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Password="C615" lockStructure="1"/>
  <bookViews>
    <workbookView xWindow="-120" yWindow="-120" windowWidth="29040" windowHeight="12504" tabRatio="528"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Index!$F$1:$F$2587</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Index!$F$2:$G$225</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77" l="1"/>
  <c r="BD1498" i="79" l="1"/>
  <c r="BI1498" i="79"/>
  <c r="BD4968" i="79" l="1"/>
  <c r="BD4969" i="79"/>
  <c r="BD4970" i="79"/>
  <c r="BD4971" i="79"/>
  <c r="BD4972" i="79"/>
  <c r="BD1897" i="79" l="1"/>
  <c r="BI1897" i="79"/>
  <c r="BI1893" i="79"/>
  <c r="BD1893" i="79"/>
  <c r="BI1891" i="79"/>
  <c r="BD1891"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S420" i="79"/>
  <c r="R420" i="79"/>
  <c r="Q420" i="79"/>
  <c r="H215" i="79"/>
  <c r="F5" i="79"/>
  <c r="AX216" i="79"/>
  <c r="E5" i="79"/>
  <c r="Q620" i="79" l="1"/>
  <c r="T620" i="79"/>
  <c r="R620" i="79"/>
  <c r="S620"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F594" i="79" s="1"/>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F379" i="79" s="1"/>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F341" i="79" s="1"/>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F321" i="79" s="1"/>
  <c r="AE120" i="79"/>
  <c r="V108" i="50" s="1"/>
  <c r="AF119" i="79"/>
  <c r="AE119" i="79"/>
  <c r="AF118" i="79"/>
  <c r="AF524" i="79" s="1"/>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F270" i="79" s="1"/>
  <c r="AE69" i="79"/>
  <c r="AF68" i="79"/>
  <c r="W56" i="50" s="1"/>
  <c r="AE68" i="79"/>
  <c r="V56" i="50" s="1"/>
  <c r="AF67" i="79"/>
  <c r="AE67" i="79"/>
  <c r="AF66" i="79"/>
  <c r="AE66" i="79"/>
  <c r="V54" i="50" s="1"/>
  <c r="AF65" i="79"/>
  <c r="AE65" i="79"/>
  <c r="AF64" i="79"/>
  <c r="AE64" i="79"/>
  <c r="AF63" i="79"/>
  <c r="AE63" i="79"/>
  <c r="AF62" i="79"/>
  <c r="AE62" i="79"/>
  <c r="AE263" i="79" s="1"/>
  <c r="AF61" i="79"/>
  <c r="AE61" i="79"/>
  <c r="AF60" i="79"/>
  <c r="AF466" i="79" s="1"/>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554" i="79"/>
  <c r="AF566" i="79"/>
  <c r="AE568" i="79"/>
  <c r="AE578" i="79"/>
  <c r="AF582" i="79"/>
  <c r="AE586" i="79"/>
  <c r="AE596" i="79"/>
  <c r="AF600" i="79"/>
  <c r="AE608" i="79"/>
  <c r="AF612" i="79"/>
  <c r="AE616" i="79"/>
  <c r="AF333" i="79"/>
  <c r="AF337" i="79"/>
  <c r="AE343" i="79"/>
  <c r="AF349" i="79"/>
  <c r="AF353" i="79"/>
  <c r="AE363" i="79"/>
  <c r="AF365" i="79"/>
  <c r="AF367" i="79"/>
  <c r="AE373" i="79"/>
  <c r="AF383" i="79"/>
  <c r="AF387" i="79"/>
  <c r="AE391" i="79"/>
  <c r="AF399" i="79"/>
  <c r="AE401" i="79"/>
  <c r="AF403" i="79"/>
  <c r="AF411" i="79"/>
  <c r="AF361" i="79" l="1"/>
  <c r="AF407" i="79"/>
  <c r="AF395" i="79"/>
  <c r="AF608" i="79"/>
  <c r="AF570" i="79"/>
  <c r="AF538" i="79"/>
  <c r="AE395" i="79"/>
  <c r="AE385" i="79"/>
  <c r="AE375" i="79"/>
  <c r="AE355" i="79"/>
  <c r="AE345" i="79"/>
  <c r="AE323" i="79"/>
  <c r="AE598" i="79"/>
  <c r="AE590" i="79"/>
  <c r="AE580" i="79"/>
  <c r="AE560" i="79"/>
  <c r="AE544" i="79"/>
  <c r="AE389" i="79"/>
  <c r="AE317" i="79"/>
  <c r="AE536" i="79"/>
  <c r="AE351" i="79"/>
  <c r="AE333" i="79"/>
  <c r="AE614" i="79"/>
  <c r="AE602" i="79"/>
  <c r="AE584" i="79"/>
  <c r="AE574" i="79"/>
  <c r="AE554" i="79"/>
  <c r="AE405" i="79"/>
  <c r="AE379" i="79"/>
  <c r="AE367" i="79"/>
  <c r="AE357" i="79"/>
  <c r="AE339" i="79"/>
  <c r="AE327" i="79"/>
  <c r="AE315" i="79"/>
  <c r="AE592" i="79"/>
  <c r="AE572" i="79"/>
  <c r="AE562" i="79"/>
  <c r="AE548" i="79"/>
  <c r="AE528" i="79"/>
  <c r="AE269" i="79"/>
  <c r="AE297" i="79"/>
  <c r="AE508" i="79"/>
  <c r="AE295" i="79"/>
  <c r="AE502" i="79"/>
  <c r="AE411" i="79"/>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22" i="79"/>
  <c r="BD2327" i="79"/>
  <c r="BD2328" i="79"/>
  <c r="BI2327" i="79"/>
  <c r="BI2328" i="79"/>
  <c r="BI2322" i="79"/>
  <c r="BI629" i="79"/>
  <c r="BI627" i="79"/>
  <c r="BI619" i="79"/>
  <c r="BI620" i="79"/>
  <c r="BD629" i="79"/>
  <c r="BD627" i="79"/>
  <c r="BD619" i="79"/>
  <c r="BD620" i="79"/>
  <c r="BD1014" i="79"/>
  <c r="BI1014" i="79"/>
  <c r="BI872" i="79" l="1"/>
  <c r="BD872" i="79"/>
  <c r="BD2646"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17" i="79"/>
  <c r="BI4517"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00" i="79" l="1"/>
  <c r="BI2600" i="79"/>
  <c r="BD2599" i="79"/>
  <c r="BI2599" i="79"/>
  <c r="BD4591"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090" i="79" l="1"/>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6" i="79"/>
  <c r="BD4616"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2" i="79"/>
  <c r="BD4542"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1" i="79"/>
  <c r="BD2671"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5" i="79"/>
  <c r="BD2625" i="79"/>
  <c r="BI2624" i="79"/>
  <c r="BD2624"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3" i="79"/>
  <c r="BD2353" i="79"/>
  <c r="BI2352" i="79"/>
  <c r="BD2352" i="79"/>
  <c r="BI2351" i="79"/>
  <c r="BD2351" i="79"/>
  <c r="BI2350" i="79"/>
  <c r="BD2350" i="79"/>
  <c r="BI2349" i="79"/>
  <c r="BD2349" i="79"/>
  <c r="BI2348" i="79"/>
  <c r="BD2348" i="79"/>
  <c r="BI2347" i="79"/>
  <c r="BD2347"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6" i="79"/>
  <c r="BD2326" i="79"/>
  <c r="BI2325" i="79"/>
  <c r="BD2325" i="79"/>
  <c r="BI2324" i="79"/>
  <c r="BD2324" i="79"/>
  <c r="BI2323" i="79"/>
  <c r="BD2323"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2" i="79"/>
  <c r="BD1922" i="79"/>
  <c r="BI1921" i="79"/>
  <c r="BD1921" i="79"/>
  <c r="BI1920" i="79"/>
  <c r="BD1920" i="79"/>
  <c r="BI1919" i="79"/>
  <c r="BD1919" i="79"/>
  <c r="BI1918" i="79"/>
  <c r="BD1918" i="79"/>
  <c r="BI1917" i="79"/>
  <c r="BD1917" i="79"/>
  <c r="BI1916" i="79"/>
  <c r="BD1916"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6" i="79"/>
  <c r="BD1896" i="79"/>
  <c r="BI1895" i="79"/>
  <c r="BD1895" i="79"/>
  <c r="BI1894" i="79"/>
  <c r="BD1894" i="79"/>
  <c r="BI1892" i="79"/>
  <c r="BD1892"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BI5110" i="79"/>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488" i="47" s="1"/>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B79" i="79" s="1"/>
  <c r="AG238" i="79"/>
  <c r="B37" i="79" s="1"/>
  <c r="AG246" i="79"/>
  <c r="B45" i="79" s="1"/>
  <c r="A316" i="79"/>
  <c r="AG323" i="79"/>
  <c r="AG253" i="79"/>
  <c r="B52" i="79" s="1"/>
  <c r="AG261" i="79"/>
  <c r="AG269" i="79"/>
  <c r="B68" i="79" s="1"/>
  <c r="AG277" i="79"/>
  <c r="B76" i="79" s="1"/>
  <c r="AG285" i="79"/>
  <c r="B84" i="79" s="1"/>
  <c r="AG293" i="79"/>
  <c r="B92" i="79" s="1"/>
  <c r="AG301" i="79"/>
  <c r="B100" i="79" s="1"/>
  <c r="AG309" i="79"/>
  <c r="B108" i="79" s="1"/>
  <c r="AG317" i="79"/>
  <c r="B116" i="79" s="1"/>
  <c r="AG240" i="79"/>
  <c r="B39" i="79" s="1"/>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B103" i="79" s="1"/>
  <c r="AG390" i="79"/>
  <c r="AG342" i="79"/>
  <c r="B141" i="79" s="1"/>
  <c r="AG374" i="79"/>
  <c r="B173" i="79" s="1"/>
  <c r="AG328" i="79"/>
  <c r="AG414" i="79"/>
  <c r="B213" i="79" s="1"/>
  <c r="AG320" i="79"/>
  <c r="B119" i="79" s="1"/>
  <c r="AG336" i="79"/>
  <c r="B135" i="79" s="1"/>
  <c r="AG344" i="79"/>
  <c r="B143" i="79" s="1"/>
  <c r="AG352" i="79"/>
  <c r="B151" i="79" s="1"/>
  <c r="AG360" i="79"/>
  <c r="B159" i="79" s="1"/>
  <c r="AG368" i="79"/>
  <c r="B167" i="79" s="1"/>
  <c r="AG376" i="79"/>
  <c r="B175" i="79" s="1"/>
  <c r="AG387" i="79"/>
  <c r="B186" i="79" s="1"/>
  <c r="AG395" i="79"/>
  <c r="B194" i="79" s="1"/>
  <c r="AG403" i="79"/>
  <c r="B202" i="79" s="1"/>
  <c r="AG411" i="79"/>
  <c r="AG235" i="79"/>
  <c r="B34" i="79" s="1"/>
  <c r="AG243" i="79"/>
  <c r="B42" i="79" s="1"/>
  <c r="AG250" i="79"/>
  <c r="B49" i="79" s="1"/>
  <c r="AG258" i="79"/>
  <c r="B57" i="79" s="1"/>
  <c r="AG266" i="79"/>
  <c r="B65" i="79" s="1"/>
  <c r="AG274" i="79"/>
  <c r="B73" i="79" s="1"/>
  <c r="AG282" i="79"/>
  <c r="B81" i="79" s="1"/>
  <c r="AG290" i="79"/>
  <c r="AG298" i="79"/>
  <c r="B97" i="79" s="1"/>
  <c r="AG306" i="79"/>
  <c r="B105" i="79" s="1"/>
  <c r="AG314" i="79"/>
  <c r="B113" i="79" s="1"/>
  <c r="AG321" i="79"/>
  <c r="B120" i="79" s="1"/>
  <c r="AG329" i="79"/>
  <c r="B128" i="79" s="1"/>
  <c r="AG337" i="79"/>
  <c r="B136" i="79" s="1"/>
  <c r="AG345" i="79"/>
  <c r="B144" i="79" s="1"/>
  <c r="AG353" i="79"/>
  <c r="B152" i="79" s="1"/>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B162" i="79" s="1"/>
  <c r="AG386" i="79"/>
  <c r="B185" i="79" s="1"/>
  <c r="AG405" i="79"/>
  <c r="B204" i="79" s="1"/>
  <c r="AG384" i="79"/>
  <c r="B183" i="79" s="1"/>
  <c r="AG392" i="79"/>
  <c r="B191" i="79" s="1"/>
  <c r="AG400" i="79"/>
  <c r="B199" i="79" s="1"/>
  <c r="AG408" i="79"/>
  <c r="B207" i="79" s="1"/>
  <c r="AG236" i="79"/>
  <c r="B35" i="79" s="1"/>
  <c r="AG275" i="79"/>
  <c r="B74" i="79" s="1"/>
  <c r="AG322" i="79"/>
  <c r="B121" i="79" s="1"/>
  <c r="AG389" i="79"/>
  <c r="B188" i="79" s="1"/>
  <c r="AG413" i="79"/>
  <c r="B212" i="79" s="1"/>
  <c r="AG237" i="79"/>
  <c r="B36" i="79" s="1"/>
  <c r="AG359" i="79"/>
  <c r="B158" i="79" s="1"/>
  <c r="AG255" i="79"/>
  <c r="B54" i="79" s="1"/>
  <c r="AG271" i="79"/>
  <c r="B70" i="79" s="1"/>
  <c r="AG295" i="79"/>
  <c r="AG319" i="79"/>
  <c r="B118" i="79" s="1"/>
  <c r="AG397" i="79"/>
  <c r="B196" i="79" s="1"/>
  <c r="AG324" i="79"/>
  <c r="B123" i="79" s="1"/>
  <c r="AG332" i="79"/>
  <c r="B131" i="79" s="1"/>
  <c r="AG340" i="79"/>
  <c r="B139" i="79" s="1"/>
  <c r="AG348" i="79"/>
  <c r="B147" i="79" s="1"/>
  <c r="AG356" i="79"/>
  <c r="B155" i="79" s="1"/>
  <c r="AG364" i="79"/>
  <c r="B163" i="79" s="1"/>
  <c r="AG372" i="79"/>
  <c r="B171" i="79" s="1"/>
  <c r="AG380" i="79"/>
  <c r="B179" i="79" s="1"/>
  <c r="AG391" i="79"/>
  <c r="B190" i="79" s="1"/>
  <c r="AG399" i="79"/>
  <c r="AG407" i="79"/>
  <c r="B206" i="79" s="1"/>
  <c r="AG231" i="79"/>
  <c r="B30" i="79" s="1"/>
  <c r="AG239" i="79"/>
  <c r="B38" i="79" s="1"/>
  <c r="AG247" i="79"/>
  <c r="B46" i="79" s="1"/>
  <c r="AG254" i="79"/>
  <c r="B53" i="79" s="1"/>
  <c r="AG262" i="79"/>
  <c r="B61" i="79" s="1"/>
  <c r="AG270" i="79"/>
  <c r="B69" i="79" s="1"/>
  <c r="AG278" i="79"/>
  <c r="AG286" i="79"/>
  <c r="AG294" i="79"/>
  <c r="B93" i="79" s="1"/>
  <c r="AG302" i="79"/>
  <c r="B101" i="79" s="1"/>
  <c r="AG310" i="79"/>
  <c r="B109" i="79" s="1"/>
  <c r="AG318" i="79"/>
  <c r="B117" i="79" s="1"/>
  <c r="AG325" i="79"/>
  <c r="B124" i="79" s="1"/>
  <c r="AG333" i="79"/>
  <c r="B132" i="79" s="1"/>
  <c r="AG341" i="79"/>
  <c r="AG349" i="79"/>
  <c r="B148" i="79" s="1"/>
  <c r="AG357" i="79"/>
  <c r="B156" i="79" s="1"/>
  <c r="AG365" i="79"/>
  <c r="B164" i="79" s="1"/>
  <c r="AG373" i="79"/>
  <c r="B172" i="79" s="1"/>
  <c r="AG381" i="79"/>
  <c r="B180" i="79" s="1"/>
  <c r="AG245" i="79"/>
  <c r="B44" i="79" s="1"/>
  <c r="AG276" i="79"/>
  <c r="B75" i="79" s="1"/>
  <c r="AG308" i="79"/>
  <c r="B107" i="79" s="1"/>
  <c r="AG335" i="79"/>
  <c r="B134" i="79" s="1"/>
  <c r="AG367" i="79"/>
  <c r="B166" i="79" s="1"/>
  <c r="AG398" i="79"/>
  <c r="B197" i="79" s="1"/>
  <c r="AG252" i="79"/>
  <c r="B51" i="79" s="1"/>
  <c r="AG284" i="79"/>
  <c r="B83" i="79" s="1"/>
  <c r="AG316" i="79"/>
  <c r="B115" i="79" s="1"/>
  <c r="AG347" i="79"/>
  <c r="B146" i="79" s="1"/>
  <c r="AG379" i="79"/>
  <c r="B178" i="79" s="1"/>
  <c r="AG402" i="79"/>
  <c r="B201" i="79" s="1"/>
  <c r="AG248" i="79"/>
  <c r="B47" i="79" s="1"/>
  <c r="AG234" i="79"/>
  <c r="B33" i="79" s="1"/>
  <c r="AG242" i="79"/>
  <c r="B41" i="79" s="1"/>
  <c r="AG249" i="79"/>
  <c r="B48" i="79" s="1"/>
  <c r="AG257" i="79"/>
  <c r="B56" i="79" s="1"/>
  <c r="AG265" i="79"/>
  <c r="B64" i="79" s="1"/>
  <c r="AG273" i="79"/>
  <c r="B72" i="79" s="1"/>
  <c r="AG281" i="79"/>
  <c r="B80" i="79" s="1"/>
  <c r="AG289" i="79"/>
  <c r="B88" i="79" s="1"/>
  <c r="AG297" i="79"/>
  <c r="B96" i="79" s="1"/>
  <c r="AG305" i="79"/>
  <c r="B104" i="79" s="1"/>
  <c r="AG313" i="79"/>
  <c r="B112" i="79" s="1"/>
  <c r="AG232" i="79"/>
  <c r="B31" i="79" s="1"/>
  <c r="AG251" i="79"/>
  <c r="B50" i="79" s="1"/>
  <c r="AG279" i="79"/>
  <c r="B78" i="79" s="1"/>
  <c r="AG303" i="79"/>
  <c r="B102" i="79" s="1"/>
  <c r="AG370" i="79"/>
  <c r="B169" i="79" s="1"/>
  <c r="AG393" i="79"/>
  <c r="B192" i="79" s="1"/>
  <c r="AG233" i="79"/>
  <c r="B32" i="79" s="1"/>
  <c r="AG312" i="79"/>
  <c r="B111" i="79" s="1"/>
  <c r="AG343" i="79"/>
  <c r="B142" i="79" s="1"/>
  <c r="AG375" i="79"/>
  <c r="B174" i="79" s="1"/>
  <c r="AG410" i="79"/>
  <c r="B209" i="79" s="1"/>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B55" i="79" s="1"/>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208" i="79" s="1"/>
  <c r="AB620"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122" i="79"/>
  <c r="B95" i="79"/>
  <c r="A389" i="79"/>
  <c r="B210" i="79"/>
  <c r="B89" i="79"/>
  <c r="D238" i="79"/>
  <c r="D299" i="79"/>
  <c r="B98" i="79"/>
  <c r="A299" i="79"/>
  <c r="B198" i="79"/>
  <c r="AD415" i="79"/>
  <c r="B133" i="79"/>
  <c r="AB415" i="79"/>
  <c r="B60" i="79"/>
  <c r="B40"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85" i="79"/>
  <c r="B59" i="79"/>
  <c r="B125" i="79"/>
  <c r="B149" i="79"/>
  <c r="B77" i="79"/>
  <c r="B140" i="79"/>
  <c r="AO417"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<sst xmlns="http://schemas.openxmlformats.org/spreadsheetml/2006/main" count="21631" uniqueCount="10381">
  <si>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</si>
  <si>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</si>
  <si>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</si>
  <si>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</si>
  <si>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</si>
  <si>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</si>
  <si>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</si>
  <si>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</si>
  <si>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</si>
  <si>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</si>
  <si>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</si>
  <si>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</si>
  <si>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</si>
  <si>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</si>
  <si>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</si>
  <si>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</si>
  <si>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</si>
  <si>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</si>
  <si>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</si>
  <si>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</si>
  <si>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</si>
  <si>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</si>
  <si>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</si>
  <si>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</si>
  <si>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</si>
  <si>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</si>
  <si>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</si>
  <si>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</si>
  <si>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</si>
  <si>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</si>
  <si>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</si>
  <si>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</si>
  <si>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</si>
  <si>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</si>
  <si>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</si>
  <si>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</si>
  <si>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</si>
  <si>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</si>
  <si>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</si>
  <si>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</si>
  <si>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</si>
  <si>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</si>
  <si>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</si>
  <si>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</si>
  <si>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</si>
  <si>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</si>
  <si>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</si>
  <si>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</si>
  <si>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</si>
  <si>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</si>
  <si>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</si>
  <si>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</si>
  <si>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</si>
  <si>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</si>
  <si>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</si>
  <si>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</si>
  <si>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</si>
  <si>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</si>
  <si>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</si>
  <si>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</si>
  <si>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</si>
  <si>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</si>
  <si>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</si>
  <si>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</si>
  <si>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</si>
  <si>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</si>
  <si>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</si>
  <si>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</si>
  <si>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</si>
  <si>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</si>
  <si>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</si>
  <si>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</si>
  <si>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</si>
  <si>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</si>
  <si>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</si>
  <si>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</si>
  <si>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</si>
  <si>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</si>
  <si>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</si>
  <si>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</si>
  <si>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</si>
  <si>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</si>
  <si>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</si>
  <si>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</si>
  <si>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</si>
  <si>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</si>
  <si>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</si>
  <si>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</si>
  <si>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</si>
  <si>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</si>
  <si>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</si>
  <si>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</si>
  <si>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</si>
  <si>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</si>
  <si>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</si>
  <si>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</si>
  <si>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</si>
  <si>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</si>
  <si>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</si>
  <si>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</si>
  <si>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</si>
  <si>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</si>
  <si>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</si>
  <si>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</si>
  <si>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</si>
  <si>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</si>
  <si>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</si>
  <si>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</si>
  <si>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</si>
  <si>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</si>
  <si>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</si>
  <si>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</si>
  <si>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</si>
  <si>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</si>
  <si>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</si>
  <si>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</si>
  <si>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</si>
  <si>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</si>
  <si>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</si>
  <si>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</si>
  <si>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</si>
  <si>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</si>
  <si>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</si>
  <si>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</si>
  <si>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</si>
  <si>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</si>
  <si>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</si>
  <si>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</si>
  <si>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</si>
  <si>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</si>
  <si>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</si>
  <si>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</si>
  <si>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</si>
  <si>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</si>
  <si>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</si>
  <si>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</si>
  <si>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</si>
  <si>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</si>
  <si>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</si>
  <si>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</si>
  <si>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</si>
  <si>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</si>
  <si>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</si>
  <si>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</si>
  <si>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</si>
  <si>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</si>
  <si>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</si>
  <si>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</si>
  <si>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</si>
  <si>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</si>
  <si>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</si>
  <si>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</si>
  <si>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</si>
  <si>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</si>
  <si>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</si>
  <si>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</si>
  <si>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</si>
  <si>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</si>
  <si>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</si>
  <si>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</si>
  <si>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</si>
  <si>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</si>
  <si>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</si>
  <si>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</si>
  <si>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</si>
  <si>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</si>
  <si>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</si>
  <si>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</si>
  <si>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</si>
  <si>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</si>
  <si>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</si>
  <si>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</si>
  <si>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</si>
  <si>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</si>
  <si>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</si>
  <si>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</si>
  <si>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</si>
  <si>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</si>
  <si>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</si>
  <si>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</si>
  <si>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</si>
  <si>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</si>
  <si>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</si>
  <si>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</si>
  <si>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</si>
  <si>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</si>
  <si>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</si>
  <si>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</si>
  <si>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</si>
  <si>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</si>
  <si>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</si>
  <si>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</si>
  <si>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</si>
  <si>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</si>
  <si>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</si>
  <si>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</si>
  <si>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</si>
  <si>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</si>
  <si>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</si>
  <si>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</si>
  <si>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</si>
  <si>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</si>
  <si>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</si>
  <si>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</si>
  <si>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</si>
  <si>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</si>
  <si>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</si>
  <si>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</si>
  <si>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</si>
  <si>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</si>
  <si>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</si>
  <si>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</si>
  <si>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</si>
  <si>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</si>
  <si>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</si>
  <si>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</si>
  <si>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</si>
  <si>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</si>
  <si>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</si>
  <si>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</si>
  <si>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</si>
  <si>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</si>
  <si>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</si>
  <si>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</si>
  <si>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</si>
  <si>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</si>
  <si>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</si>
  <si>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</si>
  <si>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</si>
  <si>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</si>
  <si>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</si>
  <si>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</si>
  <si>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</si>
  <si>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</si>
  <si>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</si>
  <si>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</si>
  <si>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</si>
  <si>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</si>
  <si>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</si>
  <si>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</si>
  <si>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</si>
  <si>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</si>
  <si>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</si>
  <si>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</si>
  <si>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</si>
  <si>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</si>
  <si>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</si>
  <si>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</si>
  <si>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</si>
  <si>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</si>
  <si>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</si>
  <si>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</si>
  <si>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</si>
  <si>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</si>
  <si>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</si>
  <si>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</si>
  <si>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</si>
  <si>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</si>
  <si>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</si>
  <si>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</si>
  <si>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</si>
  <si>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</si>
  <si>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</si>
  <si>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</si>
  <si>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</si>
  <si>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</si>
  <si>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</si>
  <si>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</si>
  <si>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</si>
  <si>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</si>
  <si>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</si>
  <si>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</si>
  <si>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</si>
  <si>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</si>
  <si>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</si>
  <si>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</si>
  <si>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</si>
  <si>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</si>
  <si>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</si>
  <si>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</si>
  <si>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</si>
  <si>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</si>
  <si>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</si>
  <si>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</si>
  <si>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</si>
  <si>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</si>
  <si>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</si>
  <si>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</si>
  <si>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</si>
  <si>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</si>
  <si>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</si>
  <si>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</si>
  <si>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</si>
  <si>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</si>
  <si>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</si>
  <si>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</si>
  <si>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</si>
  <si>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</si>
  <si>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</si>
  <si>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</si>
  <si>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</si>
  <si>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</si>
  <si>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</si>
  <si>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</si>
  <si>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</si>
  <si>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</si>
  <si>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</si>
  <si>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</si>
  <si>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</si>
  <si>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</si>
  <si>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</si>
  <si>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</si>
  <si>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</si>
  <si>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</si>
  <si>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</si>
  <si>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</si>
  <si>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</si>
  <si>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</si>
  <si>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</si>
  <si>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</si>
  <si>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</si>
  <si>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</si>
  <si>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</si>
  <si>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</si>
  <si>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</si>
  <si>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</si>
  <si>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</si>
  <si>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</si>
  <si>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</si>
  <si>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</si>
  <si>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</si>
  <si>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</si>
  <si>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</si>
  <si>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</si>
  <si>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</si>
  <si>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</si>
  <si>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</si>
  <si>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</si>
  <si>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</si>
  <si>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</si>
  <si>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</si>
  <si>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</si>
  <si>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</si>
  <si>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</si>
  <si>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</si>
  <si>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</si>
  <si>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</si>
  <si>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</si>
  <si>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</si>
  <si>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</si>
  <si>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</si>
  <si>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</si>
  <si>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</si>
  <si>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</si>
  <si>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</si>
  <si>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</si>
  <si>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</si>
  <si>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</si>
  <si>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</si>
  <si>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</si>
  <si>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</si>
  <si>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</si>
  <si>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</si>
  <si>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</si>
  <si>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</si>
  <si>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</si>
  <si>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</si>
  <si>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</si>
  <si>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</si>
  <si>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</si>
  <si>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</si>
  <si>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</si>
  <si>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</si>
  <si>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</si>
  <si>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</si>
  <si>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</si>
  <si>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</si>
  <si>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</si>
  <si>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</si>
  <si>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</si>
  <si>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</si>
  <si>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</si>
  <si>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</si>
  <si>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</si>
  <si>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</si>
  <si>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</si>
  <si>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</si>
  <si>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</si>
  <si>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</si>
  <si>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</si>
  <si>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</si>
  <si>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</si>
  <si>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</si>
  <si>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</si>
  <si>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</si>
  <si>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</si>
  <si>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</si>
  <si>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</si>
  <si>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</si>
  <si>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</si>
  <si>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</si>
  <si>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</si>
  <si>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</si>
  <si>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</si>
  <si>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</si>
  <si>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</si>
  <si>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</si>
  <si>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</si>
  <si>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</si>
  <si>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</si>
  <si>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</si>
  <si>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</si>
  <si>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</si>
  <si>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</si>
  <si>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</si>
  <si>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</si>
  <si>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</si>
  <si>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</si>
  <si>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</si>
  <si>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</si>
  <si>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</si>
  <si>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</si>
  <si>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</si>
  <si>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</si>
  <si>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</si>
  <si>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</si>
  <si>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</si>
  <si>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</si>
  <si>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</si>
  <si>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</si>
  <si>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</si>
  <si>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</si>
  <si>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</si>
  <si>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</si>
  <si>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</si>
  <si>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</si>
  <si>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</si>
  <si>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</si>
  <si>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</si>
  <si>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</si>
  <si>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</si>
  <si>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</si>
  <si>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</si>
  <si>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</si>
  <si>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</si>
  <si>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</si>
  <si>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</si>
  <si>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</si>
  <si>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</si>
  <si>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</si>
  <si>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</si>
  <si>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</si>
  <si>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</si>
  <si>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</si>
  <si>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</si>
  <si>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</si>
  <si>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</si>
  <si>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</si>
  <si>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</si>
  <si>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</si>
  <si>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</si>
  <si>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</si>
  <si>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</si>
  <si>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</si>
  <si>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</si>
  <si>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</si>
  <si>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</si>
  <si>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</si>
  <si>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</si>
  <si>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</si>
  <si>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</si>
  <si>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</si>
  <si>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</si>
  <si>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</si>
  <si>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</si>
  <si>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</si>
  <si>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</si>
  <si>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</si>
  <si>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</si>
  <si>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</si>
  <si>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</si>
  <si>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</si>
  <si>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</si>
  <si>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</si>
  <si>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</si>
  <si>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</si>
  <si>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</si>
  <si>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</si>
  <si>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</si>
  <si>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</si>
  <si>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</si>
  <si>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</si>
  <si>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</si>
  <si>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</si>
  <si>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</si>
  <si>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</si>
  <si>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</si>
  <si>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</si>
  <si>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</si>
  <si>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</si>
  <si>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</si>
  <si>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</si>
  <si>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</si>
  <si>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</si>
  <si>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</si>
  <si>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</si>
  <si>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</si>
  <si>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</si>
  <si>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</si>
  <si>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</si>
  <si>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</si>
  <si>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</si>
  <si>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</si>
  <si>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</si>
  <si>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</si>
  <si>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</si>
  <si>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</si>
  <si>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</si>
  <si>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</si>
  <si>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</si>
  <si>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</si>
  <si>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</si>
  <si>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</si>
  <si>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</si>
  <si>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</si>
  <si>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</si>
  <si>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</si>
  <si>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</si>
  <si>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</si>
  <si>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</si>
  <si>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</si>
  <si>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</si>
  <si>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</si>
  <si>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</si>
  <si>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</si>
  <si>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</si>
  <si>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</si>
  <si>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</si>
  <si>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</si>
  <si>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</si>
  <si>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</si>
  <si>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</si>
  <si>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</si>
  <si>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</si>
  <si>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</si>
  <si>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</si>
  <si>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</si>
  <si>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</si>
  <si>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</si>
  <si>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</si>
  <si>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</si>
  <si>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</si>
  <si>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</si>
  <si>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</si>
  <si>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</si>
  <si>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</si>
  <si>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</si>
  <si>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</si>
  <si>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</si>
  <si>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</si>
  <si>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</si>
  <si>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</si>
  <si>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</si>
  <si>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</si>
  <si>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</si>
  <si>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</si>
  <si>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</si>
  <si>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</si>
  <si>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</si>
  <si>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</si>
  <si>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</si>
  <si>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</si>
  <si>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</si>
  <si>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</si>
  <si>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</si>
  <si>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</si>
  <si>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</si>
  <si>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</si>
  <si>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</si>
  <si>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</si>
  <si>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</si>
  <si>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</si>
  <si>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</si>
  <si>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</si>
  <si>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</si>
  <si>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</si>
  <si>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</si>
  <si>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</si>
  <si>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</si>
  <si>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</si>
  <si>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</si>
  <si>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</si>
  <si>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</si>
  <si>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</si>
  <si>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</si>
  <si>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</si>
  <si>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</si>
  <si>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</si>
  <si>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</si>
  <si>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</si>
  <si>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</si>
  <si>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</si>
  <si>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</si>
  <si>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</si>
  <si>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</si>
  <si>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</si>
  <si>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</si>
  <si>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</si>
  <si>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</si>
  <si>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</si>
  <si>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</si>
  <si>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</si>
  <si>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</si>
  <si>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</si>
  <si>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</si>
  <si>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</si>
  <si>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</si>
  <si>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</si>
  <si>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</si>
  <si>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</si>
  <si>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</si>
  <si>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</si>
  <si>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</si>
  <si>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</si>
  <si>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</si>
  <si>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</si>
  <si>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</si>
  <si>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</si>
  <si>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</si>
  <si>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</si>
  <si>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</si>
  <si>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</si>
  <si>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</si>
  <si>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</si>
  <si>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</si>
  <si>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</si>
  <si>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</si>
  <si>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</si>
  <si>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</si>
  <si>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</si>
  <si>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</si>
  <si>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</si>
  <si>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</si>
  <si>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</si>
  <si>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</si>
  <si>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</si>
  <si>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</si>
  <si>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</si>
  <si>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</si>
  <si>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</si>
  <si>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</si>
  <si>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</si>
  <si>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</si>
  <si>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</si>
  <si>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</si>
  <si>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</si>
  <si>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</si>
  <si>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</si>
  <si>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</si>
  <si>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</si>
  <si>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</si>
  <si>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</si>
  <si>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</si>
  <si>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</si>
  <si>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</si>
  <si>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</si>
  <si>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</si>
  <si>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</si>
  <si>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</si>
  <si>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</si>
  <si>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</si>
  <si>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</si>
  <si>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</si>
  <si>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</si>
  <si>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</si>
  <si>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</si>
  <si>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</si>
  <si>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</si>
  <si>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</si>
  <si>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</si>
  <si>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</si>
  <si>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</si>
  <si>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</si>
  <si>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</si>
  <si>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</si>
  <si>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</si>
  <si>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</si>
  <si>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</si>
  <si>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</si>
  <si>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</si>
  <si>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</si>
  <si>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</si>
  <si>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</si>
  <si>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</si>
  <si>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</si>
  <si>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</si>
  <si>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</si>
  <si>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</si>
  <si>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</si>
  <si>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</si>
  <si>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</si>
  <si>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</si>
  <si>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</si>
  <si>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</si>
  <si>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</si>
  <si>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</si>
  <si>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</si>
  <si>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</si>
  <si>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</si>
  <si>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</si>
  <si>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</si>
  <si>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</si>
  <si>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</si>
  <si>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</si>
  <si>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</si>
  <si>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</si>
  <si>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</si>
  <si>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</si>
  <si>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</si>
  <si>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</si>
  <si>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</si>
  <si>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</si>
  <si>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</si>
  <si>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</si>
  <si>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</si>
  <si>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</si>
  <si>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</si>
  <si>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</si>
  <si>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</si>
  <si>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</si>
  <si>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</si>
  <si>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</si>
  <si>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</si>
  <si>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</si>
  <si>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</si>
  <si>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</si>
  <si>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</si>
  <si>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</si>
  <si>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</si>
  <si>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</si>
  <si>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</si>
  <si>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</si>
  <si>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</si>
  <si>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</si>
  <si>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</si>
  <si>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</si>
  <si>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</si>
  <si>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</si>
  <si>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</si>
  <si>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</si>
  <si>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</si>
  <si>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</si>
  <si>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</si>
  <si>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</si>
  <si>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</si>
  <si>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</si>
  <si>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</si>
  <si>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</si>
  <si>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</si>
  <si>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</si>
  <si>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</si>
  <si>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</si>
  <si>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</si>
  <si>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</si>
  <si>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</si>
  <si>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</si>
  <si>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</si>
  <si>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</si>
  <si>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</si>
  <si>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</si>
  <si>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</si>
  <si>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</si>
  <si>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</si>
  <si>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</si>
  <si>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</si>
  <si>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</si>
  <si>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</si>
  <si>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</si>
  <si>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</si>
  <si>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</si>
  <si>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</si>
  <si>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</si>
  <si>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</si>
  <si>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</si>
  <si>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</si>
  <si>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</si>
  <si>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</si>
  <si>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</si>
  <si>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</si>
  <si>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</si>
  <si>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</si>
  <si>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</si>
  <si>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</si>
  <si>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</si>
  <si>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</si>
  <si>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</si>
  <si>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</si>
  <si>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</si>
  <si>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</si>
  <si>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</si>
  <si>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</si>
  <si>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</si>
  <si>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</si>
  <si>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</si>
  <si>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</si>
  <si>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</si>
  <si>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</si>
  <si>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</si>
  <si>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</si>
  <si>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</si>
  <si>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</si>
  <si>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</si>
  <si>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</si>
  <si>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</si>
  <si>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</si>
  <si>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</si>
  <si>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</si>
  <si>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</si>
  <si>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</si>
  <si>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</si>
  <si>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</si>
  <si>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</si>
  <si>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</si>
  <si>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</si>
  <si>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</si>
  <si>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</si>
  <si>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</si>
  <si>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</si>
  <si>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</si>
  <si>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</si>
  <si>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</si>
  <si>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</si>
  <si>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</si>
  <si>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</si>
  <si>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</si>
  <si>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</si>
  <si>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</si>
  <si>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</si>
  <si>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</si>
  <si>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</si>
  <si>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</si>
  <si>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</si>
  <si>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</si>
  <si>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</si>
  <si>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</si>
  <si>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</si>
  <si>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</si>
  <si>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</si>
  <si>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</si>
  <si>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</si>
  <si>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</si>
  <si>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</si>
  <si>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</si>
  <si>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</si>
  <si>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</si>
  <si>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</si>
  <si>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</si>
  <si>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</si>
  <si>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</si>
  <si>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</si>
  <si>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</si>
  <si>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</si>
  <si>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</si>
  <si>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</si>
  <si>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</si>
  <si>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</si>
  <si>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</si>
  <si>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</si>
  <si>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</si>
  <si>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</si>
  <si>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</si>
  <si>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</si>
  <si>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</si>
  <si>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</si>
  <si>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</si>
  <si>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</si>
  <si>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</si>
  <si>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</si>
  <si>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</si>
  <si>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</si>
  <si>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</si>
  <si>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</si>
  <si>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</si>
  <si>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</si>
  <si>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</si>
  <si>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</si>
  <si>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</si>
  <si>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</si>
  <si>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</si>
  <si>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</si>
  <si>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</si>
  <si>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</si>
  <si>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</si>
  <si>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</si>
  <si>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</si>
  <si>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</si>
  <si>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</si>
  <si>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</si>
  <si>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</si>
  <si>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</si>
  <si>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</si>
  <si>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</si>
  <si>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</si>
  <si>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</si>
  <si>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</si>
  <si>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</si>
  <si>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</si>
  <si>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</si>
  <si>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</si>
  <si>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</si>
  <si>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</si>
  <si>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</si>
  <si>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</si>
  <si>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</si>
  <si>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</si>
  <si>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</si>
  <si>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</si>
  <si>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</si>
  <si>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</si>
  <si>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</si>
  <si>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</si>
  <si>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</si>
  <si>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</si>
  <si>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</si>
  <si>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</si>
  <si>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</si>
  <si>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</si>
  <si>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</si>
  <si>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</si>
  <si>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</si>
  <si>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</si>
  <si>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</si>
  <si>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</si>
  <si>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</si>
  <si>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</si>
  <si>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</si>
  <si>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</si>
  <si>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</si>
  <si>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</si>
  <si>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</si>
  <si>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</si>
  <si>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</si>
  <si>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</si>
  <si>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</si>
  <si>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</si>
  <si>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</si>
  <si>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</si>
  <si>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</si>
  <si>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</si>
  <si>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</si>
  <si>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</si>
  <si>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</si>
  <si>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</si>
  <si>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</si>
  <si>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</si>
  <si>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</si>
  <si>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</si>
  <si>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</si>
  <si>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</si>
  <si>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</si>
  <si>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</si>
  <si>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</si>
  <si>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</si>
  <si>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</si>
  <si>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</si>
  <si>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</si>
  <si>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</si>
  <si>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</si>
  <si>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</si>
  <si>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</si>
  <si>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</si>
  <si>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</si>
  <si>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</si>
  <si>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</si>
  <si>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</si>
  <si>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</si>
  <si>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</si>
  <si>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</si>
  <si>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</si>
  <si>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</si>
  <si>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</si>
  <si>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</si>
  <si>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</si>
  <si>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</si>
  <si>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</si>
  <si>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</si>
  <si>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</si>
  <si>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</si>
  <si>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</si>
  <si>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</si>
  <si>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</si>
  <si>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</si>
  <si>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</si>
  <si>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</si>
  <si>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</si>
  <si>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</si>
  <si>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</si>
  <si>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</si>
  <si>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</si>
  <si>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</si>
  <si>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</si>
  <si>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</si>
  <si>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</si>
  <si>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</si>
  <si>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</si>
  <si>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</si>
  <si>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</si>
  <si>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</si>
  <si>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</si>
  <si>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</si>
  <si>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</si>
  <si>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</si>
  <si>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</si>
  <si>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</si>
  <si>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</si>
  <si>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</si>
  <si>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</si>
  <si>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</si>
  <si>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</si>
  <si>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</si>
  <si>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</si>
  <si>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</si>
  <si>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</si>
  <si>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</si>
  <si>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</si>
  <si>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</si>
  <si>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</si>
  <si>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</si>
  <si>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</si>
  <si>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</si>
  <si>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</si>
  <si>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</si>
  <si>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</si>
  <si>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</si>
  <si>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</si>
  <si>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</si>
  <si>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</si>
  <si>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</si>
  <si>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</si>
  <si>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</si>
  <si>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</si>
  <si>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</si>
  <si>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</si>
  <si>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</si>
  <si>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</si>
  <si>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</si>
  <si>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</si>
  <si>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</si>
  <si>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</si>
  <si>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</si>
  <si>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</si>
  <si>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</si>
  <si>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</si>
  <si>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</si>
  <si>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</si>
  <si>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</si>
  <si>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</si>
  <si>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</si>
  <si>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</si>
  <si>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</si>
  <si>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</si>
  <si>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</si>
  <si>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</si>
  <si>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</si>
  <si>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</si>
  <si>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</si>
  <si>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</si>
  <si>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</si>
  <si>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</si>
  <si>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</si>
  <si>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</si>
  <si>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</si>
  <si>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</si>
  <si>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</si>
  <si>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</si>
  <si>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</si>
  <si>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</si>
  <si>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</si>
  <si>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</si>
  <si>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</si>
  <si>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</si>
  <si>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</si>
  <si>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</si>
  <si>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</si>
  <si>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</si>
  <si>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</si>
  <si>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</si>
  <si>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</si>
  <si>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</si>
  <si>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</si>
  <si>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</si>
  <si>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</si>
  <si>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</si>
  <si>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</si>
  <si>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</si>
  <si>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</si>
  <si>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</si>
  <si>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</si>
  <si>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</si>
  <si>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</si>
  <si>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</si>
  <si>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</si>
  <si>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</si>
  <si>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</si>
  <si>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</si>
  <si>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</si>
  <si>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</si>
  <si>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</si>
  <si>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</si>
  <si>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</si>
  <si>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</si>
  <si>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</si>
  <si>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</si>
  <si>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</si>
  <si>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</si>
  <si>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</si>
  <si>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</si>
  <si>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</si>
  <si>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</si>
  <si>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</si>
  <si>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</si>
  <si>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</si>
  <si>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</si>
  <si>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</si>
  <si>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</si>
  <si>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</si>
  <si>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</si>
  <si>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</si>
  <si>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</si>
  <si>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</si>
  <si>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</si>
  <si>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</si>
  <si>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</si>
  <si>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</si>
  <si>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</si>
  <si>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</si>
  <si>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</si>
  <si>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</si>
  <si>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</si>
  <si>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</si>
  <si>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</si>
  <si>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</si>
  <si>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</si>
  <si>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</si>
  <si>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</si>
  <si>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</si>
  <si>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</si>
  <si>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</si>
  <si>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</si>
  <si>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</si>
  <si>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</si>
  <si>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</si>
  <si>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</si>
  <si>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</si>
  <si>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</si>
  <si>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</si>
  <si>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</si>
  <si>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</si>
  <si>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</si>
  <si>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</si>
  <si>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</si>
  <si>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</si>
  <si>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</si>
  <si>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</si>
  <si>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</si>
  <si>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</si>
  <si>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</si>
  <si>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</si>
  <si>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</si>
  <si>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</si>
  <si>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</si>
  <si>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</si>
  <si>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</si>
  <si>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</si>
  <si>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</si>
  <si>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</si>
  <si>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</si>
  <si>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</si>
  <si>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</si>
  <si>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</si>
  <si>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</si>
  <si>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</si>
  <si>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</si>
  <si>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</si>
  <si>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</si>
  <si>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</si>
  <si>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</si>
  <si>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</si>
  <si>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</si>
  <si>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</si>
  <si>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</si>
  <si>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</si>
  <si>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</si>
  <si>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</si>
  <si>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</si>
  <si>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</si>
  <si>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</si>
  <si>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</si>
  <si>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</si>
  <si>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</si>
  <si>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</si>
  <si>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</si>
  <si>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</si>
  <si>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</si>
  <si>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</si>
  <si>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</si>
  <si>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</si>
  <si>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</si>
  <si>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</si>
  <si>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</si>
  <si>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</si>
  <si>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</si>
  <si>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</si>
  <si>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</si>
  <si>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</si>
  <si>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</si>
  <si>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</si>
  <si>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</si>
  <si>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</si>
  <si>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</si>
  <si>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</si>
  <si>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</si>
  <si>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</si>
  <si>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</si>
  <si>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</si>
  <si>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</si>
  <si>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</si>
  <si>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</si>
  <si>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</si>
  <si>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</si>
  <si>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</si>
  <si>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</si>
  <si>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</si>
  <si>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</si>
  <si>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</si>
  <si>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</si>
  <si>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</si>
  <si>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</si>
  <si>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</si>
  <si>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</si>
  <si>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</si>
  <si>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</si>
  <si>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</si>
  <si>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</si>
  <si>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</si>
  <si>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</si>
  <si>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</si>
  <si>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</si>
  <si>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</si>
  <si>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</si>
  <si>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</si>
  <si>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</si>
  <si>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</si>
  <si>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</si>
  <si>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</si>
  <si>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</si>
  <si>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</si>
  <si>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</si>
  <si>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</si>
  <si>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</si>
  <si>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</si>
  <si>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</si>
  <si>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</si>
  <si>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</si>
  <si>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</si>
  <si>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</si>
  <si>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</si>
  <si>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</si>
  <si>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</si>
  <si>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</si>
  <si>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</si>
  <si>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</si>
  <si>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</si>
  <si>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</si>
  <si>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</si>
  <si>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</si>
  <si>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</si>
  <si>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</si>
  <si>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</si>
  <si>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</si>
  <si>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</si>
  <si>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</si>
  <si>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</si>
  <si>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</si>
  <si>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</si>
  <si>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</si>
  <si>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</si>
  <si>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</si>
  <si>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</si>
  <si>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</si>
  <si>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</si>
  <si>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</si>
  <si>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</si>
  <si>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</si>
  <si>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</si>
  <si>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</si>
  <si>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</si>
  <si>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</si>
  <si>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</si>
  <si>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</si>
  <si>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</si>
  <si>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</si>
  <si>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</si>
  <si>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</si>
  <si>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</si>
  <si>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</si>
  <si>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</si>
  <si>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</si>
  <si>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</si>
  <si>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</si>
  <si>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</si>
  <si>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</si>
  <si>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</si>
  <si>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</si>
  <si>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</si>
  <si>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</si>
  <si>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</si>
  <si>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</si>
  <si>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</si>
  <si>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</si>
  <si>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</si>
  <si>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</si>
  <si>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</si>
  <si>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</si>
  <si>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</si>
  <si>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</si>
  <si>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</si>
  <si>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</si>
  <si>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</si>
  <si>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</si>
  <si>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</si>
  <si>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</si>
  <si>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</si>
  <si>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</si>
  <si>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</si>
  <si>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</si>
  <si>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</si>
  <si>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</si>
  <si>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</si>
  <si>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</si>
  <si>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</si>
  <si>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</si>
  <si>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</si>
  <si>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</si>
  <si>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</si>
  <si>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</si>
  <si>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</si>
  <si>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</si>
  <si>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</si>
  <si>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</si>
  <si>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</si>
  <si>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</si>
  <si>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</si>
  <si>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</si>
  <si>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</si>
  <si>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</si>
  <si>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</si>
  <si>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</si>
  <si>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</si>
  <si>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</si>
  <si>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</si>
  <si>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</si>
  <si>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</si>
  <si>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</si>
  <si>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</si>
  <si>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</si>
  <si>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</si>
  <si>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</si>
  <si>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</si>
  <si>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</si>
  <si>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</si>
  <si>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</si>
  <si>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</si>
  <si>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</si>
  <si>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</si>
  <si>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</si>
  <si>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</si>
  <si>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</si>
  <si>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</si>
  <si>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</si>
  <si>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</si>
  <si>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</si>
  <si>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</si>
  <si>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</si>
  <si>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</si>
  <si>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</si>
  <si>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</si>
  <si>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</si>
  <si>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</si>
  <si>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</si>
  <si>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</si>
  <si>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</si>
  <si>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</si>
  <si>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</si>
  <si>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</si>
  <si>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</si>
  <si>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</si>
  <si>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</si>
  <si>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</si>
  <si>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</si>
  <si>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</si>
  <si>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</si>
  <si>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</si>
  <si>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</si>
  <si>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</si>
  <si>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</si>
  <si>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</si>
  <si>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</si>
  <si>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</si>
  <si>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</si>
  <si>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</si>
  <si>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</si>
  <si>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</si>
  <si>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</si>
  <si>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</si>
  <si>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</si>
  <si>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</si>
  <si>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</si>
  <si>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</si>
  <si>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</si>
  <si>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</si>
  <si>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</si>
  <si>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</si>
  <si>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</si>
  <si>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</si>
  <si>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</si>
  <si>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</si>
  <si>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</si>
  <si>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</si>
  <si>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</si>
  <si>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</si>
  <si>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</si>
  <si>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</si>
  <si>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</si>
  <si>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</si>
  <si>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</si>
  <si>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</si>
  <si>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</si>
  <si>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</si>
  <si>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</si>
  <si>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</si>
  <si>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</si>
  <si>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</si>
  <si>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</si>
  <si>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</si>
  <si>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</si>
  <si>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</si>
  <si>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</si>
  <si>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</si>
  <si>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</si>
  <si>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</si>
  <si>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</si>
  <si>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</si>
  <si>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</si>
  <si>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</si>
  <si>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</si>
  <si>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</si>
  <si>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</si>
  <si>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</si>
  <si>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</si>
  <si>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</si>
  <si>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</si>
  <si>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</si>
  <si>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</si>
  <si>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</si>
  <si>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</si>
  <si>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</si>
  <si>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</si>
  <si>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</si>
  <si>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</si>
  <si>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</si>
  <si>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</si>
  <si>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</si>
  <si>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</si>
  <si>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</si>
  <si>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</si>
  <si>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</si>
  <si>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</si>
  <si>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</si>
  <si>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</si>
  <si>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</si>
  <si>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</si>
  <si>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</si>
  <si>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</si>
  <si>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</si>
  <si>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</si>
  <si>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</si>
  <si>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</si>
  <si>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</si>
  <si>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</si>
  <si>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</si>
  <si>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</si>
  <si>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</si>
  <si>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</si>
  <si>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</si>
  <si>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</si>
  <si>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</si>
  <si>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</si>
  <si>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</si>
  <si>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</si>
  <si>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</si>
  <si>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</si>
  <si>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</si>
  <si>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</si>
  <si>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</si>
  <si>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</si>
  <si>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</si>
  <si>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</si>
  <si>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</si>
  <si>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</si>
  <si>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</si>
  <si>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</si>
  <si>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</si>
  <si>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</si>
  <si>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</si>
  <si>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</si>
  <si>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</si>
  <si>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</si>
  <si>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</si>
  <si>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</si>
  <si>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</si>
  <si>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</si>
  <si>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</si>
  <si>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</si>
  <si>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</si>
  <si>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</si>
  <si>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</si>
  <si>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</si>
  <si>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</si>
  <si>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</si>
  <si>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</si>
  <si>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</si>
  <si>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</si>
  <si>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</si>
  <si>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</si>
  <si>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</si>
  <si>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</si>
  <si>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</si>
  <si>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</si>
  <si>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</si>
  <si>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</si>
  <si>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</si>
  <si>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</si>
  <si>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</si>
  <si>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</si>
  <si>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</si>
  <si>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</si>
  <si>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</si>
  <si>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</si>
  <si>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</si>
  <si>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</si>
  <si>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</si>
  <si>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</si>
  <si>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</si>
  <si>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</si>
  <si>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</si>
  <si>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</si>
  <si>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</si>
  <si>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</si>
  <si>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</si>
  <si>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</si>
  <si>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</si>
  <si>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</si>
  <si>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</si>
  <si>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</si>
  <si>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</si>
  <si>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</si>
  <si>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</si>
  <si>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</si>
  <si>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</si>
  <si>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</si>
  <si>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</si>
  <si>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</si>
  <si>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</si>
  <si>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</si>
  <si>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</si>
  <si>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</si>
  <si>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</si>
  <si>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</si>
  <si>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</si>
  <si>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</si>
  <si>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</si>
  <si>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</si>
  <si>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</si>
  <si>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</si>
  <si>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</si>
  <si>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</si>
  <si>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</si>
  <si>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</si>
  <si>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</si>
  <si>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</si>
  <si>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</si>
  <si>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</si>
  <si>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</si>
  <si>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</si>
  <si>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</si>
  <si>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</si>
  <si>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</si>
  <si>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</si>
  <si>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</si>
  <si>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</si>
  <si>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</si>
  <si>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</si>
  <si>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</si>
  <si>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</si>
  <si>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</si>
  <si>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</si>
  <si>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</si>
  <si>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</si>
  <si>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</si>
  <si>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</si>
  <si>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</si>
  <si>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</si>
  <si>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</si>
  <si>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</si>
  <si>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</si>
  <si>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</si>
  <si>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</si>
  <si>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</si>
  <si>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</si>
  <si>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</si>
  <si>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</si>
  <si>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</si>
  <si>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</si>
  <si>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</si>
  <si>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</si>
  <si>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</si>
  <si>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</si>
  <si>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</si>
  <si>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</si>
  <si>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</si>
  <si>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</si>
  <si>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</si>
  <si>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</si>
  <si>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</si>
  <si>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</si>
  <si>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</si>
  <si>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</si>
  <si>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</si>
  <si>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</si>
  <si>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</si>
  <si>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</si>
  <si>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</si>
  <si>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</si>
  <si>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</si>
  <si>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</si>
  <si>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</si>
  <si>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</si>
  <si>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</si>
  <si>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</si>
  <si>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</si>
  <si>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</si>
  <si>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</si>
  <si>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</si>
  <si>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</si>
  <si>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</si>
  <si>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</si>
  <si>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</si>
  <si>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</si>
  <si>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</si>
  <si>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</si>
  <si>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</si>
  <si>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</si>
  <si>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</si>
  <si>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</si>
  <si>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</si>
  <si>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</si>
  <si>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</si>
  <si>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</si>
  <si>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</si>
  <si>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</si>
  <si>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</si>
  <si>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</si>
  <si>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</si>
  <si>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</si>
  <si>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</si>
  <si>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</si>
  <si>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</si>
  <si>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</si>
  <si>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</si>
  <si>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</si>
  <si>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</si>
  <si>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</si>
  <si>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</si>
  <si>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</si>
  <si>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</si>
  <si>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</si>
  <si>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</si>
  <si>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</si>
  <si>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</si>
  <si>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</si>
  <si>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</si>
  <si>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</si>
  <si>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</si>
  <si>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</si>
  <si>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</si>
  <si>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</si>
  <si>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</si>
  <si>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</si>
  <si>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</si>
  <si>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</si>
  <si>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</si>
  <si>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</si>
  <si>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</si>
  <si>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</si>
  <si>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</si>
  <si>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</si>
  <si>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</si>
  <si>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</si>
  <si>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</si>
  <si>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</si>
  <si>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</si>
  <si>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</si>
  <si>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</si>
  <si>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</si>
  <si>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</si>
  <si>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</si>
  <si>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</si>
  <si>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</si>
  <si>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</si>
  <si>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</si>
  <si>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</si>
  <si>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</si>
  <si>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</si>
  <si>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</si>
  <si>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</si>
  <si>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</si>
  <si>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</si>
  <si>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</si>
  <si>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</si>
  <si>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</si>
  <si>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</si>
  <si>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</si>
  <si>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</si>
  <si>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</si>
  <si>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</si>
  <si>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</si>
  <si>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</si>
  <si>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</si>
  <si>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</si>
  <si>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</si>
  <si>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</si>
  <si>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</si>
  <si>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</si>
  <si>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</si>
  <si>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</si>
  <si>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</si>
  <si>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</si>
  <si>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</si>
  <si>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</si>
  <si>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</si>
  <si>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</si>
  <si>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</si>
  <si>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</si>
  <si>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</si>
  <si>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</si>
  <si>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</si>
  <si>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</si>
  <si>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</si>
  <si>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</si>
  <si>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</si>
  <si>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</si>
  <si>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</si>
  <si>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</si>
  <si>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</si>
  <si>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</si>
  <si>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</si>
  <si>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</si>
  <si>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</si>
  <si>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</si>
  <si>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</si>
  <si>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</si>
  <si>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</si>
  <si>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</si>
  <si>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</si>
  <si>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</si>
  <si>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</si>
  <si>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</si>
  <si>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</si>
  <si>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</si>
  <si>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</si>
  <si>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</si>
  <si>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</si>
  <si>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</si>
  <si>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</si>
  <si>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</si>
  <si>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</si>
  <si>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</si>
  <si>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</si>
  <si>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</si>
  <si>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</si>
  <si>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</si>
  <si>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</si>
  <si>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</si>
  <si>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</si>
  <si>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</si>
  <si>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</si>
  <si>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</si>
  <si>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</si>
  <si>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</si>
  <si>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</si>
  <si>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</si>
  <si>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</si>
  <si>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</si>
  <si>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</si>
  <si>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</si>
  <si>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</si>
  <si>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</si>
  <si>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</si>
  <si>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</si>
  <si>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</si>
  <si>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</si>
  <si>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</si>
  <si>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</si>
  <si>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</si>
  <si>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</si>
  <si>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</si>
  <si>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</si>
  <si>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</si>
  <si>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</si>
  <si>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</si>
  <si>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</si>
  <si>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</si>
  <si>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</si>
  <si>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</si>
  <si>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</si>
  <si>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</si>
  <si>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</si>
  <si>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</si>
  <si>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</si>
  <si>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</si>
  <si>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</si>
  <si>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</si>
  <si>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</si>
  <si>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</si>
  <si>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</si>
  <si>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</si>
  <si>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</si>
  <si>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</si>
  <si>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</si>
  <si>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</si>
  <si>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</si>
  <si>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</si>
  <si>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</si>
  <si>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</si>
  <si>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</si>
  <si>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</si>
  <si>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</si>
  <si>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</si>
  <si>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</si>
  <si>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</si>
  <si>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</si>
  <si>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</si>
  <si>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</si>
  <si>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</si>
  <si>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</si>
  <si>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</si>
  <si>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</si>
  <si>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</si>
  <si>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</si>
  <si>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</si>
  <si>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</si>
  <si>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</si>
  <si>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</si>
  <si>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</si>
  <si>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</si>
  <si>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</si>
  <si>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</si>
  <si>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</si>
  <si>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</si>
  <si>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</si>
  <si>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</si>
  <si>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</si>
  <si>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</si>
  <si>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</si>
  <si>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</si>
  <si>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</si>
  <si>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</si>
  <si>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</si>
  <si>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</si>
  <si>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</si>
  <si>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</si>
  <si>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</si>
  <si>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</si>
  <si>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</si>
  <si>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</si>
  <si>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</si>
  <si>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</si>
  <si>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</si>
  <si>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</si>
  <si>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</si>
  <si>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</si>
  <si>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</si>
  <si>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</si>
  <si>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</si>
  <si>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</si>
  <si>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</si>
  <si>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</si>
  <si>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</si>
  <si>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</si>
  <si>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</si>
  <si>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</si>
  <si>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</si>
  <si>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</si>
  <si>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</si>
  <si>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</si>
  <si>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</si>
  <si>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</si>
  <si>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</si>
  <si>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</si>
  <si>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</si>
  <si>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</si>
  <si>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</si>
  <si>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</si>
  <si>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</si>
  <si>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</si>
  <si>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</si>
  <si>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</si>
  <si>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</si>
  <si>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</si>
  <si>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</si>
  <si>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</si>
  <si>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</si>
  <si>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</si>
  <si>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</si>
  <si>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</si>
  <si>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</si>
  <si>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</si>
  <si>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</si>
  <si>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</si>
  <si>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</si>
  <si>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</si>
  <si>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</si>
  <si>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</si>
  <si>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</si>
  <si>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</si>
  <si>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</si>
  <si>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</si>
  <si>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</si>
  <si>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</si>
  <si>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</si>
  <si>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</si>
  <si>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</si>
  <si>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</si>
  <si>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</si>
  <si>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</si>
  <si>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</si>
  <si>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</si>
  <si>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</si>
  <si>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</si>
  <si>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</si>
  <si>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</si>
  <si>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</si>
  <si>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</si>
  <si>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</si>
  <si>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</si>
  <si>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</si>
  <si>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</si>
  <si>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</si>
  <si>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</si>
  <si>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</si>
  <si>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</si>
  <si>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</si>
  <si>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</si>
  <si>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</si>
  <si>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</si>
  <si>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</si>
  <si>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</si>
  <si>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</si>
  <si>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</si>
  <si>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</si>
  <si>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</si>
  <si>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</si>
  <si>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</si>
  <si>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</si>
  <si>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</si>
  <si>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</si>
  <si>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</si>
  <si>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</si>
  <si>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</si>
  <si>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</si>
  <si>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</si>
  <si>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</si>
  <si>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</si>
  <si>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</si>
  <si>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</si>
  <si>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</si>
  <si>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</si>
  <si>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</si>
  <si>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</si>
  <si>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</si>
  <si>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</si>
  <si>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</si>
  <si>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</si>
  <si>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</si>
  <si>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</si>
  <si>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</si>
  <si>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</si>
  <si>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</si>
  <si>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</si>
  <si>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</si>
  <si>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</si>
  <si>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</si>
  <si>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</si>
  <si>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</si>
  <si>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</si>
  <si>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</si>
  <si>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</si>
  <si>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</si>
  <si>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</si>
  <si>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</si>
  <si>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</si>
  <si>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</si>
  <si>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</si>
  <si>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</si>
  <si>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</si>
  <si>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</si>
  <si>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</si>
  <si>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</si>
  <si>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</si>
  <si>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</si>
  <si>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</si>
  <si>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</si>
  <si>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</si>
  <si>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</si>
  <si>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</si>
  <si>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</si>
  <si>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</si>
  <si>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</si>
  <si>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</si>
  <si>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</si>
  <si>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</si>
  <si>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</si>
  <si>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</si>
  <si>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</si>
  <si>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</si>
  <si>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</si>
  <si>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</si>
  <si>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</si>
  <si>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</si>
  <si>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</si>
  <si>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</si>
  <si>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</si>
  <si>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</si>
  <si>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</si>
  <si>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</si>
  <si>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</si>
  <si>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</si>
  <si>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</si>
  <si>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</si>
  <si>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</si>
  <si>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</si>
  <si>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</si>
  <si>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</si>
  <si>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</si>
  <si>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</si>
  <si>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</si>
  <si>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</si>
  <si>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</si>
  <si>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</si>
  <si>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</si>
  <si>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</si>
  <si>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</si>
  <si>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</si>
  <si>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</si>
  <si>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</si>
  <si>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</si>
  <si>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</si>
  <si>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</si>
  <si>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</si>
  <si>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</si>
  <si>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</si>
  <si>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</si>
  <si>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</si>
  <si>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</si>
  <si>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</si>
  <si>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</si>
  <si>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</si>
  <si>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</si>
  <si>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</si>
  <si>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</si>
  <si>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</si>
  <si>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</si>
  <si>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</si>
  <si>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</si>
  <si>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</si>
  <si>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</si>
  <si>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</si>
  <si>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</si>
  <si>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</si>
  <si>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</si>
  <si>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</si>
  <si>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</si>
  <si>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</si>
  <si>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</si>
  <si>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</si>
  <si>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</si>
  <si>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</si>
  <si>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</si>
  <si>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</si>
  <si>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</si>
  <si>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</si>
  <si>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</si>
  <si>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</si>
  <si>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</si>
  <si>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</si>
  <si>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</si>
  <si>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</si>
  <si>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</si>
  <si>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</si>
  <si>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</si>
  <si>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</si>
  <si>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</si>
  <si>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</si>
  <si>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</si>
  <si>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</si>
  <si>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</si>
  <si>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</si>
  <si>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</si>
  <si>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</si>
  <si>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</si>
  <si>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</si>
  <si>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</si>
  <si>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</si>
  <si>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</si>
  <si>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</si>
  <si>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</si>
  <si>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</si>
  <si>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</si>
  <si>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</si>
  <si>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</si>
  <si>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</si>
  <si>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</si>
  <si>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</si>
  <si>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</si>
  <si>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</si>
  <si>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</si>
  <si>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</si>
  <si>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</si>
  <si>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</si>
  <si>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</si>
  <si>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</si>
  <si>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</si>
  <si>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</si>
  <si>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</si>
  <si>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</si>
  <si>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</si>
  <si>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</si>
  <si>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</si>
  <si>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</si>
  <si>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</si>
  <si>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</si>
  <si>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</si>
  <si>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</si>
  <si>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</si>
  <si>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</si>
  <si>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</si>
  <si>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</si>
  <si>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</si>
  <si>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</si>
  <si>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</si>
  <si>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</si>
  <si>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</si>
  <si>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</si>
  <si>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</si>
  <si>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</si>
  <si>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</si>
  <si>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</si>
  <si>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</si>
  <si>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</si>
  <si>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</si>
  <si>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</si>
  <si>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</si>
  <si>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</si>
  <si>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</si>
  <si>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</si>
  <si>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</si>
  <si>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</si>
  <si>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</si>
  <si>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</si>
  <si>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</si>
  <si>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</si>
  <si>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</si>
  <si>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</si>
  <si>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</si>
  <si>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</si>
  <si>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</si>
  <si>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</si>
  <si>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</si>
  <si>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</si>
  <si>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</si>
  <si>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</si>
  <si>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</si>
  <si>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</si>
  <si>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</si>
  <si>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</si>
  <si>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</si>
  <si>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</si>
  <si>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</si>
  <si>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</si>
  <si>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</si>
  <si>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</si>
  <si>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</si>
  <si>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</si>
  <si>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</si>
  <si>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</si>
  <si>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</si>
  <si>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</si>
  <si>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</si>
  <si>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</si>
  <si>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</si>
  <si>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</si>
  <si>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</si>
  <si>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</si>
  <si>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</si>
  <si>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</si>
  <si>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</si>
  <si>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</si>
  <si>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</si>
  <si>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</si>
  <si>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</si>
  <si>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</si>
  <si>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</si>
  <si>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</si>
  <si>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</si>
  <si>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</si>
  <si>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</si>
  <si>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</si>
  <si>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</si>
  <si>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</si>
  <si>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</si>
  <si>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</si>
  <si>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</si>
  <si>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</si>
  <si>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</si>
  <si>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</si>
  <si>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</si>
  <si>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</si>
  <si>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</si>
  <si>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</si>
  <si>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</si>
  <si>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</si>
  <si>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</si>
  <si>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</si>
  <si>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</si>
  <si>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</si>
  <si>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</si>
  <si>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</si>
  <si>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</si>
  <si>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</si>
  <si>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</si>
  <si>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</si>
  <si>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</si>
  <si>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</si>
  <si>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</si>
  <si>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</si>
  <si>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</si>
  <si>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</si>
  <si>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</si>
  <si>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</si>
  <si>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</si>
  <si>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</si>
  <si>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</si>
  <si>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</si>
  <si>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</si>
  <si>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</si>
  <si>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</si>
  <si>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</si>
  <si>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</si>
  <si>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</si>
  <si>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</si>
  <si>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</si>
  <si>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</si>
  <si>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</si>
  <si>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</si>
  <si>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</si>
  <si>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</si>
  <si>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</si>
  <si>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</si>
  <si>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</si>
  <si>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</si>
  <si>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</si>
  <si>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</si>
  <si>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</si>
  <si>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</si>
  <si>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</si>
  <si>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</si>
  <si>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</si>
  <si>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</si>
  <si>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</si>
  <si>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</si>
  <si>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</si>
  <si>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</si>
  <si>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</si>
  <si>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</si>
  <si>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</si>
  <si>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</si>
  <si>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</si>
  <si>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</si>
  <si>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</si>
  <si>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</si>
  <si>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</si>
  <si>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</si>
  <si>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</si>
  <si>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</si>
  <si>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</si>
  <si>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</si>
  <si>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</si>
  <si>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</si>
  <si>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</si>
  <si>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</si>
  <si>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</si>
  <si>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</si>
  <si>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</si>
  <si>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</si>
  <si>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</si>
  <si>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</si>
  <si>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</si>
  <si>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</si>
  <si>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</si>
  <si>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</si>
  <si>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</si>
  <si>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</si>
  <si>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</si>
  <si>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</si>
  <si>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</si>
  <si>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</si>
  <si>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</si>
  <si>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</si>
  <si>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</si>
  <si>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</si>
  <si>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</si>
  <si>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</si>
  <si>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</si>
  <si>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</si>
  <si>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</si>
  <si>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</si>
  <si>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</si>
  <si>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</si>
  <si>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</si>
  <si>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</si>
  <si>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</si>
  <si>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</si>
  <si>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</si>
  <si>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</si>
  <si>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</si>
  <si>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</si>
  <si>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</si>
  <si>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</si>
  <si>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</si>
  <si>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</si>
  <si>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</si>
  <si>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</si>
  <si>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</si>
  <si>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</si>
  <si>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</si>
  <si>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</si>
  <si>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</si>
  <si>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</si>
  <si>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</si>
  <si>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</si>
  <si>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</si>
  <si>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</si>
  <si>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</si>
  <si>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</si>
  <si>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</si>
  <si>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</si>
  <si>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</si>
  <si>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</si>
  <si>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</si>
  <si>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</si>
  <si>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</si>
  <si>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</si>
  <si>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</si>
  <si>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</si>
  <si>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</si>
  <si>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</si>
  <si>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</si>
  <si>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</si>
  <si>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</si>
  <si>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</si>
  <si>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</si>
  <si>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</si>
  <si>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</si>
  <si>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</si>
  <si>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</si>
  <si>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</si>
  <si>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</si>
  <si>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</si>
  <si>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</si>
  <si>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</si>
  <si>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</si>
  <si>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</si>
  <si>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</si>
  <si>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</si>
  <si>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</si>
  <si>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</si>
  <si>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</si>
  <si>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</si>
  <si>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</si>
  <si>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</si>
  <si>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</si>
  <si>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</si>
  <si>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</si>
  <si>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</si>
  <si>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</si>
  <si>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</si>
  <si>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</si>
  <si>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</si>
  <si>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</si>
  <si>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</si>
  <si>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</si>
  <si>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</si>
  <si>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</si>
  <si>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</si>
  <si>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</si>
  <si>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</si>
  <si>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</si>
  <si>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</si>
  <si>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</si>
  <si>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</si>
  <si>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</si>
  <si>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</si>
  <si>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</si>
  <si>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</si>
  <si>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</si>
  <si>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</si>
  <si>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</si>
  <si>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</si>
  <si>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</si>
  <si>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</si>
  <si>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</si>
  <si>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</si>
  <si>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</si>
  <si>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</si>
  <si>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</si>
  <si>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</si>
  <si>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</si>
  <si>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</si>
  <si>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</si>
  <si>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</si>
  <si>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</si>
  <si>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</si>
  <si>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</si>
  <si>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</si>
  <si>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</si>
  <si>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</si>
  <si>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</si>
  <si>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</si>
  <si>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</si>
  <si>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</si>
  <si>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</si>
  <si>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</si>
  <si>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</si>
  <si>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</si>
  <si>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</si>
  <si>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</si>
  <si>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</si>
  <si>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</si>
  <si>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</si>
  <si>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</si>
  <si>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</si>
  <si>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</si>
  <si>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</si>
  <si>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</si>
  <si>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</si>
  <si>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</si>
  <si>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</si>
  <si>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</si>
  <si>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</si>
  <si>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</si>
  <si>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</si>
  <si>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</si>
  <si>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</si>
  <si>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</si>
  <si>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</si>
  <si>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</si>
  <si>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</si>
  <si>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</si>
  <si>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</si>
  <si>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</si>
  <si>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</si>
  <si>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</si>
  <si>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</si>
  <si>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</si>
  <si>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</si>
  <si>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</si>
  <si>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</si>
  <si>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</si>
  <si>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</si>
  <si>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</si>
  <si>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</si>
  <si>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</si>
  <si>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</si>
  <si>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</si>
  <si>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</si>
  <si>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</si>
  <si>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</si>
  <si>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</si>
  <si>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</si>
  <si>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</si>
  <si>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</si>
  <si>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</si>
  <si>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</si>
  <si>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</si>
  <si>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</si>
  <si>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</si>
  <si>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</si>
  <si>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</si>
  <si>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</si>
  <si>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</si>
  <si>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</si>
  <si>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</si>
  <si>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</si>
  <si>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</si>
  <si>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</si>
  <si>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</si>
  <si>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</si>
  <si>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</si>
  <si>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</si>
  <si>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</si>
  <si>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</si>
  <si>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</si>
  <si>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</si>
  <si>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</si>
  <si>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</si>
  <si>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</si>
  <si>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</si>
  <si>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</si>
  <si>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</si>
  <si>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</si>
  <si>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</si>
  <si>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</si>
  <si>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</si>
  <si>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</si>
  <si>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</si>
  <si>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</si>
  <si>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</si>
  <si>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</si>
  <si>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</si>
  <si>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</si>
  <si>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</si>
  <si>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</si>
  <si>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</si>
  <si>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</si>
  <si>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</si>
  <si>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</si>
  <si>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</si>
  <si>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</si>
  <si>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</si>
  <si>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</si>
  <si>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</si>
  <si>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</si>
  <si>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</si>
  <si>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</si>
  <si>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</si>
  <si>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</si>
  <si>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</si>
  <si>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</si>
  <si>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</si>
  <si>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</si>
  <si>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</si>
  <si>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</si>
  <si>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</si>
  <si>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</si>
  <si>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</si>
  <si>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</si>
  <si>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</si>
  <si>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</si>
  <si>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</si>
  <si>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</si>
  <si>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</si>
  <si>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</si>
  <si>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</si>
  <si>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</si>
  <si>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</si>
  <si>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</si>
  <si>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</si>
  <si>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</si>
  <si>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</si>
  <si>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</si>
  <si>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</si>
  <si>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</si>
  <si>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</si>
  <si>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</si>
  <si>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</si>
  <si>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</si>
  <si>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</si>
  <si>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</si>
  <si>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</si>
  <si>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</si>
  <si>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</si>
  <si>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</si>
  <si>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</si>
  <si>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</si>
  <si>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</si>
  <si>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</si>
  <si>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</si>
  <si>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</si>
  <si>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</si>
  <si>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</si>
  <si>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</si>
  <si>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</si>
  <si>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</si>
  <si>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</si>
  <si>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</si>
  <si>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</si>
  <si>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</si>
  <si>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</si>
  <si>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</si>
  <si>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</si>
  <si>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</si>
  <si>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</si>
  <si>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</si>
  <si>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</si>
  <si>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</si>
  <si>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</si>
  <si>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</si>
  <si>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</si>
  <si>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</si>
  <si>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</si>
  <si>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</si>
  <si>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</si>
  <si>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</si>
  <si>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</si>
  <si>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</si>
  <si>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</si>
  <si>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</si>
  <si>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</si>
  <si>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</si>
  <si>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</si>
  <si>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</si>
  <si>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</si>
  <si>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</si>
  <si>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</si>
  <si>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</si>
  <si>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</si>
  <si>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</si>
  <si>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</si>
  <si>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</si>
  <si>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</si>
  <si>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</si>
  <si>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</si>
  <si>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</si>
  <si>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</si>
  <si>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</si>
  <si>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</si>
  <si>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</si>
  <si>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</si>
  <si>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</si>
  <si>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</si>
  <si>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</si>
  <si>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</si>
  <si>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</si>
  <si>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</si>
  <si>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</si>
  <si>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</si>
  <si>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</si>
  <si>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</si>
  <si>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</si>
  <si>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</si>
  <si>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</si>
  <si>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</si>
  <si>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</si>
  <si>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</si>
  <si>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</si>
  <si>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</si>
  <si>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</si>
  <si>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</si>
  <si>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</si>
  <si>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</si>
  <si>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</si>
  <si>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</si>
  <si>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</si>
  <si>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</si>
  <si>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</si>
  <si>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</si>
  <si>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</si>
  <si>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</si>
  <si>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</si>
  <si>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</si>
  <si>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</si>
  <si>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</si>
  <si>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</si>
  <si>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</si>
  <si>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</si>
  <si>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</si>
  <si>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</si>
  <si>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</si>
  <si>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</si>
  <si>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</si>
  <si>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</si>
  <si>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</si>
  <si>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</si>
  <si>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</si>
  <si>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</si>
  <si>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</si>
  <si>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</si>
  <si>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</si>
  <si>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</si>
  <si>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</si>
  <si>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</si>
  <si>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</si>
  <si>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</si>
  <si>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</si>
  <si>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</si>
  <si>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</si>
  <si>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</si>
  <si>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</si>
  <si>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</si>
  <si>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</si>
  <si>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</si>
  <si>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</si>
  <si>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</si>
  <si>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</si>
  <si>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</si>
  <si>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</si>
  <si>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</si>
  <si>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</si>
  <si>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</si>
  <si>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</si>
  <si>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</si>
  <si>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</si>
  <si>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</si>
  <si>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</si>
  <si>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</si>
  <si>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</si>
  <si>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</si>
  <si>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</si>
  <si>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</si>
  <si>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</si>
  <si>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</si>
  <si>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</si>
  <si>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</si>
  <si>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</si>
  <si>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</si>
  <si>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</si>
  <si>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</si>
  <si>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</si>
  <si>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</si>
  <si>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</si>
  <si>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</si>
  <si>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</si>
  <si>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</si>
  <si>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</si>
  <si>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</si>
  <si>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</si>
  <si>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</si>
  <si>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</si>
  <si>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</si>
  <si>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</si>
  <si>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</si>
  <si>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</si>
  <si>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</si>
  <si>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</si>
  <si>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</si>
  <si>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</si>
  <si>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</si>
  <si>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</si>
  <si>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</si>
  <si>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</si>
  <si>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</si>
  <si>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</si>
  <si>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</si>
  <si>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</si>
  <si>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</si>
  <si>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</si>
  <si>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</si>
  <si>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</si>
  <si>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</si>
  <si>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</si>
  <si>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</si>
  <si>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</si>
  <si>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</si>
  <si>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</si>
  <si>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</si>
  <si>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</si>
  <si>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</si>
  <si>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</si>
  <si>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</si>
  <si>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</si>
  <si>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</si>
  <si>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</si>
  <si>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</si>
  <si>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</si>
  <si>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</si>
  <si>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</si>
  <si>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</si>
  <si>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</si>
  <si>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</si>
  <si>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</si>
  <si>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</si>
  <si>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</si>
  <si>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</si>
  <si>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</si>
  <si>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</si>
  <si>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</si>
  <si>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</si>
  <si>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</si>
  <si>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</si>
  <si>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</si>
  <si>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</si>
  <si>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</si>
  <si>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</si>
  <si>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</si>
  <si>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</si>
  <si>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</si>
  <si>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</si>
  <si>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</si>
  <si>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</si>
  <si>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</si>
  <si>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</si>
  <si>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</si>
  <si>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</si>
  <si>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</si>
  <si>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</si>
  <si>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</si>
  <si>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</si>
  <si>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</si>
  <si>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</si>
  <si>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</si>
  <si>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</si>
  <si>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</si>
  <si>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</si>
  <si>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</si>
  <si>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</si>
  <si>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</si>
  <si>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</si>
  <si>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</si>
  <si>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</si>
  <si>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</si>
  <si>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</si>
  <si>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</si>
  <si>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</si>
  <si>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</si>
  <si>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</si>
  <si>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</si>
  <si>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</si>
  <si>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</si>
  <si>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</si>
  <si>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</si>
  <si>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</si>
  <si>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</si>
  <si>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</si>
  <si>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</si>
  <si>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</si>
  <si>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</si>
  <si>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</si>
  <si>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</si>
  <si>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</si>
  <si>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</si>
  <si>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</si>
  <si>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</si>
  <si>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</si>
  <si>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</si>
  <si>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</si>
  <si>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</si>
  <si>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</si>
  <si>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</si>
  <si>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</si>
  <si>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</si>
  <si>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</si>
  <si>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</si>
  <si>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</si>
  <si>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</si>
  <si>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</si>
  <si>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</si>
  <si>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</si>
  <si>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</si>
  <si>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</si>
  <si>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</si>
  <si>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</si>
  <si>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</si>
  <si>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</si>
  <si>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</si>
  <si>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</si>
  <si>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</si>
  <si>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</si>
  <si>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</si>
  <si>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</si>
  <si>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</si>
  <si>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</si>
  <si>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</si>
  <si>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</si>
  <si>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</si>
  <si>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</si>
  <si>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</si>
  <si>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</si>
  <si>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</si>
  <si>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</si>
  <si>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</si>
  <si>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</si>
  <si>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</si>
  <si>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</si>
  <si>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</si>
  <si>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</si>
  <si>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</si>
  <si>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</si>
  <si>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</si>
  <si>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</si>
  <si>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</si>
  <si>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</si>
  <si>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</si>
  <si>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</si>
  <si>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</si>
  <si>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</si>
  <si>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</si>
  <si>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</si>
  <si>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</si>
  <si>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</si>
  <si>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</si>
  <si>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</si>
  <si>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</si>
  <si>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</si>
  <si>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</si>
  <si>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</si>
  <si>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</si>
  <si>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</si>
  <si>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</si>
  <si>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</si>
  <si>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</si>
  <si>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</si>
  <si>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</si>
  <si>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</si>
  <si>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</si>
  <si>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</si>
  <si>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</si>
  <si>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</si>
  <si>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</si>
  <si>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</si>
  <si>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</si>
  <si>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</si>
  <si>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</si>
  <si>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</si>
  <si>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</si>
  <si>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</si>
  <si>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</si>
  <si>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</si>
  <si>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</si>
  <si>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</si>
  <si>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</si>
  <si>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</si>
  <si>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</si>
  <si>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</si>
  <si>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</si>
  <si>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</si>
  <si>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</si>
  <si>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</si>
  <si>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</si>
  <si>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</si>
  <si>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</si>
  <si>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</si>
  <si>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</si>
  <si>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</si>
  <si>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</si>
  <si>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</si>
  <si>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</si>
  <si>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</si>
  <si>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</si>
  <si>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</si>
  <si>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</si>
  <si>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</si>
  <si>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</si>
  <si>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</si>
  <si>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</si>
  <si>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</si>
  <si>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</si>
  <si>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</si>
  <si>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</si>
  <si>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</si>
  <si>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</si>
  <si>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</si>
  <si>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</si>
  <si>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</si>
  <si>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</si>
  <si>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</si>
  <si>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</si>
  <si>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</si>
  <si>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</si>
  <si>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</si>
  <si>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</si>
  <si>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</si>
  <si>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</si>
  <si>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</si>
  <si>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</si>
  <si>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</si>
  <si>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</si>
  <si>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</si>
  <si>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</si>
  <si>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</si>
  <si>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</si>
  <si>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</si>
  <si>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</si>
  <si>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</si>
  <si>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</si>
  <si>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</si>
  <si>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</si>
  <si>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</si>
  <si>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</si>
  <si>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</si>
  <si>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</si>
  <si>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</si>
  <si>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</si>
  <si>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</si>
  <si>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</si>
  <si>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</si>
  <si>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</si>
  <si>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</si>
  <si>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</si>
  <si>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</si>
  <si>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</si>
  <si>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</si>
  <si>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</si>
  <si>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</si>
  <si>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</si>
  <si>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</si>
  <si>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</si>
  <si>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</si>
  <si>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</si>
  <si>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</si>
  <si>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</si>
  <si>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</si>
  <si>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</si>
  <si>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</si>
  <si>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</si>
  <si>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</si>
  <si>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</si>
  <si>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</si>
  <si>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</si>
  <si>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</si>
  <si>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</si>
  <si>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</si>
  <si>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</si>
  <si>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</si>
  <si>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</si>
  <si>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</si>
  <si>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</si>
  <si>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</si>
  <si>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</si>
  <si>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</si>
  <si>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</si>
  <si>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</si>
  <si>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</si>
  <si>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</si>
  <si>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</si>
  <si>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</si>
  <si>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</si>
  <si>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</si>
  <si>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</si>
  <si>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</si>
  <si>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</si>
  <si>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</si>
  <si>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</si>
  <si>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</si>
  <si>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</si>
  <si>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</si>
  <si>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</si>
  <si>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</si>
  <si>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</si>
  <si>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</si>
  <si>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</si>
  <si>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</si>
  <si>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</si>
  <si>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</si>
  <si>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</si>
  <si>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</si>
  <si>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</si>
  <si>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</si>
  <si>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</si>
  <si>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</si>
  <si>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</si>
  <si>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</si>
  <si>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</si>
  <si>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</si>
  <si>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</si>
  <si>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</si>
  <si>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</si>
  <si>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</si>
  <si>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</si>
  <si>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</si>
  <si>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</si>
  <si>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</si>
  <si>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</si>
  <si>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</si>
  <si>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</si>
  <si>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</si>
  <si>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</si>
  <si>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</si>
  <si>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</si>
  <si>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</si>
  <si>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</si>
  <si>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</si>
  <si>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</si>
  <si>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</si>
  <si>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</si>
  <si>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</si>
  <si>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</si>
  <si>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</si>
  <si>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</si>
  <si>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</si>
  <si>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</si>
  <si>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</si>
  <si>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</si>
  <si>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</si>
  <si>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</si>
  <si>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</si>
  <si>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</si>
  <si>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</si>
  <si>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</si>
  <si>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</si>
  <si>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</si>
  <si>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</si>
  <si>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</si>
  <si>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</si>
  <si>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</si>
  <si>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</si>
  <si>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</si>
  <si>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</si>
  <si>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</si>
  <si>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</si>
  <si>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</si>
  <si>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</si>
  <si>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</si>
  <si>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</si>
  <si>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</si>
  <si>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</si>
  <si>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</si>
  <si>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</si>
  <si>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</si>
  <si>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</si>
  <si>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</si>
  <si>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</si>
  <si>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</si>
  <si>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</si>
  <si>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</si>
  <si>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</si>
  <si>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</si>
  <si>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</si>
  <si>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</si>
  <si>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</si>
  <si>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</si>
  <si>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</si>
  <si>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</si>
  <si>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</si>
  <si>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</si>
  <si>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</si>
  <si>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</si>
  <si>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</si>
  <si>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</si>
  <si>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</si>
  <si>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</si>
  <si>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</si>
  <si>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</si>
  <si>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</si>
  <si>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</si>
  <si>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</si>
  <si>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</si>
  <si>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</si>
  <si>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</si>
  <si>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</si>
  <si>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</si>
  <si>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</si>
  <si>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</si>
  <si>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</si>
  <si>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</si>
  <si>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</si>
  <si>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</si>
  <si>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</si>
  <si>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</si>
  <si>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</si>
  <si>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</si>
  <si>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</si>
  <si>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</si>
  <si>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</si>
  <si>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</si>
  <si>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</si>
  <si>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</si>
  <si>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</si>
  <si>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</si>
  <si>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</si>
  <si>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</si>
  <si>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</si>
  <si>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</si>
  <si>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</si>
  <si>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</si>
  <si>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</si>
  <si>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</si>
  <si>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</si>
  <si>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</si>
  <si>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</si>
  <si>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</si>
  <si>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</si>
  <si>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</si>
  <si>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</si>
  <si>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</si>
  <si>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</si>
  <si>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</si>
  <si>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</si>
  <si>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</si>
  <si>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</si>
  <si>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</si>
  <si>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</si>
  <si>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</si>
  <si>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</si>
  <si>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</si>
  <si>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</si>
  <si>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</si>
  <si>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</si>
  <si>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</si>
  <si>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</si>
  <si>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</si>
  <si>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</si>
  <si>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</si>
  <si>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</si>
  <si>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</si>
  <si>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</si>
  <si>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</si>
  <si>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</si>
  <si>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</si>
  <si>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</si>
  <si>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</si>
  <si>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</si>
  <si>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</si>
  <si>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</si>
  <si>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</si>
  <si>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</si>
  <si>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</si>
  <si>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</si>
  <si>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</si>
  <si>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</si>
  <si>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</si>
  <si>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</si>
  <si>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</si>
  <si>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</si>
  <si>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</si>
  <si>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</si>
  <si>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</si>
  <si>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</si>
  <si>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</si>
  <si>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</si>
  <si>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</si>
  <si>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</si>
  <si>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</si>
  <si>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</si>
  <si>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</si>
  <si>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</si>
  <si>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</si>
  <si>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</si>
  <si>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</si>
  <si>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</si>
  <si>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</si>
  <si>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</si>
  <si>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</si>
  <si>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</si>
  <si>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</si>
  <si>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</si>
  <si>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</si>
  <si>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</si>
  <si>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</si>
  <si>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</si>
  <si>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</si>
  <si>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</si>
  <si>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</si>
  <si>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</si>
  <si>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</si>
  <si>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</si>
  <si>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</si>
  <si>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</si>
  <si>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</si>
  <si>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</si>
  <si>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</si>
  <si>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</si>
  <si>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</si>
  <si>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</si>
  <si>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</si>
  <si>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</si>
  <si>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</si>
  <si>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</si>
  <si>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</si>
  <si>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</si>
  <si>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</si>
  <si>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</si>
  <si>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</si>
  <si>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</si>
  <si>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</si>
  <si>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</si>
  <si>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</si>
  <si>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</si>
  <si>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</si>
  <si>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</si>
  <si>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</si>
  <si>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</si>
  <si>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</si>
  <si>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</si>
  <si>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</si>
  <si>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</si>
  <si>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</si>
  <si>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</si>
  <si>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</si>
  <si>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</si>
  <si>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</si>
  <si>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</si>
  <si>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</si>
  <si>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</si>
  <si>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</si>
  <si>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</si>
  <si>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</si>
  <si>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</si>
  <si>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</si>
  <si>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</si>
  <si>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</si>
  <si>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</si>
  <si>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</si>
  <si>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</si>
  <si>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</si>
  <si>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</si>
  <si>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</si>
  <si>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</si>
  <si>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</si>
  <si>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</si>
  <si>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</si>
  <si>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</si>
  <si>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</si>
  <si>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</si>
  <si>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</si>
  <si>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</si>
  <si>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</si>
  <si>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</si>
  <si>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</si>
  <si>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</si>
  <si>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</si>
  <si>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</si>
  <si>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</si>
  <si>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</si>
  <si>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</si>
  <si>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</si>
  <si>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</si>
  <si>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</si>
  <si>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</si>
  <si>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</si>
  <si>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</si>
  <si>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</si>
  <si>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</si>
  <si>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</si>
  <si>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</si>
  <si>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</si>
  <si>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</si>
  <si>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</si>
  <si>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</si>
  <si>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</si>
  <si>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</si>
  <si>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</si>
  <si>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</si>
  <si>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</si>
  <si>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</si>
  <si>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</si>
  <si>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</si>
  <si>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</si>
  <si>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</si>
  <si>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</si>
  <si>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</si>
  <si>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</si>
  <si>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</si>
  <si>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</si>
  <si>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</si>
  <si>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</si>
  <si>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</si>
  <si>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</si>
  <si>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</si>
  <si>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</si>
  <si>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</si>
  <si>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</si>
  <si>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</si>
  <si>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</si>
  <si>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</si>
  <si>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</si>
  <si>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</si>
  <si>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</si>
  <si>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</si>
  <si>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</si>
  <si>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</si>
  <si>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</si>
  <si>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</si>
  <si>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</si>
  <si>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</si>
  <si>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</si>
  <si>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</si>
  <si>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</si>
  <si>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</si>
  <si>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</si>
  <si>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</si>
  <si>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</si>
  <si>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</si>
  <si>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</si>
  <si>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</si>
  <si>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</si>
  <si>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</si>
  <si>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</si>
  <si>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</si>
  <si>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</si>
  <si>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</si>
  <si>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</si>
  <si>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</si>
  <si>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</si>
  <si>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</si>
  <si>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</si>
  <si>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</si>
  <si>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</si>
  <si>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</si>
  <si>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</si>
  <si>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</si>
  <si>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</si>
  <si>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</si>
  <si>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</si>
  <si>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</si>
  <si>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</si>
  <si>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</si>
  <si>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</si>
  <si>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</si>
  <si>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</si>
  <si>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</si>
  <si>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</si>
  <si>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</si>
  <si>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</si>
  <si>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</si>
  <si>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</si>
  <si>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</si>
  <si>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</si>
  <si>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</si>
  <si>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</si>
  <si>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</si>
  <si>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</si>
  <si>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</si>
  <si>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</si>
  <si>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</si>
  <si>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</si>
  <si>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</si>
  <si>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</si>
  <si>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</si>
  <si>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</si>
  <si>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</si>
  <si>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</si>
  <si>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</si>
  <si>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</si>
  <si>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</si>
  <si>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</si>
  <si>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</si>
  <si>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</si>
  <si>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</si>
  <si>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</si>
  <si>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</si>
  <si>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</si>
  <si>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</si>
  <si>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</si>
  <si>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</si>
  <si>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</si>
  <si>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</si>
  <si>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</si>
  <si>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</si>
  <si>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</si>
  <si>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</si>
  <si>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</si>
  <si>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</si>
  <si>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</si>
  <si>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</si>
  <si>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</si>
  <si>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</si>
  <si>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</si>
  <si>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</si>
  <si>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</si>
  <si>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</si>
  <si>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</si>
  <si>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</si>
  <si>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</si>
  <si>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</si>
  <si>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</si>
  <si>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</si>
  <si>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</si>
  <si>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</si>
  <si>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</si>
  <si>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</si>
  <si>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</si>
  <si>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</si>
  <si>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</si>
  <si>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</si>
  <si>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</si>
  <si>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</si>
  <si>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</si>
  <si>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</si>
  <si>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</si>
  <si>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</si>
  <si>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</si>
  <si>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</si>
  <si>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</si>
  <si>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</si>
  <si>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</si>
  <si>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</si>
  <si>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</si>
  <si>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</si>
  <si>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</si>
  <si>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</si>
  <si>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</si>
  <si>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</si>
  <si>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</si>
  <si>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</si>
  <si>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</si>
  <si>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</si>
  <si>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</si>
  <si>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</si>
  <si>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</si>
  <si>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</si>
  <si>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</si>
  <si>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</si>
  <si>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</si>
  <si>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</si>
  <si>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</si>
  <si>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</si>
  <si>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</si>
  <si>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</si>
  <si>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</si>
  <si>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</si>
  <si>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</si>
  <si>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</si>
  <si>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</si>
  <si>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</si>
  <si>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</si>
  <si>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</si>
  <si>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</si>
  <si>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</si>
  <si>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</si>
  <si>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</si>
  <si>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</si>
  <si>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</si>
  <si>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</si>
  <si>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</si>
  <si>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</si>
  <si>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</si>
  <si>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</si>
  <si>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</si>
  <si>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</si>
  <si>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</si>
  <si>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</si>
  <si>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</si>
  <si>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</si>
  <si>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</si>
  <si>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</si>
  <si>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</si>
  <si>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</si>
  <si>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</si>
  <si>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</si>
  <si>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</si>
  <si>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</si>
  <si>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</si>
  <si>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</si>
  <si>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</si>
  <si>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</si>
  <si>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</si>
  <si>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</si>
  <si>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</si>
  <si>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</si>
  <si>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</si>
  <si>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</si>
  <si>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</si>
  <si>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</si>
  <si>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</si>
  <si>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</si>
  <si>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</si>
  <si>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</si>
  <si>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</si>
  <si>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</si>
  <si>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</si>
  <si>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</si>
  <si>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</si>
  <si>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</si>
  <si>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</si>
  <si>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</si>
  <si>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</si>
  <si>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</si>
  <si>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</si>
  <si>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</si>
  <si>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</si>
  <si>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</si>
  <si>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</si>
  <si>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</si>
  <si>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</si>
  <si>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</si>
  <si>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</si>
  <si>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</si>
  <si>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</si>
  <si>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</si>
  <si>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</si>
  <si>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</si>
  <si>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</si>
  <si>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</si>
  <si>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</si>
  <si>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</si>
  <si>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</si>
  <si>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</si>
  <si>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</si>
  <si>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</si>
  <si>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</si>
  <si>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</si>
  <si>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</si>
  <si>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</si>
  <si>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</si>
  <si>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</si>
  <si>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</si>
  <si>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</si>
  <si>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</si>
  <si>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</si>
  <si>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</si>
  <si>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</si>
  <si>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</si>
  <si>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</si>
  <si>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</si>
  <si>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</si>
  <si>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</si>
  <si>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</si>
  <si>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</si>
  <si>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</si>
  <si>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</si>
  <si>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</si>
  <si>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</si>
  <si>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</si>
  <si>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</si>
  <si>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</si>
  <si>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</si>
  <si>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</si>
  <si>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</si>
  <si>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</si>
  <si>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</si>
  <si>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</si>
  <si>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</si>
  <si>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</si>
  <si>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</si>
  <si>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</si>
  <si>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</si>
  <si>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</si>
  <si>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</si>
  <si>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</si>
  <si>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</si>
  <si>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</si>
  <si>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</si>
  <si>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</si>
  <si>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</si>
  <si>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</si>
  <si>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</si>
  <si>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</si>
  <si>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</si>
  <si>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</si>
  <si>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</si>
  <si>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</si>
  <si>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</si>
  <si>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</si>
  <si>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</si>
  <si>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</si>
  <si>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</si>
  <si>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</si>
  <si>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</si>
  <si>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</si>
  <si>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</si>
  <si>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</si>
  <si>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</si>
  <si>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</si>
  <si>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</si>
  <si>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</si>
  <si>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</si>
  <si>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</si>
  <si>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</si>
  <si>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</si>
  <si>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</si>
  <si>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</si>
  <si>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</si>
  <si>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</si>
  <si>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</si>
  <si>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</si>
  <si>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</si>
  <si>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</si>
  <si>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</si>
  <si>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</si>
  <si>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</si>
  <si>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</si>
  <si>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</si>
  <si>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</si>
  <si>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</si>
  <si>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</si>
  <si>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</si>
  <si>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</si>
  <si>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</si>
  <si>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</si>
  <si>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</si>
  <si>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</si>
  <si>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</si>
  <si>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</si>
  <si>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</si>
  <si>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</si>
  <si>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</si>
  <si>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</si>
  <si>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</si>
  <si>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</si>
  <si>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</si>
  <si>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</si>
  <si>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</si>
  <si>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</si>
  <si>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</si>
  <si>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</si>
  <si>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</si>
  <si>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</si>
  <si>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</si>
  <si>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</si>
  <si>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</si>
  <si>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</si>
  <si>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</si>
  <si>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</si>
  <si>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</si>
  <si>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</si>
  <si>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</si>
  <si>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</si>
  <si>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</si>
  <si>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</si>
  <si>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</si>
  <si>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</si>
  <si>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</si>
  <si>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</si>
  <si>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</si>
  <si>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</si>
  <si>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</si>
  <si>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</si>
  <si>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</si>
  <si>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</si>
  <si>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</si>
  <si>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</si>
  <si>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</si>
  <si>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</si>
  <si>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</si>
  <si>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</si>
  <si>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</si>
  <si>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RNU33</t>
  </si>
  <si>
    <t>WARNEFORD HOSPITAL</t>
  </si>
  <si>
    <t>HALEACRE UNIT</t>
  </si>
  <si>
    <t>RNUAL</t>
  </si>
  <si>
    <t>SWINDON COMMUNITY &amp; INPATIENT CHILD &amp; ADOLESCENT MENTAL HEALTH</t>
  </si>
  <si>
    <t>RNUAM</t>
  </si>
  <si>
    <t>SAVERNAKE HOSPITAL</t>
  </si>
  <si>
    <t>SALISBURY DISTRICT HOSPITAL</t>
  </si>
  <si>
    <t>RNUCE</t>
  </si>
  <si>
    <t>BICESTER COMMUNITY HOSPITAL</t>
  </si>
  <si>
    <t>RNUCK</t>
  </si>
  <si>
    <t>DIDCOT COMMUNITY HOSPITAL</t>
  </si>
  <si>
    <t>RNUDJ</t>
  </si>
  <si>
    <t>WALLINGFORD COMMUNITY HOSPITAL</t>
  </si>
  <si>
    <t>WANTAGE COMMUNITY HOSPITAL</t>
  </si>
  <si>
    <t>RNUDM</t>
  </si>
  <si>
    <t>WITNEY COMMUNITY HOSPITAL</t>
  </si>
  <si>
    <t>RNUDQ</t>
  </si>
  <si>
    <t>ABINGDON COMMUNITY HOSPITAL</t>
  </si>
  <si>
    <t>HORTON GENERAL HOSPITAL</t>
  </si>
  <si>
    <t>MENTAL HEALTH</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</si>
  <si>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</si>
  <si>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</si>
  <si>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</si>
  <si>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</si>
  <si>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</si>
  <si>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</si>
  <si>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</si>
  <si>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</si>
  <si>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</si>
  <si>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</si>
  <si>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</si>
  <si>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</si>
  <si>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</si>
  <si>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</si>
  <si>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</si>
  <si>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</si>
  <si>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</si>
  <si>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</si>
  <si>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</si>
  <si>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</si>
  <si>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</si>
  <si>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</si>
  <si>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</si>
  <si>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</si>
  <si>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</si>
  <si>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</si>
  <si>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</si>
  <si>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</si>
  <si>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</si>
  <si>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</si>
  <si>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</si>
  <si>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</si>
  <si>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</si>
  <si>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</si>
  <si>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</si>
  <si>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</si>
  <si>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</si>
  <si>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</si>
  <si>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</si>
  <si>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</si>
  <si>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</si>
  <si>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</si>
  <si>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</si>
  <si>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</si>
  <si>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</si>
  <si>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</si>
  <si>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</si>
  <si>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</si>
  <si>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</si>
  <si>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</si>
  <si>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</si>
  <si>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</si>
  <si>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</si>
  <si>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</si>
  <si>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</si>
  <si>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</si>
  <si>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</si>
  <si>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</si>
  <si>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</si>
  <si>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</si>
  <si>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</si>
  <si>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</si>
  <si>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</si>
  <si>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</si>
  <si>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</si>
  <si>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</si>
  <si>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</si>
  <si>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</si>
  <si>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</si>
  <si>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</si>
  <si>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</si>
  <si>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</si>
  <si>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</si>
  <si>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</si>
  <si>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</si>
  <si>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</si>
  <si>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</si>
  <si>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</si>
  <si>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</si>
  <si>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</si>
  <si>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</si>
  <si>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</si>
  <si>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</si>
  <si>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</si>
  <si>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</si>
  <si>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</si>
  <si>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</si>
  <si>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</si>
  <si>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</si>
  <si>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</si>
  <si>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</si>
  <si>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</si>
  <si>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</si>
  <si>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</si>
  <si>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</si>
  <si>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</si>
  <si>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</si>
  <si>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</si>
  <si>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</si>
  <si>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</si>
  <si>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</si>
  <si>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</si>
  <si>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</si>
  <si>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</si>
  <si>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</si>
  <si>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</si>
  <si>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</si>
  <si>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</si>
  <si>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</si>
  <si>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</si>
  <si>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</si>
  <si>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</si>
  <si>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</si>
  <si>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</si>
  <si>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</si>
  <si>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</si>
  <si>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</si>
  <si>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</si>
  <si>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</si>
  <si>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</si>
  <si>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</si>
  <si>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</si>
  <si>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</si>
  <si>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</si>
  <si>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</si>
  <si>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</si>
  <si>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</si>
  <si>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</si>
  <si>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</si>
  <si>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</si>
  <si>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</si>
  <si>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</si>
  <si>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</si>
  <si>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</si>
  <si>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</si>
  <si>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</si>
  <si>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</si>
  <si>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</si>
  <si>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</si>
  <si>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</si>
  <si>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</si>
  <si>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</si>
  <si>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</si>
  <si>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</si>
  <si>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</si>
  <si>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</si>
  <si>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</si>
  <si>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</si>
  <si>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</si>
  <si>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</si>
  <si>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</si>
  <si>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</si>
  <si>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</si>
  <si>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</si>
  <si>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</si>
  <si>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</si>
  <si>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</si>
  <si>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</si>
  <si>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</si>
  <si>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</si>
  <si>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</si>
  <si>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</si>
  <si>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</si>
  <si>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</si>
  <si>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</si>
  <si>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</si>
  <si>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</si>
  <si>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</si>
  <si>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</si>
  <si>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</si>
  <si>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</si>
  <si>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</si>
  <si>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</si>
  <si>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</si>
  <si>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</si>
  <si>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</si>
  <si>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</si>
  <si>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</si>
  <si>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</si>
  <si>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</si>
  <si>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</si>
  <si>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</si>
  <si>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</si>
  <si>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</si>
  <si>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</si>
  <si>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</si>
  <si>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</si>
  <si>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</si>
  <si>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</si>
  <si>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</si>
  <si>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</si>
  <si>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</si>
  <si>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</si>
  <si>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</si>
  <si>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</si>
  <si>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</si>
  <si>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</si>
  <si>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</si>
  <si>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</si>
  <si>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</si>
  <si>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</si>
  <si>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</si>
  <si>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</si>
  <si>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</si>
  <si>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</si>
  <si>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</si>
  <si>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</si>
  <si>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</si>
  <si>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</si>
  <si>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</si>
  <si>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</si>
  <si>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</si>
  <si>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</si>
  <si>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</si>
  <si>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</si>
  <si>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</si>
  <si>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</si>
  <si>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</si>
  <si>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</si>
  <si>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</si>
  <si>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</si>
  <si>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</si>
  <si>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</si>
  <si>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</si>
  <si>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</si>
  <si>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</si>
  <si>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</si>
  <si>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</si>
  <si>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</si>
  <si>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</si>
  <si>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</si>
  <si>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</si>
  <si>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</si>
  <si>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</si>
  <si>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</si>
  <si>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</si>
  <si>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</si>
  <si>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</si>
  <si>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</si>
  <si>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</si>
  <si>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</si>
  <si>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</si>
  <si>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</si>
  <si>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</si>
  <si>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</si>
  <si>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</si>
  <si>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</si>
  <si>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</si>
  <si>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</si>
  <si>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</si>
  <si>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</si>
  <si>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</si>
  <si>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</si>
  <si>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</si>
  <si>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</si>
  <si>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</si>
  <si>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</si>
  <si>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</si>
  <si>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</si>
  <si>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</si>
  <si>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</si>
  <si>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</si>
  <si>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</si>
  <si>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</si>
  <si>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</si>
  <si>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</si>
  <si>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</si>
  <si>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</si>
  <si>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</si>
  <si>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</si>
  <si>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</si>
  <si>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</si>
  <si>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</si>
  <si>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</si>
  <si>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</si>
  <si>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</si>
  <si>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</si>
  <si>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</si>
  <si>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</si>
  <si>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</si>
  <si>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</si>
  <si>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</si>
  <si>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</si>
  <si>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</si>
  <si>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</si>
  <si>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</si>
  <si>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</si>
  <si>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</si>
  <si>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</si>
  <si>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</si>
  <si>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</si>
  <si>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</si>
  <si>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</si>
  <si>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</si>
  <si>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</si>
  <si>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</si>
  <si>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</si>
  <si>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</si>
  <si>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</si>
  <si>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</si>
  <si>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</si>
  <si>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</si>
  <si>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</si>
  <si>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</si>
  <si>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</si>
  <si>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</si>
  <si>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</si>
  <si>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</si>
  <si>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</si>
  <si>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</si>
  <si>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</si>
  <si>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</si>
  <si>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</si>
  <si>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</si>
  <si>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</si>
  <si>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</si>
  <si>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</si>
  <si>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</si>
  <si>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</si>
  <si>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</si>
  <si>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</si>
  <si>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</si>
  <si>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</si>
  <si>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</si>
  <si>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</si>
  <si>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</si>
  <si>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</si>
  <si>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</si>
  <si>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</si>
  <si>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</si>
  <si>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</si>
  <si>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</si>
  <si>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</si>
  <si>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</si>
  <si>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</si>
  <si>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</si>
  <si>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</si>
  <si>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</si>
  <si>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</si>
  <si>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</si>
  <si>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</si>
  <si>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</si>
  <si>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</si>
  <si>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</si>
  <si>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</si>
  <si>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</si>
  <si>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</si>
  <si>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</si>
  <si>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</si>
  <si>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</si>
  <si>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</si>
  <si>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</si>
  <si>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</si>
  <si>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</si>
  <si>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</si>
  <si>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</si>
  <si>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</si>
  <si>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</si>
  <si>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</si>
  <si>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</si>
  <si>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</si>
  <si>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</si>
  <si>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</si>
  <si>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</si>
  <si>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</si>
  <si>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</si>
  <si>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</si>
  <si>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</si>
  <si>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</si>
  <si>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</si>
  <si>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</si>
  <si>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</si>
  <si>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</si>
  <si>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</si>
  <si>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</si>
  <si>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</si>
  <si>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</si>
  <si>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</si>
  <si>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</si>
  <si>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</si>
  <si>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</si>
  <si>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</si>
  <si>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</si>
  <si>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</si>
  <si>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</si>
  <si>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</si>
  <si>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</si>
  <si>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</si>
  <si>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</si>
  <si>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</si>
  <si>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</si>
  <si>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</si>
  <si>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</si>
  <si>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</si>
  <si>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</si>
  <si>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</si>
  <si>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</si>
  <si>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</si>
  <si>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</si>
  <si>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</si>
  <si>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</si>
  <si>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</si>
  <si>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</si>
  <si>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</si>
  <si>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</si>
  <si>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</si>
  <si>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</si>
  <si>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</si>
  <si>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</si>
  <si>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</si>
  <si>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</si>
  <si>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</si>
  <si>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</si>
  <si>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</si>
  <si>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</si>
  <si>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</si>
  <si>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</si>
  <si>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</si>
  <si>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</si>
  <si>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</si>
  <si>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</si>
  <si>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</si>
  <si>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</si>
  <si>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</si>
  <si>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</si>
  <si>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</si>
  <si>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</si>
  <si>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</si>
  <si>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</si>
  <si>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</si>
  <si>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</si>
  <si>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</si>
  <si>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</si>
  <si>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</si>
  <si>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</si>
  <si>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</si>
  <si>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</si>
  <si>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</si>
  <si>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</si>
  <si>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</si>
  <si>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</si>
  <si>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</si>
  <si>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</si>
  <si>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</si>
  <si>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</si>
  <si>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</si>
  <si>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</si>
  <si>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</si>
  <si>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</si>
  <si>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</si>
  <si>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</si>
  <si>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</si>
  <si>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</si>
  <si>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</si>
  <si>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</si>
  <si>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</si>
  <si>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</si>
  <si>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</si>
  <si>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</si>
  <si>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</si>
  <si>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</si>
  <si>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</si>
  <si>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</si>
  <si>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</si>
  <si>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</si>
  <si>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</si>
  <si>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</si>
  <si>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</si>
  <si>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</si>
  <si>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</si>
  <si>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</si>
  <si>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</si>
  <si>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</si>
  <si>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</si>
  <si>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</si>
  <si>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</si>
  <si>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</si>
  <si>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</si>
  <si>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</si>
  <si>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</si>
  <si>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</si>
  <si>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</si>
  <si>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</si>
  <si>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</si>
  <si>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</si>
  <si>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</si>
  <si>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</si>
  <si>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</si>
  <si>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</si>
  <si>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</si>
  <si>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</si>
  <si>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</si>
  <si>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</si>
  <si>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</si>
  <si>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</si>
  <si>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</si>
  <si>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</si>
  <si>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</si>
  <si>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</si>
  <si>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</si>
  <si>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</si>
  <si>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</si>
  <si>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</si>
  <si>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</si>
  <si>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</si>
  <si>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</si>
  <si>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</si>
  <si>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</si>
  <si>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</si>
  <si>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</si>
  <si>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</si>
  <si>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</si>
  <si>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</si>
  <si>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</si>
  <si>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</si>
  <si>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</si>
  <si>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</si>
  <si>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</si>
  <si>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</si>
  <si>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</si>
  <si>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</si>
  <si>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</si>
  <si>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</si>
  <si>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</si>
  <si>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</si>
  <si>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</si>
  <si>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</si>
  <si>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</si>
  <si>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</si>
  <si>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</si>
  <si>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</si>
  <si>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</si>
  <si>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</si>
  <si>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</si>
  <si>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</si>
  <si>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</si>
  <si>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</si>
  <si>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</si>
  <si>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</si>
  <si>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</si>
  <si>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</si>
  <si>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</si>
  <si>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</si>
  <si>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</si>
  <si>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</si>
  <si>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</si>
  <si>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</si>
  <si>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</si>
  <si>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</si>
  <si>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</si>
  <si>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</si>
  <si>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</si>
  <si>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</si>
  <si>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</si>
  <si>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</si>
  <si>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</si>
  <si>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</si>
  <si>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</si>
  <si>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</si>
  <si>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</si>
  <si>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</si>
  <si>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</si>
  <si>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</si>
  <si>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</si>
  <si>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</si>
  <si>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</si>
  <si>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</si>
  <si>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</si>
  <si>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</si>
  <si>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</si>
  <si>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</si>
  <si>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</si>
  <si>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</si>
  <si>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</si>
  <si>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</si>
  <si>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</si>
  <si>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</si>
  <si>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</si>
  <si>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</si>
  <si>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</si>
  <si>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</si>
  <si>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</si>
  <si>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</si>
  <si>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</si>
  <si>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</si>
  <si>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</si>
  <si>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</si>
  <si>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</si>
  <si>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</si>
  <si>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</si>
  <si>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</si>
  <si>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</si>
  <si>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</si>
  <si>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</si>
  <si>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</si>
  <si>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</si>
  <si>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</si>
  <si>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</si>
  <si>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</si>
  <si>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</si>
  <si>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</si>
  <si>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</si>
  <si>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</si>
  <si>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</si>
  <si>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</si>
  <si>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</si>
  <si>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</si>
  <si>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</si>
  <si>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</si>
  <si>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</si>
  <si>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</si>
  <si>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</si>
  <si>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</si>
  <si>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</si>
  <si>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</si>
  <si>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</si>
  <si>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</si>
  <si>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</si>
  <si>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</si>
  <si>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</si>
  <si>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</si>
  <si>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</si>
  <si>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</si>
  <si>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</si>
  <si>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</si>
  <si>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</si>
  <si>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</si>
  <si>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</si>
  <si>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</si>
  <si>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</si>
  <si>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</si>
  <si>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</si>
  <si>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</si>
  <si>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</si>
  <si>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</si>
  <si>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</si>
  <si>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</si>
  <si>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</si>
  <si>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</si>
  <si>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</si>
  <si>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</si>
  <si>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</si>
  <si>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</si>
  <si>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</si>
  <si>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</si>
  <si>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</si>
  <si>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</si>
  <si>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</si>
  <si>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</si>
  <si>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</si>
  <si>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</si>
  <si>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</si>
  <si>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</si>
  <si>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</si>
  <si>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</si>
  <si>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</si>
  <si>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</si>
  <si>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</si>
  <si>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</si>
  <si>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</si>
  <si>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</si>
  <si>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</si>
  <si>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</si>
  <si>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</si>
  <si>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</si>
  <si>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</si>
  <si>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</si>
  <si>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</si>
  <si>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</si>
  <si>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</si>
  <si>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</si>
  <si>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</si>
  <si>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</si>
  <si>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</si>
  <si>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</si>
  <si>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</si>
  <si>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</si>
  <si>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</si>
  <si>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</si>
  <si>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</si>
  <si>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</si>
  <si>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</si>
  <si>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</si>
  <si>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</si>
  <si>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</si>
  <si>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</si>
  <si>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</si>
  <si>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</si>
  <si>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</si>
  <si>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</si>
  <si>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</si>
  <si>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</si>
  <si>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</si>
  <si>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</si>
  <si>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</si>
  <si>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</si>
  <si>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</si>
  <si>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</si>
  <si>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</si>
  <si>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</si>
  <si>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</si>
  <si>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</si>
  <si>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</si>
  <si>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</si>
  <si>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</si>
  <si>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</si>
  <si>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</si>
  <si>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</si>
  <si>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</si>
  <si>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</si>
  <si>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</si>
  <si>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</si>
  <si>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</si>
  <si>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</si>
  <si>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</si>
  <si>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</si>
  <si>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</si>
  <si>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</si>
  <si>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</si>
  <si>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</si>
  <si>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</si>
  <si>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</si>
  <si>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</si>
  <si>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</si>
  <si>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</si>
  <si>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</si>
  <si>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</si>
  <si>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</si>
  <si>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</si>
  <si>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</si>
  <si>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</si>
  <si>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</si>
  <si>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</si>
  <si>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</si>
  <si>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</si>
  <si>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</si>
  <si>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</si>
  <si>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</si>
  <si>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</si>
  <si>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</si>
  <si>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</si>
  <si>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</si>
  <si>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</si>
  <si>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</si>
  <si>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</si>
  <si>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</si>
  <si>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</si>
  <si>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</si>
  <si>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</si>
  <si>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</si>
  <si>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</si>
  <si>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</si>
  <si>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</si>
  <si>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</si>
  <si>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</si>
  <si>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</si>
  <si>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</si>
  <si>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</si>
  <si>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</si>
  <si>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</si>
  <si>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</si>
  <si>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</si>
  <si>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</si>
  <si>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</si>
  <si>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</si>
  <si>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</si>
  <si>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</si>
  <si>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</si>
  <si>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</si>
  <si>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</si>
  <si>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</si>
  <si>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</si>
  <si>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</si>
  <si>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</si>
  <si>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</si>
  <si>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</si>
  <si>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</si>
  <si>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</si>
  <si>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</si>
  <si>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</si>
  <si>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</si>
  <si>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</si>
  <si>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</si>
  <si>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</si>
  <si>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</si>
  <si>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</si>
  <si>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</si>
  <si>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</si>
  <si>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</si>
  <si>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</si>
  <si>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</si>
  <si>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</si>
  <si>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</si>
  <si>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</si>
  <si>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</si>
  <si>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</si>
  <si>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</si>
  <si>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</si>
  <si>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</si>
  <si>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</si>
  <si>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</si>
  <si>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</si>
  <si>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</si>
  <si>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</si>
  <si>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</si>
  <si>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</si>
  <si>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</si>
  <si>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</si>
  <si>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</si>
  <si>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</si>
  <si>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</si>
  <si>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</si>
  <si>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</si>
  <si>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</si>
  <si>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</si>
  <si>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</si>
  <si>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</si>
  <si>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</si>
  <si>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</si>
  <si>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</si>
  <si>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</si>
  <si>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</si>
  <si>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</si>
  <si>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</si>
  <si>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</si>
  <si>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</si>
  <si>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</si>
  <si>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</si>
  <si>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</si>
  <si>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</si>
  <si>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</si>
  <si>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</si>
  <si>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</si>
  <si>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</si>
  <si>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</si>
  <si>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</si>
  <si>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</si>
  <si>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</si>
  <si>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</si>
  <si>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</si>
  <si>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</si>
  <si>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</si>
  <si>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</si>
  <si>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</si>
  <si>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</si>
  <si>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</si>
  <si>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</si>
  <si>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</si>
  <si>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</si>
  <si>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</si>
  <si>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</si>
  <si>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</si>
  <si>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</si>
  <si>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</si>
  <si>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</si>
  <si>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</si>
  <si>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</si>
  <si>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</si>
  <si>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</si>
  <si>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</si>
  <si>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</si>
  <si>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</si>
  <si>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</si>
  <si>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</si>
  <si>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</si>
  <si>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</si>
  <si>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</si>
  <si>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</si>
  <si>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</si>
  <si>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</si>
  <si>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</si>
  <si>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</si>
  <si>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</si>
  <si>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</si>
  <si>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</si>
  <si>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</si>
  <si>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</si>
  <si>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</si>
  <si>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</si>
  <si>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</si>
  <si>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</si>
  <si>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</si>
  <si>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</si>
  <si>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</si>
  <si>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</si>
  <si>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</si>
  <si>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</si>
  <si>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</si>
  <si>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</si>
  <si>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</si>
  <si>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</si>
  <si>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</si>
  <si>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</si>
  <si>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</si>
  <si>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</si>
  <si>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</si>
  <si>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</si>
  <si>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</si>
  <si>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</si>
  <si>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</si>
  <si>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</si>
  <si>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</si>
  <si>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</si>
  <si>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</si>
  <si>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</si>
  <si>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</si>
  <si>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</si>
  <si>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</si>
  <si>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</si>
  <si>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</si>
  <si>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</si>
  <si>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</si>
  <si>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</si>
  <si>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</si>
  <si>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</si>
  <si>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</si>
  <si>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</si>
  <si>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</si>
  <si>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</si>
  <si>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</si>
  <si>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</si>
  <si>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</si>
  <si>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</si>
  <si>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</si>
  <si>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</si>
  <si>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</si>
  <si>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</si>
  <si>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</si>
  <si>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</si>
  <si>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</si>
  <si>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</si>
  <si>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</si>
  <si>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</si>
  <si>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</si>
  <si>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</si>
  <si>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</si>
  <si>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</si>
  <si>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</si>
  <si>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</si>
  <si>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</si>
  <si>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</si>
  <si>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</si>
  <si>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</si>
  <si>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</si>
  <si>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</si>
  <si>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</si>
  <si>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</si>
  <si>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</si>
  <si>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</si>
  <si>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</si>
  <si>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</si>
  <si>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</si>
  <si>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</si>
  <si>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</si>
  <si>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</si>
  <si>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</si>
  <si>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</si>
  <si>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</si>
  <si>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</si>
  <si>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</si>
  <si>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</si>
  <si>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</si>
  <si>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</si>
  <si>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</si>
  <si>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</si>
  <si>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</si>
  <si>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</si>
  <si>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</si>
  <si>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</si>
  <si>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</si>
  <si>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</si>
  <si>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</si>
  <si>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</si>
  <si>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</si>
  <si>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</si>
  <si>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</si>
  <si>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</si>
  <si>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</si>
  <si>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</si>
  <si>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</si>
  <si>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</si>
  <si>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</si>
  <si>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</si>
  <si>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</si>
  <si>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</si>
  <si>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</si>
  <si>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</si>
  <si>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</si>
  <si>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</si>
  <si>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</si>
  <si>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</si>
  <si>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</si>
  <si>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</si>
  <si>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</si>
  <si>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</si>
  <si>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</si>
  <si>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</si>
  <si>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</si>
  <si>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</si>
  <si>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</si>
  <si>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</si>
  <si>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</si>
  <si>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</si>
  <si>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</si>
  <si>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</si>
  <si>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</si>
  <si>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</si>
  <si>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</si>
  <si>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</si>
  <si>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</si>
  <si>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</si>
  <si>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</si>
  <si>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</si>
  <si>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</si>
  <si>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</si>
  <si>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</si>
  <si>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</si>
  <si>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</si>
  <si>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</si>
  <si>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</si>
  <si>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</si>
  <si>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</si>
  <si>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</si>
  <si>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</si>
  <si>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</si>
  <si>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</si>
  <si>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</si>
  <si>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</si>
  <si>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</si>
  <si>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</si>
  <si>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</si>
  <si>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</si>
  <si>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</si>
  <si>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</si>
  <si>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</si>
  <si>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</si>
  <si>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</si>
  <si>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</si>
  <si>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</si>
  <si>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</si>
  <si>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</si>
  <si>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</si>
  <si>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</si>
  <si>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</si>
  <si>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</si>
  <si>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</si>
  <si>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</si>
  <si>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</si>
  <si>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</si>
  <si>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</si>
  <si>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</si>
  <si>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</si>
  <si>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</si>
  <si>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</si>
  <si>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</si>
  <si>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</si>
  <si>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</si>
  <si>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</si>
  <si>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</si>
  <si>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</si>
  <si>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</si>
  <si>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</si>
  <si>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</si>
  <si>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</si>
  <si>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</si>
  <si>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</si>
  <si>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</si>
  <si>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</si>
  <si>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</si>
  <si>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</si>
  <si>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</si>
  <si>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</si>
  <si>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</si>
  <si>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</si>
  <si>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</si>
  <si>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</si>
  <si>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</si>
  <si>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</si>
  <si>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</si>
  <si>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</si>
  <si>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</si>
  <si>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</si>
  <si>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</si>
  <si>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</si>
  <si>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</si>
  <si>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</si>
  <si>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</si>
  <si>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</si>
  <si>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</si>
  <si>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</si>
  <si>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</si>
  <si>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</si>
  <si>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</si>
  <si>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</si>
  <si>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</si>
  <si>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</si>
  <si>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</si>
  <si>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</si>
  <si>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</si>
  <si>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</si>
  <si>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</si>
  <si>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</si>
  <si>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</si>
  <si>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</si>
  <si>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</si>
  <si>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</si>
  <si>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</si>
  <si>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</si>
  <si>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</si>
  <si>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</si>
  <si>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</si>
  <si>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</si>
  <si>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</si>
  <si>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</si>
  <si>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</si>
  <si>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</si>
  <si>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</si>
  <si>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</si>
  <si>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</si>
  <si>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</si>
  <si>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</si>
  <si>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</si>
  <si>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</si>
  <si>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</si>
  <si>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</si>
  <si>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</si>
  <si>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</si>
  <si>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</si>
  <si>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</si>
  <si>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</si>
  <si>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</si>
  <si>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</si>
  <si>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</si>
  <si>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</si>
  <si>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</si>
  <si>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</si>
  <si>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</si>
  <si>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</si>
  <si>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</si>
  <si>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</si>
  <si>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</si>
  <si>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</si>
  <si>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</si>
  <si>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</si>
  <si>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</si>
  <si>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</si>
  <si>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</si>
  <si>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</si>
  <si>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</si>
  <si>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</si>
  <si>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</si>
  <si>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</si>
  <si>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</si>
  <si>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</si>
  <si>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</si>
  <si>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</si>
  <si>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</si>
  <si>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</si>
  <si>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</si>
  <si>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</si>
  <si>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</si>
  <si>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</si>
  <si>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</si>
  <si>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</si>
  <si>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</si>
  <si>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</si>
  <si>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</si>
  <si>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</si>
  <si>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</si>
  <si>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</si>
  <si>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</si>
  <si>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</si>
  <si>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</si>
  <si>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</si>
  <si>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</si>
  <si>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</si>
  <si>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</si>
  <si>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</si>
  <si>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</si>
  <si>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</si>
  <si>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</si>
  <si>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</si>
  <si>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</si>
  <si>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</si>
  <si>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</si>
  <si>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</si>
  <si>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</si>
  <si>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</si>
  <si>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</si>
  <si>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</si>
  <si>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</si>
  <si>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</si>
  <si>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</si>
  <si>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</si>
  <si>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</si>
  <si>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</si>
  <si>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</si>
  <si>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</si>
  <si>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</si>
  <si>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</si>
  <si>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</si>
  <si>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</si>
  <si>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</si>
  <si>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</si>
  <si>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</si>
  <si>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</si>
  <si>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</si>
  <si>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</si>
  <si>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</si>
  <si>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</si>
  <si>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</si>
  <si>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</si>
  <si>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</si>
  <si>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</si>
  <si>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</si>
  <si>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</si>
  <si>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</si>
  <si>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</si>
  <si>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</si>
  <si>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</si>
  <si>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</si>
  <si>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</si>
  <si>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</si>
  <si>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</si>
  <si>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</si>
  <si>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</si>
  <si>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</si>
  <si>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</si>
  <si>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</si>
  <si>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</si>
  <si>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</si>
  <si>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</si>
  <si>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</si>
  <si>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</si>
  <si>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</si>
  <si>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</si>
  <si>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</si>
  <si>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</si>
  <si>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</si>
  <si>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</si>
  <si>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</si>
  <si>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</si>
  <si>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</si>
  <si>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</si>
  <si>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</si>
  <si>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</si>
  <si>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</si>
  <si>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</si>
  <si>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</si>
  <si>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</si>
  <si>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</si>
  <si>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</si>
  <si>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</si>
  <si>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</si>
  <si>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</si>
  <si>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</si>
  <si>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</si>
  <si>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</si>
  <si>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</si>
  <si>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</si>
  <si>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</si>
  <si>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</si>
  <si>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</si>
  <si>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</si>
  <si>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</si>
  <si>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</si>
  <si>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</si>
  <si>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</si>
  <si>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</si>
  <si>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</si>
  <si>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</si>
  <si>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</si>
  <si>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</si>
  <si>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</si>
  <si>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</si>
  <si>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</si>
  <si>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</si>
  <si>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</si>
  <si>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</si>
  <si>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</si>
  <si>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</si>
  <si>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</si>
  <si>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</si>
  <si>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</si>
  <si>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</si>
  <si>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</si>
  <si>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</si>
  <si>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</si>
  <si>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</si>
  <si>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</si>
  <si>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</si>
  <si>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</si>
  <si>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</si>
  <si>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</si>
  <si>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</si>
  <si>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</si>
  <si>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</si>
  <si>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</si>
  <si>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</si>
  <si>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</si>
  <si>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</si>
  <si>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</si>
  <si>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</si>
  <si>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</si>
  <si>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</si>
  <si>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</si>
  <si>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</si>
  <si>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</si>
  <si>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</si>
  <si>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</si>
  <si>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</si>
  <si>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</si>
  <si>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</si>
  <si>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</si>
  <si>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</si>
  <si>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</si>
  <si>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</si>
  <si>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</si>
  <si>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</si>
  <si>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</si>
  <si>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</si>
  <si>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</si>
  <si>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</si>
  <si>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</si>
  <si>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</si>
  <si>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</si>
  <si>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</si>
  <si>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</si>
  <si>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</si>
  <si>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</si>
  <si>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</si>
  <si>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</si>
  <si>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</si>
  <si>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</si>
  <si>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</si>
  <si>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</si>
  <si>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</si>
  <si>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</si>
  <si>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</si>
  <si>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</si>
  <si>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</si>
  <si>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</si>
  <si>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</si>
  <si>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</si>
  <si>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</si>
  <si>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</si>
  <si>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</si>
  <si>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</si>
  <si>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</si>
  <si>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</si>
  <si>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</si>
  <si>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</si>
  <si>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</si>
  <si>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</si>
  <si>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</si>
  <si>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</si>
  <si>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</si>
  <si>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</si>
  <si>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</si>
  <si>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</si>
  <si>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</si>
  <si>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</si>
  <si>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</si>
  <si>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</si>
  <si>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</si>
  <si>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</si>
  <si>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</si>
  <si>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</si>
  <si>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</si>
  <si>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</si>
  <si>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</si>
  <si>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</si>
  <si>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</si>
  <si>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</si>
  <si>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</si>
  <si>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</si>
  <si>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</si>
  <si>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</si>
  <si>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</si>
  <si>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</si>
  <si>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</si>
  <si>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</si>
  <si>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</si>
  <si>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</si>
  <si>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</si>
  <si>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</si>
  <si>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</si>
  <si>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</si>
  <si>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</si>
  <si>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</si>
  <si>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</si>
  <si>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</si>
  <si>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</si>
  <si>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</si>
  <si>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</si>
  <si>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</si>
  <si>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</si>
  <si>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</si>
  <si>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</si>
  <si>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</si>
  <si>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</si>
  <si>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</si>
  <si>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</si>
  <si>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</si>
  <si>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</si>
  <si>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</si>
  <si>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</si>
  <si>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</si>
  <si>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</si>
  <si>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</si>
  <si>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</si>
  <si>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</si>
  <si>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</si>
  <si>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</si>
  <si>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</si>
  <si>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</si>
  <si>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</si>
  <si>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</si>
  <si>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</si>
  <si>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</si>
  <si>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</si>
  <si>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</si>
  <si>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</si>
  <si>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</si>
  <si>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</si>
  <si>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</si>
  <si>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</si>
  <si>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</si>
  <si>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</si>
  <si>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</si>
  <si>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</si>
  <si>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</si>
  <si>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</si>
  <si>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</si>
  <si>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</si>
  <si>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</si>
  <si>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</si>
  <si>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</si>
  <si>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</si>
  <si>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</si>
  <si>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</si>
  <si>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</si>
  <si>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</si>
  <si>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</si>
  <si>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</si>
  <si>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</si>
  <si>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</si>
  <si>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</si>
  <si>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</si>
  <si>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</si>
  <si>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</si>
  <si>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</si>
  <si>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</si>
  <si>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</si>
  <si>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</si>
  <si>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</si>
  <si>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</si>
  <si>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</si>
  <si>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</si>
  <si>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</si>
  <si>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</si>
  <si>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</si>
  <si>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</si>
  <si>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</si>
  <si>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</si>
  <si>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</si>
  <si>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</si>
  <si>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</si>
  <si>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</si>
  <si>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</si>
  <si>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</si>
  <si>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</si>
  <si>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</si>
  <si>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</si>
  <si>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</si>
  <si>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</si>
  <si>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</si>
  <si>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</si>
  <si>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</si>
  <si>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</si>
  <si>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</si>
  <si>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</si>
  <si>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</si>
  <si>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</si>
  <si>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</si>
  <si>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</si>
  <si>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</si>
  <si>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</si>
  <si>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</si>
  <si>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</si>
  <si>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</si>
  <si>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</si>
  <si>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</si>
  <si>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</si>
  <si>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</si>
  <si>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</si>
  <si>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</si>
  <si>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</si>
  <si>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</si>
  <si>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</si>
  <si>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</si>
  <si>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</si>
  <si>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</si>
  <si>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</si>
  <si>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</si>
  <si>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</si>
  <si>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</si>
  <si>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</si>
  <si>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</si>
  <si>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</si>
  <si>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</si>
  <si>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</si>
  <si>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</si>
  <si>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</si>
  <si>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</si>
  <si>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</si>
  <si>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</si>
  <si>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</si>
  <si>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</si>
  <si>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</si>
  <si>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</si>
  <si>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</si>
  <si>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</si>
  <si>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</si>
  <si>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</si>
  <si>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</si>
  <si>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</si>
  <si>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</si>
  <si>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</si>
  <si>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</si>
  <si>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</si>
  <si>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</si>
  <si>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</si>
  <si>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</si>
  <si>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</si>
  <si>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</si>
  <si>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</si>
  <si>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</si>
  <si>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</si>
  <si>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</si>
  <si>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</si>
  <si>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</si>
  <si>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</si>
  <si>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</si>
  <si>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</si>
  <si>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</si>
  <si>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</si>
  <si>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</si>
  <si>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</si>
  <si>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</si>
  <si>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</si>
  <si>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</si>
  <si>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</si>
  <si>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</si>
  <si>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</si>
  <si>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</si>
  <si>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</si>
  <si>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</si>
  <si>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</si>
  <si>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</si>
  <si>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</si>
  <si>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</si>
  <si>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</si>
  <si>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</si>
  <si>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</si>
  <si>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</si>
  <si>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</si>
  <si>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</si>
  <si>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</si>
  <si>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</si>
  <si>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</si>
  <si>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</si>
  <si>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</si>
  <si>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</si>
  <si>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</si>
  <si>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</si>
  <si>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</si>
  <si>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</si>
  <si>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</si>
  <si>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</si>
  <si>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</si>
  <si>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</si>
  <si>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</si>
  <si>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</si>
  <si>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</si>
  <si>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</si>
  <si>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</si>
  <si>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</si>
  <si>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</si>
  <si>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</si>
  <si>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</si>
  <si>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</si>
  <si>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</si>
  <si>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</si>
  <si>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</si>
  <si>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</si>
  <si>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</si>
  <si>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</si>
  <si>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</si>
  <si>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</si>
  <si>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</si>
  <si>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</si>
  <si>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</si>
  <si>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</si>
  <si>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</si>
  <si>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</si>
  <si>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</si>
  <si>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</si>
  <si>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</si>
  <si>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</si>
  <si>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</si>
  <si>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</si>
  <si>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</si>
  <si>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</si>
  <si>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</si>
  <si>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</si>
  <si>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</si>
  <si>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</si>
  <si>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</si>
  <si>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</si>
  <si>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</si>
  <si>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</si>
  <si>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</si>
  <si>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</si>
  <si>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</si>
  <si>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</si>
  <si>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</si>
  <si>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</si>
  <si>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</si>
  <si>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</si>
  <si>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</si>
  <si>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</si>
  <si>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</si>
  <si>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</si>
  <si>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</si>
  <si>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</si>
  <si>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</si>
  <si>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</si>
  <si>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</si>
  <si>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</si>
  <si>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</si>
  <si>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</si>
  <si>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</si>
  <si>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</si>
  <si>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</si>
  <si>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</si>
  <si>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</si>
  <si>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</si>
  <si>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</si>
  <si>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</si>
  <si>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</si>
  <si>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</si>
  <si>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</si>
  <si>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</si>
  <si>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</si>
  <si>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</si>
  <si>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</si>
  <si>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</si>
  <si>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</si>
  <si>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</si>
  <si>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</si>
  <si>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</si>
  <si>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</si>
  <si>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</si>
  <si>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</si>
  <si>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</si>
  <si>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</si>
  <si>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</si>
  <si>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</si>
  <si>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</si>
  <si>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</si>
  <si>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</si>
  <si>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</si>
  <si>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</si>
  <si>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</si>
  <si>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</si>
  <si>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</si>
  <si>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</si>
  <si>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</si>
  <si>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</si>
  <si>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</si>
  <si>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</si>
  <si>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</si>
  <si>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</si>
  <si>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</si>
  <si>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</si>
  <si>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</si>
  <si>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</si>
  <si>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</si>
  <si>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</si>
  <si>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</si>
  <si>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</si>
  <si>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</si>
  <si>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</si>
  <si>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</si>
  <si>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</si>
  <si>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</si>
  <si>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</si>
  <si>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</si>
  <si>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</si>
  <si>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</si>
  <si>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</si>
  <si>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</si>
  <si>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</si>
  <si>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</si>
  <si>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</si>
  <si>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</si>
  <si>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</si>
  <si>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</si>
  <si>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</si>
  <si>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</si>
  <si>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</si>
  <si>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</si>
  <si>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</si>
  <si>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</si>
  <si>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</si>
  <si>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</si>
  <si>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</si>
  <si>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</si>
  <si>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</si>
  <si>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</si>
  <si>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</si>
  <si>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</si>
  <si>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</si>
  <si>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</si>
  <si>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</si>
  <si>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</si>
  <si>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</si>
  <si>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</si>
  <si>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</si>
  <si>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</si>
  <si>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</si>
  <si>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</si>
  <si>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</si>
  <si>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</si>
  <si>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</si>
  <si>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</si>
  <si>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</si>
  <si>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</si>
  <si>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</si>
  <si>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</si>
  <si>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</si>
  <si>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</si>
  <si>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</si>
  <si>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</si>
  <si>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</si>
  <si>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</si>
  <si>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</si>
  <si>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</si>
  <si>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</si>
  <si>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</si>
  <si>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</si>
  <si>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</si>
  <si>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</si>
  <si>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</si>
  <si>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</si>
  <si>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</si>
  <si>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</si>
  <si>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</si>
  <si>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</si>
  <si>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</si>
  <si>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</si>
  <si>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</si>
  <si>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</si>
  <si>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</si>
  <si>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</si>
  <si>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</si>
  <si>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</si>
  <si>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</si>
  <si>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</si>
  <si>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</si>
  <si>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</si>
  <si>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</si>
  <si>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</si>
  <si>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</si>
  <si>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</si>
  <si>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</si>
  <si>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</si>
  <si>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</si>
  <si>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</si>
  <si>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</si>
  <si>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</si>
  <si>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</si>
  <si>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</si>
  <si>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</si>
  <si>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</si>
  <si>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</si>
  <si>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</si>
  <si>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</si>
  <si>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</si>
  <si>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</si>
  <si>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</si>
  <si>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</si>
  <si>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</si>
  <si>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</si>
  <si>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</si>
  <si>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</si>
  <si>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</si>
  <si>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</si>
  <si>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</si>
  <si>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</si>
  <si>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</si>
  <si>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</si>
  <si>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</si>
  <si>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</si>
  <si>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</si>
  <si>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</si>
  <si>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</si>
  <si>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</si>
  <si>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</si>
  <si>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</si>
  <si>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</si>
  <si>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</si>
  <si>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</si>
  <si>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</si>
  <si>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</si>
  <si>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</si>
  <si>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</si>
  <si>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</si>
  <si>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</si>
  <si>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</si>
  <si>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</si>
  <si>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</si>
  <si>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</si>
  <si>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</si>
  <si>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</si>
  <si>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</si>
  <si>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</si>
  <si>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</si>
  <si>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</si>
  <si>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</si>
  <si>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</si>
  <si>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</si>
  <si>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</si>
  <si>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</si>
  <si>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</si>
  <si>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</si>
  <si>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</si>
  <si>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</si>
  <si>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</si>
  <si>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</si>
  <si>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</si>
  <si>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</si>
  <si>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</si>
  <si>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</si>
  <si>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</si>
  <si>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</si>
  <si>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</si>
  <si>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</si>
  <si>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</si>
  <si>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</si>
  <si>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</si>
  <si>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</si>
  <si>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</si>
  <si>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</si>
  <si>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</si>
  <si>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</si>
  <si>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</si>
  <si>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</si>
  <si>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</si>
  <si>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</si>
  <si>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</si>
  <si>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</si>
  <si>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</si>
  <si>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</si>
  <si>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</si>
  <si>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</si>
  <si>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</si>
  <si>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</si>
  <si>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</si>
  <si>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</si>
  <si>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</si>
  <si>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</si>
  <si>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</si>
  <si>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</si>
  <si>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</si>
  <si>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</si>
  <si>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</si>
  <si>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</si>
  <si>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</si>
  <si>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</si>
  <si>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</si>
  <si>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</si>
  <si>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</si>
  <si>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</si>
  <si>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</si>
  <si>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</si>
  <si>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</si>
  <si>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</si>
  <si>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</si>
  <si>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</si>
  <si>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</si>
  <si>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</si>
  <si>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</si>
  <si>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</si>
  <si>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</si>
  <si>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</si>
  <si>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</si>
  <si>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</si>
  <si>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</si>
  <si>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</si>
  <si>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</si>
  <si>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</si>
  <si>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</si>
  <si>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</si>
  <si>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</si>
  <si>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</si>
  <si>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</si>
  <si>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</si>
  <si>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</si>
  <si>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</si>
  <si>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</si>
  <si>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</si>
  <si>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</si>
  <si>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</si>
  <si>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</si>
  <si>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</si>
  <si>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</si>
  <si>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</si>
  <si>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</si>
  <si>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</si>
  <si>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</si>
  <si>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</si>
  <si>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</si>
  <si>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</si>
  <si>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</si>
  <si>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</si>
  <si>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</si>
  <si>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</si>
  <si>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</si>
  <si>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</si>
  <si>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</si>
  <si>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</si>
  <si>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</si>
  <si>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</si>
  <si>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</si>
  <si>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</si>
  <si>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</si>
  <si>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</si>
  <si>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</si>
  <si>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</si>
  <si>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</si>
  <si>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</si>
  <si>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</si>
  <si>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</si>
  <si>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</si>
  <si>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</si>
  <si>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</si>
  <si>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</si>
  <si>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</si>
  <si>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</si>
  <si>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</si>
  <si>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</si>
  <si>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</si>
  <si>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</si>
  <si>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</si>
  <si>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</si>
  <si>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</si>
  <si>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</si>
  <si>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</si>
  <si>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</si>
  <si>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</si>
  <si>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</si>
  <si>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</si>
  <si>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</si>
  <si>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</si>
  <si>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</si>
  <si>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</si>
  <si>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</si>
  <si>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</si>
  <si>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</si>
  <si>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</si>
  <si>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</si>
  <si>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</si>
  <si>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</si>
  <si>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</si>
  <si>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</si>
  <si>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</si>
  <si>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</si>
  <si>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</si>
  <si>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</si>
  <si>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</si>
  <si>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</si>
  <si>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</si>
  <si>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</si>
  <si>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</si>
  <si>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</si>
  <si>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</si>
  <si>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</si>
  <si>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</si>
  <si>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</si>
  <si>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</si>
  <si>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</si>
  <si>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</si>
  <si>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</si>
  <si>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</si>
  <si>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</si>
  <si>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</si>
  <si>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</si>
  <si>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</si>
  <si>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</si>
  <si>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</si>
  <si>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</si>
  <si>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</si>
  <si>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</si>
  <si>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</si>
  <si>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</si>
  <si>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</si>
  <si>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</si>
  <si>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</si>
  <si>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</si>
  <si>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</si>
  <si>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</si>
  <si>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</si>
  <si>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</si>
  <si>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</si>
  <si>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</si>
  <si>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</si>
  <si>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</si>
  <si>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</si>
  <si>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</si>
  <si>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</si>
  <si>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</si>
  <si>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</si>
  <si>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</si>
  <si>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</si>
  <si>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</si>
  <si>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</si>
  <si>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</si>
  <si>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</si>
  <si>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</si>
  <si>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</si>
  <si>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</si>
  <si>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</si>
  <si>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</si>
  <si>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</si>
  <si>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</si>
  <si>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</si>
  <si>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</si>
  <si>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</si>
  <si>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</si>
  <si>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</si>
  <si>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</si>
  <si>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</si>
  <si>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</si>
  <si>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</si>
  <si>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</si>
  <si>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</si>
  <si>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</si>
  <si>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</si>
  <si>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</si>
  <si>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</si>
  <si>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</si>
  <si>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</si>
  <si>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</si>
  <si>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</si>
  <si>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</si>
  <si>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</si>
  <si>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</si>
  <si>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</si>
  <si>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</si>
  <si>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</si>
  <si>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</si>
  <si>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</si>
  <si>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</si>
  <si>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</si>
  <si>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</si>
  <si>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</si>
  <si>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</si>
  <si>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</si>
  <si>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</si>
  <si>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</si>
  <si>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</si>
  <si>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</si>
  <si>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</si>
  <si>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</si>
  <si>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</si>
  <si>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</si>
  <si>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</si>
  <si>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</si>
  <si>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</si>
  <si>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</si>
  <si>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</si>
  <si>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</si>
  <si>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</si>
  <si>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</si>
  <si>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</si>
  <si>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</si>
  <si>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</si>
  <si>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</si>
  <si>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</si>
  <si>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</si>
  <si>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</si>
  <si>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</si>
  <si>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</si>
  <si>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</si>
  <si>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</si>
  <si>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</si>
  <si>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</si>
  <si>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</si>
  <si>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</si>
  <si>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</si>
  <si>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</si>
  <si>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</si>
  <si>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</si>
  <si>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</si>
  <si>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</si>
  <si>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</si>
  <si>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</si>
  <si>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</si>
  <si>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</si>
  <si>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</si>
  <si>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</si>
  <si>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</si>
  <si>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</si>
  <si>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</si>
  <si>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</si>
  <si>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</si>
  <si>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</si>
  <si>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</si>
  <si>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</si>
  <si>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</si>
  <si>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</si>
  <si>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</si>
  <si>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</si>
  <si>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</si>
  <si>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</si>
  <si>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</si>
  <si>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</si>
  <si>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</si>
  <si>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</si>
  <si>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</si>
  <si>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</si>
  <si>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</si>
  <si>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</si>
  <si>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</si>
  <si>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</si>
  <si>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</si>
  <si>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</si>
  <si>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</si>
  <si>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</si>
  <si>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</si>
  <si>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</si>
  <si>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</si>
  <si>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</si>
  <si>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</si>
  <si>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</si>
  <si>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</si>
  <si>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</si>
  <si>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</si>
  <si>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</si>
  <si>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</si>
  <si>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</si>
  <si>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</si>
  <si>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</si>
  <si>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</si>
  <si>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</si>
  <si>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</si>
  <si>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</si>
  <si>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</si>
  <si>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</si>
  <si>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</si>
  <si>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</si>
  <si>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</si>
  <si>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</si>
  <si>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</si>
  <si>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</si>
  <si>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</si>
  <si>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</si>
  <si>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</si>
  <si>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</si>
  <si>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</si>
  <si>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</si>
  <si>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</si>
  <si>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</si>
  <si>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</si>
  <si>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</si>
  <si>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</si>
  <si>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</si>
  <si>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</si>
  <si>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</si>
  <si>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</si>
  <si>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</si>
  <si>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</si>
  <si>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</si>
  <si>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</si>
  <si>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</si>
  <si>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</si>
  <si>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</si>
  <si>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</si>
  <si>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</si>
  <si>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</si>
  <si>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</si>
  <si>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</si>
  <si>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</si>
  <si>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</si>
  <si>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</si>
  <si>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</si>
  <si>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</si>
  <si>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</si>
  <si>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</si>
  <si>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</si>
  <si>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</si>
  <si>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</si>
  <si>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</si>
  <si>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</si>
  <si>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</si>
  <si>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</si>
  <si>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</si>
  <si>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</si>
  <si>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</si>
  <si>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</si>
  <si>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</si>
  <si>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</si>
  <si>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</si>
  <si>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</si>
  <si>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</si>
  <si>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</si>
  <si>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</si>
  <si>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</si>
  <si>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</si>
  <si>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</si>
  <si>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</si>
  <si>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</si>
  <si>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</si>
  <si>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</si>
  <si>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</si>
  <si>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</si>
  <si>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</si>
  <si>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</si>
  <si>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</si>
  <si>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</si>
  <si>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</si>
  <si>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</si>
  <si>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</si>
  <si>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</si>
  <si>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</si>
  <si>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</si>
  <si>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</si>
  <si>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</si>
  <si>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</si>
  <si>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</si>
  <si>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</si>
  <si>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</si>
  <si>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</si>
  <si>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</si>
  <si>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</si>
  <si>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</si>
  <si>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</si>
  <si>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</si>
  <si>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</si>
  <si>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</si>
  <si>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</si>
  <si>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</si>
  <si>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</si>
  <si>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</si>
  <si>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</si>
  <si>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</si>
  <si>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</si>
  <si>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</si>
  <si>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</si>
  <si>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</si>
  <si>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</si>
  <si>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</si>
  <si>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</si>
  <si>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</si>
  <si>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</si>
  <si>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</si>
  <si>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</si>
  <si>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</si>
  <si>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</si>
  <si>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</si>
  <si>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</si>
  <si>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</si>
  <si>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</si>
  <si>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</si>
  <si>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</si>
  <si>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</si>
  <si>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</si>
  <si>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</si>
  <si>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</si>
  <si>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</si>
  <si>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</si>
  <si>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</si>
  <si>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</si>
  <si>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</si>
  <si>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</si>
  <si>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</si>
  <si>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</si>
  <si>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</si>
  <si>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</si>
  <si>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</si>
  <si>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</si>
  <si>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</si>
  <si>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</si>
  <si>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</si>
  <si>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</si>
  <si>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</si>
  <si>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</si>
  <si>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</si>
  <si>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</si>
  <si>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</si>
  <si>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</si>
  <si>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</si>
  <si>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</si>
  <si>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</si>
  <si>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</si>
  <si>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</si>
  <si>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</si>
  <si>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</si>
  <si>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</si>
  <si>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</si>
  <si>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</si>
  <si>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</si>
  <si>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</si>
  <si>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</si>
  <si>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</si>
  <si>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</si>
  <si>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</si>
  <si>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</si>
  <si>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</si>
  <si>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</si>
  <si>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</si>
  <si>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</si>
  <si>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</si>
  <si>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</si>
  <si>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</si>
  <si>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</si>
  <si>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</si>
  <si>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</si>
  <si>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</si>
  <si>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</si>
  <si>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</si>
  <si>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</si>
  <si>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</si>
  <si>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</si>
  <si>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</si>
  <si>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</si>
  <si>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</si>
  <si>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</si>
  <si>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</si>
  <si>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</si>
  <si>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</si>
  <si>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</si>
  <si>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</si>
  <si>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</si>
  <si>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</si>
  <si>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</si>
  <si>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</si>
  <si>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</si>
  <si>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</si>
  <si>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</si>
  <si>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</si>
  <si>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</si>
  <si>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</si>
  <si>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</si>
  <si>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</si>
  <si>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</si>
  <si>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</si>
  <si>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</si>
  <si>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</si>
  <si>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</si>
  <si>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</si>
  <si>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</si>
  <si>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</si>
  <si>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</si>
  <si>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</si>
  <si>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</si>
  <si>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</si>
  <si>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</si>
  <si>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</si>
  <si>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</si>
  <si>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</si>
  <si>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</si>
  <si>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</si>
  <si>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</si>
  <si>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</si>
  <si>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</si>
  <si>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</si>
  <si>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</si>
  <si>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</si>
  <si>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</si>
  <si>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</si>
  <si>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</si>
  <si>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</si>
  <si>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</si>
  <si>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</si>
  <si>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</si>
  <si>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</si>
  <si>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</si>
  <si>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</si>
  <si>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</si>
  <si>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</si>
  <si>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</si>
  <si>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</si>
  <si>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</si>
  <si>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</si>
  <si>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</si>
  <si>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</si>
  <si>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</si>
  <si>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</si>
  <si>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</si>
  <si>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</si>
  <si>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</si>
  <si>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</si>
  <si>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</si>
  <si>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</si>
  <si>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</si>
  <si>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</si>
  <si>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</si>
  <si>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</si>
  <si>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</si>
  <si>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</si>
  <si>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</si>
  <si>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</si>
  <si>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</si>
  <si>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</si>
  <si>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</si>
  <si>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</si>
  <si>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</si>
  <si>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</si>
  <si>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</si>
  <si>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</si>
  <si>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</si>
  <si>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</si>
  <si>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</si>
  <si>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</si>
  <si>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</si>
  <si>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</si>
  <si>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</si>
  <si>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</si>
  <si>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</si>
  <si>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</si>
  <si>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</si>
  <si>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</si>
  <si>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</si>
  <si>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</si>
  <si>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</si>
  <si>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</si>
  <si>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</si>
  <si>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</si>
  <si>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</si>
  <si>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</si>
  <si>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</si>
  <si>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</si>
  <si>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</si>
  <si>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</si>
  <si>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</si>
  <si>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</si>
  <si>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</si>
  <si>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</si>
  <si>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</si>
  <si>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</si>
  <si>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</si>
  <si>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</si>
  <si>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</si>
  <si>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</si>
  <si>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</si>
  <si>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</si>
  <si>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</si>
  <si>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</si>
  <si>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</si>
  <si>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</si>
  <si>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</si>
  <si>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</si>
  <si>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</si>
  <si>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</si>
  <si>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</si>
  <si>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</si>
  <si>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</si>
  <si>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</si>
  <si>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</si>
  <si>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</si>
  <si>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</si>
  <si>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</si>
  <si>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</si>
  <si>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</si>
  <si>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</si>
  <si>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</si>
  <si>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</si>
  <si>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</si>
  <si>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</si>
  <si>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</si>
  <si>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</si>
  <si>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</si>
  <si>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</si>
  <si>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</si>
  <si>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</si>
  <si>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</si>
  <si>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</si>
  <si>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</si>
  <si>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</si>
  <si>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</si>
  <si>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</si>
  <si>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</si>
  <si>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</si>
  <si>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</si>
  <si>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</si>
  <si>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</si>
  <si>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</si>
  <si>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</si>
  <si>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</si>
  <si>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</si>
  <si>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</si>
  <si>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</si>
  <si>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</si>
  <si>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</si>
  <si>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</si>
  <si>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</si>
  <si>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</si>
  <si>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</si>
  <si>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</si>
  <si>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</si>
  <si>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</si>
  <si>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</si>
  <si>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</si>
  <si>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</si>
  <si>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</si>
  <si>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</si>
  <si>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</si>
  <si>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</si>
  <si>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</si>
  <si>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</si>
  <si>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</si>
  <si>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</si>
  <si>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</si>
  <si>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</si>
  <si>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</si>
  <si>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</si>
  <si>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</si>
  <si>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</si>
  <si>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</si>
  <si>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</si>
  <si>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</si>
  <si>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</si>
  <si>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</si>
  <si>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</si>
  <si>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</si>
  <si>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</si>
  <si>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</si>
  <si>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</si>
  <si>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</si>
  <si>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</si>
  <si>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</si>
  <si>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</si>
  <si>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</si>
  <si>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</si>
  <si>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</si>
  <si>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</si>
  <si>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</si>
  <si>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</si>
  <si>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</si>
  <si>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</si>
  <si>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</si>
  <si>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</si>
  <si>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</si>
  <si>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</si>
  <si>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</si>
  <si>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</si>
  <si>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</si>
  <si>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</si>
  <si>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</si>
  <si>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</si>
  <si>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</si>
  <si>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</si>
  <si>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</si>
  <si>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</si>
  <si>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</si>
  <si>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</si>
  <si>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</si>
  <si>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</si>
  <si>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</si>
  <si>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</si>
  <si>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</si>
  <si>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</si>
  <si>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</si>
  <si>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</si>
  <si>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</si>
  <si>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</si>
  <si>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</si>
  <si>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</si>
  <si>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</si>
  <si>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</si>
  <si>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</si>
  <si>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</si>
  <si>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</si>
  <si>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</si>
  <si>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</si>
  <si>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</si>
  <si>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</si>
  <si>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</si>
  <si>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</si>
  <si>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</si>
  <si>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</si>
  <si>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</si>
  <si>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</si>
  <si>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</si>
  <si>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</si>
  <si>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</si>
  <si>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</si>
  <si>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</si>
  <si>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</si>
  <si>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</si>
  <si>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</si>
  <si>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</si>
  <si>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</si>
  <si>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</si>
  <si>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</si>
  <si>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</si>
  <si>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</si>
  <si>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</si>
  <si>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</si>
  <si>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</si>
  <si>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</si>
  <si>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</si>
  <si>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</si>
  <si>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</si>
  <si>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</si>
  <si>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</si>
  <si>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</si>
  <si>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</si>
  <si>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</si>
  <si>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</si>
  <si>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</si>
  <si>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</si>
  <si>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</si>
  <si>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</si>
  <si>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</si>
  <si>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</si>
  <si>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</si>
  <si>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</si>
  <si>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</si>
  <si>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</si>
  <si>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</si>
  <si>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</si>
  <si>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</si>
  <si>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</si>
  <si>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</si>
  <si>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</si>
  <si>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</si>
  <si>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</si>
  <si>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</si>
  <si>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</si>
  <si>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</si>
  <si>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</si>
  <si>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</si>
  <si>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</si>
  <si>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</si>
  <si>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</si>
  <si>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</si>
  <si>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</si>
  <si>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</si>
  <si>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</si>
  <si>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</si>
  <si>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</si>
  <si>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</si>
  <si>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</si>
  <si>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</si>
  <si>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</si>
  <si>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</si>
  <si>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</si>
  <si>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</si>
  <si>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</si>
  <si>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</si>
  <si>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</si>
  <si>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</si>
  <si>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</si>
  <si>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</si>
  <si>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</si>
  <si>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</si>
  <si>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</si>
  <si>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</si>
  <si>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</si>
  <si>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</si>
  <si>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</si>
  <si>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</si>
  <si>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</si>
  <si>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</si>
  <si>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</si>
  <si>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</si>
  <si>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</si>
  <si>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</si>
  <si>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</si>
  <si>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</si>
  <si>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</si>
  <si>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</si>
  <si>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</si>
  <si>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</si>
  <si>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</si>
  <si>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</si>
  <si>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</si>
  <si>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</si>
  <si>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</si>
  <si>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</si>
  <si>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</si>
  <si>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</si>
  <si>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</si>
  <si>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</si>
  <si>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</si>
  <si>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</si>
  <si>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</si>
  <si>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</si>
  <si>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</si>
  <si>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</si>
  <si>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</si>
  <si>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</si>
  <si>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</si>
  <si>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</si>
  <si>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</si>
  <si>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</si>
  <si>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</si>
  <si>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</si>
  <si>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</si>
  <si>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</si>
  <si>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</si>
  <si>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</si>
  <si>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</si>
  <si>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</si>
  <si>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</si>
  <si>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</si>
  <si>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</si>
  <si>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</si>
  <si>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</si>
  <si>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</si>
  <si>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</si>
  <si>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</si>
  <si>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</si>
  <si>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</si>
  <si>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</si>
  <si>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</si>
  <si>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</si>
  <si>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</si>
  <si>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</si>
  <si>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</si>
  <si>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</si>
  <si>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</si>
  <si>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</si>
  <si>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</si>
  <si>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</si>
  <si>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</si>
  <si>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</si>
  <si>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</si>
  <si>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</si>
  <si>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</si>
  <si>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</si>
  <si>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</si>
  <si>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</si>
  <si>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</si>
  <si>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</si>
  <si>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</si>
  <si>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</si>
  <si>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</si>
  <si>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</si>
  <si>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</si>
  <si>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</si>
  <si>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</si>
  <si>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</si>
  <si>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</si>
  <si>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</si>
  <si>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</si>
  <si>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</si>
  <si>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</si>
  <si>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</si>
  <si>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</si>
  <si>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</si>
  <si>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</si>
  <si>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</si>
  <si>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</si>
  <si>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</si>
  <si>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</si>
  <si>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</si>
  <si>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</si>
  <si>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</si>
  <si>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</si>
  <si>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</si>
  <si>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</si>
  <si>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</si>
  <si>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</si>
  <si>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</si>
  <si>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</si>
  <si>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</si>
  <si>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</si>
  <si>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</si>
  <si>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</si>
  <si>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</si>
  <si>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</si>
  <si>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</si>
  <si>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</si>
  <si>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</si>
  <si>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</si>
  <si>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</si>
  <si>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</si>
  <si>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</si>
  <si>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</si>
  <si>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</si>
  <si>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</si>
  <si>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</si>
  <si>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</si>
  <si>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</si>
  <si>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</si>
  <si>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</si>
  <si>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</si>
  <si>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</si>
  <si>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</si>
  <si>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</si>
  <si>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</si>
  <si>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</si>
  <si>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</si>
  <si>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</si>
  <si>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</si>
  <si>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</si>
  <si>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</si>
  <si>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</si>
  <si>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</si>
  <si>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</si>
  <si>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</si>
  <si>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</si>
  <si>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</si>
  <si>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</si>
  <si>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</si>
  <si>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</si>
  <si>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</si>
  <si>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</si>
  <si>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</si>
  <si>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</si>
  <si>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</si>
  <si>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</si>
  <si>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</si>
  <si>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</si>
  <si>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</si>
  <si>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</si>
  <si>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</si>
  <si>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</si>
  <si>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</si>
  <si>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</si>
  <si>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</si>
  <si>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</si>
  <si>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</si>
  <si>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</si>
  <si>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</si>
  <si>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</si>
  <si>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</si>
  <si>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</si>
  <si>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</si>
  <si>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</si>
  <si>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</si>
  <si>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</si>
  <si>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</si>
  <si>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</si>
  <si>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</si>
  <si>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</si>
  <si>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</si>
  <si>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</si>
  <si>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</si>
  <si>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</si>
  <si>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</si>
  <si>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</si>
  <si>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</si>
  <si>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</si>
  <si>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</si>
  <si>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</si>
  <si>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</si>
  <si>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</si>
  <si>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</si>
  <si>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</si>
  <si>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</si>
  <si>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</si>
  <si>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</si>
  <si>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</si>
  <si>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</si>
  <si>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</si>
  <si>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</si>
  <si>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</si>
  <si>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</si>
  <si>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</si>
  <si>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</si>
  <si>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</si>
  <si>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</si>
  <si>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</si>
  <si>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</si>
  <si>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</si>
  <si>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</si>
  <si>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</si>
  <si>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</si>
  <si>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</si>
  <si>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</si>
  <si>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</si>
  <si>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</si>
  <si>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</si>
  <si>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</si>
  <si>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</si>
  <si>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</si>
  <si>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</si>
  <si>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</si>
  <si>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</si>
  <si>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</si>
  <si>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</si>
  <si>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</si>
  <si>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</si>
  <si>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</si>
  <si>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</si>
  <si>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</si>
  <si>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</si>
  <si>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</si>
  <si>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</si>
  <si>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</si>
  <si>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</si>
  <si>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</si>
  <si>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</si>
  <si>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</si>
  <si>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</si>
  <si>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</si>
  <si>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</si>
  <si>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</si>
  <si>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</si>
  <si>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</si>
  <si>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</si>
  <si>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</si>
  <si>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</si>
  <si>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</si>
  <si>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</si>
  <si>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</si>
  <si>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</si>
  <si>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</si>
  <si>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</si>
  <si>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</si>
  <si>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</si>
  <si>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</si>
  <si>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</si>
  <si>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</si>
  <si>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</si>
  <si>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</si>
  <si>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</si>
  <si>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</si>
  <si>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</si>
  <si>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</si>
  <si>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</si>
  <si>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</si>
  <si>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</si>
  <si>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</si>
  <si>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</si>
  <si>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</si>
  <si>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</si>
  <si>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</si>
  <si>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</si>
  <si>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</si>
  <si>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</si>
  <si>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</si>
  <si>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</si>
  <si>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</si>
  <si>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</si>
  <si>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</si>
  <si>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</si>
  <si>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</si>
  <si>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</si>
  <si>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</si>
  <si>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</si>
  <si>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</si>
  <si>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</si>
  <si>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</si>
  <si>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</si>
  <si>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</si>
  <si>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</si>
  <si>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</si>
  <si>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</si>
  <si>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</si>
  <si>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</si>
  <si>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</si>
  <si>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</si>
  <si>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</si>
  <si>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</si>
  <si>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</si>
  <si>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</si>
  <si>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</si>
  <si>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</si>
  <si>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</si>
  <si>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</si>
  <si>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</si>
  <si>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</si>
  <si>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</si>
  <si>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</si>
  <si>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</si>
  <si>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</si>
  <si>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</si>
  <si>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</si>
  <si>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</si>
  <si>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</si>
  <si>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</si>
  <si>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</si>
  <si>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</si>
  <si>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</si>
  <si>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</si>
  <si>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</si>
  <si>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</si>
  <si>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</si>
  <si>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</si>
  <si>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</si>
  <si>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</si>
  <si>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</si>
  <si>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</si>
  <si>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</si>
  <si>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</si>
  <si>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</si>
  <si>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</si>
  <si>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</si>
  <si>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</si>
  <si>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</si>
  <si>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</si>
  <si>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</si>
  <si>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</si>
  <si>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</si>
  <si>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</si>
  <si>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</si>
  <si>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</si>
  <si>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</si>
  <si>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</si>
  <si>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</si>
  <si>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</si>
  <si>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</si>
  <si>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</si>
  <si>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</si>
  <si>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</si>
  <si>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</si>
  <si>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</si>
  <si>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</si>
  <si>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</si>
  <si>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</si>
  <si>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</si>
  <si>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</si>
  <si>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</si>
  <si>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</si>
  <si>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</si>
  <si>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</si>
  <si>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</si>
  <si>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</si>
  <si>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</si>
  <si>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</si>
  <si>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</si>
  <si>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</si>
  <si>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</si>
  <si>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</si>
  <si>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</si>
  <si>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</si>
  <si>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</si>
  <si>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</si>
  <si>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</si>
  <si>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</si>
  <si>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</si>
  <si>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</si>
  <si>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</si>
  <si>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</si>
  <si>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</si>
  <si>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</si>
  <si>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</si>
  <si>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</si>
  <si>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</si>
  <si>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</si>
  <si>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</si>
  <si>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</si>
  <si>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</si>
  <si>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</si>
  <si>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</si>
  <si>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</si>
  <si>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</si>
  <si>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</si>
  <si>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</si>
  <si>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</si>
  <si>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</si>
  <si>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</si>
  <si>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</si>
  <si>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</si>
  <si>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</si>
  <si>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</si>
  <si>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</si>
  <si>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</si>
  <si>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</si>
  <si>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</si>
  <si>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</si>
  <si>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</si>
  <si>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</si>
  <si>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</si>
  <si>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</si>
  <si>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</si>
  <si>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</si>
  <si>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</si>
  <si>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</si>
  <si>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</si>
  <si>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</si>
  <si>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</si>
  <si>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</si>
  <si>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</si>
  <si>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</si>
  <si>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</si>
  <si>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</si>
  <si>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</si>
  <si>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</si>
  <si>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</si>
  <si>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</si>
  <si>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</si>
  <si>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</si>
  <si>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</si>
  <si>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</si>
  <si>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</si>
  <si>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</si>
  <si>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</si>
  <si>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</si>
  <si>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</si>
  <si>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</si>
  <si>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</si>
  <si>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</si>
  <si>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</si>
  <si>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</si>
  <si>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</si>
  <si>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</si>
  <si>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</si>
  <si>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</si>
  <si>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</si>
  <si>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</si>
  <si>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</si>
  <si>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</si>
  <si>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</si>
  <si>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</si>
  <si>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</si>
  <si>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</si>
  <si>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</si>
  <si>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</si>
  <si>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</si>
  <si>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</si>
  <si>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</si>
  <si>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</si>
  <si>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</si>
  <si>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</si>
  <si>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</si>
  <si>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</si>
  <si>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</si>
  <si>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</si>
  <si>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</si>
  <si>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</si>
  <si>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</si>
  <si>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</si>
  <si>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</si>
  <si>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</si>
  <si>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</si>
  <si>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</si>
  <si>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</si>
  <si>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</si>
  <si>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</si>
  <si>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</si>
  <si>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</si>
  <si>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</si>
  <si>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</si>
  <si>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</si>
  <si>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</si>
  <si>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</si>
  <si>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</si>
  <si>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</si>
  <si>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</si>
  <si>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</si>
  <si>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</si>
  <si>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</si>
  <si>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</si>
  <si>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</si>
  <si>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</si>
  <si>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</si>
  <si>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</si>
  <si>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</si>
  <si>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</si>
  <si>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</si>
  <si>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</si>
  <si>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</si>
  <si>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</si>
  <si>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</si>
  <si>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</si>
  <si>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</si>
  <si>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</si>
  <si>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</si>
  <si>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</si>
  <si>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</si>
  <si>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</si>
  <si>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</si>
  <si>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</si>
  <si>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</si>
  <si>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</si>
  <si>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</si>
  <si>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</si>
  <si>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</si>
  <si>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</si>
  <si>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</si>
  <si>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</si>
  <si>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</si>
  <si>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</si>
  <si>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</si>
  <si>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</si>
  <si>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</si>
  <si>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</si>
  <si>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</si>
  <si>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</si>
  <si>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</si>
  <si>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</si>
  <si>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</si>
  <si>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</si>
  <si>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</si>
  <si>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</si>
  <si>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</si>
  <si>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</si>
  <si>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</si>
  <si>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</si>
  <si>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</si>
  <si>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</si>
  <si>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</si>
  <si>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</si>
  <si>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</si>
  <si>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</si>
  <si>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</si>
  <si>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</si>
  <si>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</si>
  <si>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</si>
  <si>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</si>
  <si>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</si>
  <si>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</si>
  <si>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</si>
  <si>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</si>
  <si>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</si>
  <si>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</si>
  <si>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</si>
  <si>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</si>
  <si>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</si>
  <si>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</si>
  <si>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</si>
  <si>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</si>
  <si>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</si>
  <si>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</si>
  <si>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</si>
  <si>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</si>
  <si>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</si>
  <si>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</si>
  <si>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</si>
  <si>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</si>
  <si>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</si>
  <si>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</si>
  <si>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</si>
  <si>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</si>
  <si>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</si>
  <si>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</si>
  <si>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</si>
  <si>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</si>
  <si>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</si>
  <si>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</si>
  <si>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</si>
  <si>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</si>
  <si>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</si>
  <si>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</si>
  <si>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</si>
  <si>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</si>
  <si>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</si>
  <si>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</si>
  <si>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</si>
  <si>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</si>
  <si>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</si>
  <si>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</si>
  <si>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</si>
  <si>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</si>
  <si>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</si>
  <si>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</si>
  <si>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</si>
  <si>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</si>
  <si>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</si>
  <si>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</si>
  <si>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</si>
  <si>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</si>
  <si>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</si>
  <si>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</si>
  <si>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</si>
  <si>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</si>
  <si>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</si>
  <si>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</si>
  <si>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</si>
  <si>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</si>
  <si>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</si>
  <si>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</si>
  <si>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</si>
  <si>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</si>
  <si>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</si>
  <si>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</si>
  <si>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</si>
  <si>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</si>
  <si>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</si>
  <si>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</si>
  <si>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</si>
  <si>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</si>
  <si>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</si>
  <si>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</si>
  <si>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</si>
  <si>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</si>
  <si>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</si>
  <si>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</si>
  <si>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</si>
  <si>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</si>
  <si>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</si>
  <si>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</si>
  <si>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</si>
  <si>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</si>
  <si>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</si>
  <si>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</si>
  <si>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</si>
  <si>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</si>
  <si>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</si>
  <si>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</si>
  <si>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</si>
  <si>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</si>
  <si>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</si>
  <si>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</si>
  <si>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</si>
  <si>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</si>
  <si>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</si>
  <si>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</si>
  <si>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</si>
  <si>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</si>
  <si>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</si>
  <si>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</si>
  <si>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</si>
  <si>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</si>
  <si>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</si>
  <si>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</si>
  <si>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</si>
  <si>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</si>
  <si>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</si>
  <si>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</si>
  <si>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</si>
  <si>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</si>
  <si>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</si>
  <si>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</si>
  <si>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</si>
  <si>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</si>
  <si>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</si>
  <si>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</si>
  <si>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</si>
  <si>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</si>
  <si>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</si>
  <si>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</si>
  <si>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</si>
  <si>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</si>
  <si>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</si>
  <si>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</si>
  <si>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</si>
  <si>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</si>
  <si>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</si>
  <si>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</si>
  <si>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</si>
  <si>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</si>
  <si>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</si>
  <si>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</si>
  <si>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</si>
  <si>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</si>
  <si>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</si>
  <si>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</si>
  <si>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</si>
  <si>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</si>
  <si>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</si>
  <si>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</si>
  <si>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</si>
  <si>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</si>
  <si>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</si>
  <si>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</si>
  <si>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</si>
  <si>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</si>
  <si>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</si>
  <si>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</si>
  <si>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</si>
  <si>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</si>
  <si>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</si>
  <si>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</si>
  <si>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</si>
  <si>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</si>
  <si>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</si>
  <si>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</si>
  <si>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</si>
  <si>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</si>
  <si>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</si>
  <si>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</si>
  <si>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</si>
  <si>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</si>
  <si>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</si>
  <si>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</si>
  <si>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</si>
  <si>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</si>
  <si>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</si>
  <si>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</si>
  <si>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</si>
  <si>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</si>
  <si>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</si>
  <si>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</si>
  <si>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</si>
  <si>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</si>
  <si>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</si>
  <si>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</si>
  <si>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</si>
  <si>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</si>
  <si>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</si>
  <si>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</si>
  <si>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</si>
  <si>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</si>
  <si>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</si>
  <si>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</si>
  <si>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</si>
  <si>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</si>
  <si>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</si>
  <si>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</si>
  <si>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</si>
  <si>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</si>
  <si>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</si>
  <si>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</si>
  <si>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</si>
  <si>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</si>
  <si>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</si>
  <si>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</si>
  <si>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</si>
  <si>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</si>
  <si>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</si>
  <si>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</si>
  <si>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</si>
  <si>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</si>
  <si>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</si>
  <si>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</si>
  <si>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</si>
  <si>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</si>
  <si>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</si>
  <si>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</si>
  <si>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</si>
  <si>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</si>
  <si>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</si>
  <si>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</si>
  <si>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</si>
  <si>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</si>
  <si>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</si>
  <si>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</si>
  <si>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</si>
  <si>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</si>
  <si>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</si>
  <si>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</si>
  <si>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</si>
  <si>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</si>
  <si>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</si>
  <si>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</si>
  <si>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</si>
  <si>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</si>
  <si>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</si>
  <si>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</si>
  <si>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</si>
  <si>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</si>
  <si>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</si>
  <si>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</si>
  <si>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</si>
  <si>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</si>
  <si>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</si>
  <si>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</si>
  <si>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</si>
  <si>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</si>
  <si>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</si>
  <si>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</si>
  <si>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</si>
  <si>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</si>
  <si>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</si>
  <si>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</si>
  <si>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</si>
  <si>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</si>
  <si>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</si>
  <si>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</si>
  <si>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</si>
  <si>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</si>
  <si>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</si>
  <si>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</si>
  <si>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</si>
  <si>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</si>
  <si>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</si>
  <si>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</si>
  <si>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</si>
  <si>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</si>
  <si>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</si>
  <si>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</si>
  <si>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</si>
  <si>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</si>
  <si>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</si>
  <si>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</si>
  <si>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</si>
  <si>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</si>
  <si>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</si>
  <si>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</si>
  <si>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</si>
  <si>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</si>
  <si>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</si>
  <si>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</si>
  <si>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</si>
  <si>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</si>
  <si>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</si>
  <si>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</si>
  <si>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</si>
  <si>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</si>
  <si>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</si>
  <si>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</si>
  <si>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</si>
  <si>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</si>
  <si>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</si>
  <si>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</si>
  <si>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</si>
  <si>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</si>
  <si>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</si>
  <si>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</si>
  <si>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</si>
  <si>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</si>
  <si>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</si>
  <si>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</si>
  <si>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</si>
  <si>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</si>
  <si>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</si>
  <si>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</si>
  <si>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</si>
  <si>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</si>
  <si>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</si>
  <si>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</si>
  <si>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</si>
  <si>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</si>
  <si>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</si>
  <si>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</si>
  <si>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</si>
  <si>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</si>
  <si>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</si>
  <si>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</si>
  <si>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</si>
  <si>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</si>
  <si>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</si>
  <si>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</si>
  <si>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</si>
  <si>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</si>
  <si>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</si>
  <si>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</si>
  <si>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</si>
  <si>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</si>
  <si>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</si>
  <si>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</si>
  <si>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</si>
  <si>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</si>
  <si>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</si>
  <si>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</si>
  <si>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</si>
  <si>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</si>
  <si>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</si>
  <si>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</si>
  <si>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</si>
  <si>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</si>
  <si>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</si>
  <si>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</si>
  <si>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</si>
  <si>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</si>
  <si>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</si>
  <si>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</si>
  <si>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</si>
  <si>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</si>
  <si>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</si>
  <si>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</si>
  <si>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</si>
  <si>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</si>
  <si>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</si>
  <si>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</si>
  <si>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</si>
  <si>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</si>
  <si>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</si>
  <si>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</si>
  <si>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</si>
  <si>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</si>
  <si>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</si>
  <si>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</si>
  <si>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</si>
  <si>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</si>
  <si>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</si>
  <si>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</si>
  <si>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</si>
  <si>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</si>
  <si>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</si>
  <si>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</si>
  <si>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</si>
  <si>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</si>
  <si>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</si>
  <si>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</si>
  <si>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</si>
  <si>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</si>
  <si>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</si>
  <si>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</si>
  <si>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</si>
  <si>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</si>
  <si>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</si>
  <si>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</si>
  <si>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</si>
  <si>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</si>
  <si>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</si>
  <si>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</si>
  <si>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</si>
  <si>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</si>
  <si>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</si>
  <si>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</si>
  <si>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</si>
  <si>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</si>
  <si>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</si>
  <si>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</si>
  <si>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</si>
  <si>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</si>
  <si>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</si>
  <si>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</si>
  <si>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</si>
  <si>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</si>
  <si>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</si>
  <si>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</si>
  <si>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</si>
  <si>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</si>
  <si>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</si>
  <si>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</si>
  <si>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</si>
  <si>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</si>
  <si>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</si>
  <si>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</si>
  <si>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</si>
  <si>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</si>
  <si>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</si>
  <si>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</si>
  <si>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</si>
  <si>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</si>
  <si>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</si>
  <si>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</si>
  <si>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</si>
  <si>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</si>
  <si>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</si>
  <si>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</si>
  <si>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</si>
  <si>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</si>
  <si>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</si>
  <si>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</si>
  <si>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</si>
  <si>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</si>
  <si>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</si>
  <si>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</si>
  <si>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</si>
  <si>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</si>
  <si>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</si>
  <si>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</si>
  <si>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</si>
  <si>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</si>
  <si>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</si>
  <si>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</si>
  <si>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</si>
  <si>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</si>
  <si>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</si>
  <si>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</si>
  <si>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</si>
  <si>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</si>
  <si>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</si>
  <si>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</si>
  <si>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</si>
  <si>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</si>
  <si>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</si>
  <si>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</si>
  <si>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</si>
  <si>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</si>
  <si>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</si>
  <si>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</si>
  <si>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</si>
  <si>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</si>
  <si>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</si>
  <si>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</si>
  <si>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</si>
  <si>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</si>
  <si>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</si>
  <si>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</si>
  <si>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</si>
  <si>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</si>
  <si>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</si>
  <si>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</si>
  <si>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</si>
  <si>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</si>
  <si>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</si>
  <si>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</si>
  <si>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</si>
  <si>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</si>
  <si>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</si>
  <si>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</si>
  <si>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</si>
  <si>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</si>
  <si>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</si>
  <si>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</si>
  <si>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</si>
  <si>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</si>
  <si>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</si>
  <si>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</si>
  <si>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</si>
  <si>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</si>
  <si>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</si>
  <si>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</si>
  <si>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</si>
  <si>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</si>
  <si>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</si>
  <si>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</si>
  <si>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</si>
  <si>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</si>
  <si>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</si>
  <si>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</si>
  <si>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</si>
  <si>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</si>
  <si>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</si>
  <si>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</si>
  <si>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</si>
  <si>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</si>
  <si>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</si>
  <si>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</si>
  <si>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</si>
  <si>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</si>
  <si>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</si>
  <si>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</si>
  <si>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</si>
  <si>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</si>
  <si>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</si>
  <si>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</si>
  <si>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</si>
  <si>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</si>
  <si>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</si>
  <si>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</si>
  <si>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</si>
  <si>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</si>
  <si>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</si>
  <si>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</si>
  <si>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</si>
  <si>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</si>
  <si>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</si>
  <si>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</si>
  <si>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</si>
  <si>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</si>
  <si>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</si>
  <si>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</si>
  <si>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</si>
  <si>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</si>
  <si>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</si>
  <si>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</si>
  <si>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</si>
  <si>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</si>
  <si>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</si>
  <si>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</si>
  <si>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</si>
  <si>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</si>
  <si>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</si>
  <si>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</si>
  <si>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</si>
  <si>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</si>
  <si>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</si>
  <si>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</si>
  <si>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</si>
  <si>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</si>
  <si>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</si>
  <si>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</si>
  <si>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</si>
  <si>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</si>
  <si>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</si>
  <si>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</si>
  <si>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</si>
  <si>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</si>
  <si>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</si>
  <si>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</si>
  <si>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</si>
  <si>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</si>
  <si>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</si>
  <si>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</si>
  <si>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</si>
  <si>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</si>
  <si>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</si>
  <si>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</si>
  <si>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</si>
  <si>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</si>
  <si>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</si>
  <si>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</si>
  <si>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</si>
  <si>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</si>
  <si>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</si>
  <si>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</si>
  <si>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</si>
  <si>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</si>
  <si>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</si>
  <si>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</si>
  <si>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</si>
  <si>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</si>
  <si>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</si>
  <si>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</si>
  <si>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</si>
  <si>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</si>
  <si>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</si>
  <si>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</si>
  <si>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</si>
  <si>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</si>
  <si>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</si>
  <si>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</si>
  <si>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</si>
  <si>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</si>
  <si>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</si>
  <si>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</si>
  <si>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</si>
  <si>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</si>
  <si>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</si>
  <si>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</si>
  <si>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</si>
  <si>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</si>
  <si>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</si>
  <si>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</si>
  <si>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</si>
  <si>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</si>
  <si>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</si>
  <si>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</si>
  <si>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</si>
  <si>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</si>
  <si>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</si>
  <si>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</si>
  <si>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</si>
  <si>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</si>
  <si>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</si>
  <si>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</si>
  <si>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</si>
  <si>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</si>
  <si>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</si>
  <si>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</si>
  <si>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</si>
  <si>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</si>
  <si>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</si>
  <si>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</si>
  <si>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</si>
  <si>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</si>
  <si>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</si>
  <si>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</si>
  <si>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</si>
  <si>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</si>
  <si>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</si>
  <si>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</si>
  <si>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</si>
  <si>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</si>
  <si>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</si>
  <si>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</si>
  <si>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</si>
  <si>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</si>
  <si>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</si>
  <si>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</si>
  <si>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</si>
  <si>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</si>
  <si>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</si>
  <si>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</si>
  <si>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</si>
  <si>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</si>
  <si>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</si>
  <si>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</si>
  <si>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</si>
  <si>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</si>
  <si>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</si>
  <si>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</si>
  <si>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</si>
  <si>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</si>
  <si>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</si>
  <si>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</si>
  <si>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</si>
  <si>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</si>
  <si>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</si>
  <si>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</si>
  <si>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</si>
  <si>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</si>
  <si>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</si>
  <si>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</si>
  <si>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</si>
  <si>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</si>
  <si>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</si>
  <si>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</si>
  <si>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</si>
  <si>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</si>
  <si>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</si>
  <si>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</si>
  <si>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</si>
  <si>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</si>
  <si>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</si>
  <si>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</si>
  <si>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</si>
  <si>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</si>
  <si>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</si>
  <si>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</si>
  <si>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</si>
  <si>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</si>
  <si>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</si>
  <si>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</si>
  <si>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</si>
  <si>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</si>
  <si>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</si>
  <si>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</si>
  <si>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</si>
  <si>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</si>
  <si>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</si>
  <si>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</si>
  <si>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</si>
  <si>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</si>
  <si>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</si>
  <si>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</si>
  <si>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</si>
  <si>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</si>
  <si>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</si>
  <si>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</si>
  <si>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</si>
  <si>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</si>
  <si>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</si>
  <si>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</si>
  <si>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</si>
  <si>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</si>
  <si>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</si>
  <si>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</si>
  <si>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</si>
  <si>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</si>
  <si>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</si>
  <si>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</si>
  <si>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</si>
  <si>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</si>
  <si>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</si>
  <si>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</si>
  <si>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</si>
  <si>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</si>
  <si>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</si>
  <si>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</si>
  <si>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</si>
  <si>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</si>
  <si>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</si>
  <si>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</si>
  <si>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</si>
  <si>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</si>
  <si>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</si>
  <si>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</si>
  <si>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</si>
  <si>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</si>
  <si>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</si>
  <si>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</si>
  <si>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</si>
  <si>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</si>
  <si>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</si>
  <si>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</si>
  <si>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</si>
  <si>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</si>
  <si>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</si>
  <si>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</si>
  <si>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</si>
  <si>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</si>
  <si>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</si>
  <si>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</si>
  <si>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</si>
  <si>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</si>
  <si>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</si>
  <si>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</si>
  <si>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</si>
  <si>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</si>
  <si>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</si>
  <si>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</si>
  <si>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</si>
  <si>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</si>
  <si>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</si>
  <si>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</si>
  <si>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</si>
  <si>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</si>
  <si>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</si>
  <si>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</si>
  <si>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</si>
  <si>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</si>
  <si>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</si>
  <si>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</si>
  <si>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</si>
  <si>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</si>
  <si>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</si>
  <si>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</si>
  <si>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</si>
  <si>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</si>
  <si>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</si>
  <si>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</si>
  <si>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</si>
  <si>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</si>
  <si>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</si>
  <si>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</si>
  <si>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</si>
  <si>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</si>
  <si>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</si>
  <si>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</si>
  <si>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</si>
  <si>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</si>
  <si>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</si>
  <si>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</si>
  <si>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</si>
  <si>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</si>
  <si>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</si>
  <si>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</si>
  <si>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</si>
  <si>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</si>
  <si>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</si>
  <si>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</si>
  <si>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</si>
  <si>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</si>
  <si>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</si>
  <si>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</si>
  <si>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</si>
  <si>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</si>
  <si>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</si>
  <si>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</si>
  <si>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</si>
  <si>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</si>
  <si>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</si>
  <si>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</si>
  <si>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</si>
  <si>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</si>
  <si>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</si>
  <si>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</si>
  <si>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</si>
  <si>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</si>
  <si>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</si>
  <si>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</si>
  <si>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</si>
  <si>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</si>
  <si>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</si>
  <si>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</si>
  <si>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</si>
  <si>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</si>
  <si>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</si>
  <si>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</si>
  <si>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</si>
  <si>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</si>
  <si>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</si>
  <si>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</si>
  <si>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</si>
  <si>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</si>
  <si>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</si>
  <si>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</si>
  <si>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</si>
  <si>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</si>
  <si>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</si>
  <si>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</si>
  <si>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</si>
  <si>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</si>
  <si>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</si>
  <si>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</si>
  <si>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</si>
  <si>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</si>
  <si>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</si>
  <si>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</si>
  <si>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</si>
  <si>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</si>
  <si>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</si>
  <si>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</si>
  <si>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</si>
  <si>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</si>
  <si>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</si>
  <si>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</si>
  <si>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</si>
  <si>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</si>
  <si>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</si>
  <si>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</si>
  <si>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</si>
  <si>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</si>
  <si>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</si>
  <si>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</si>
  <si>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</si>
  <si>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</si>
  <si>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</si>
  <si>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</si>
  <si>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</si>
  <si>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</si>
  <si>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</si>
  <si>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</si>
  <si>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</si>
  <si>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</si>
  <si>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</si>
  <si>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</si>
  <si>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</si>
  <si>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</si>
  <si>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</si>
  <si>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</si>
  <si>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</si>
  <si>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</si>
  <si>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</si>
  <si>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</si>
  <si>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</si>
  <si>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</si>
  <si>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</si>
  <si>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</si>
  <si>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</si>
  <si>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</si>
  <si>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</si>
  <si>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</si>
  <si>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</si>
  <si>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</si>
  <si>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</si>
  <si>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</si>
  <si>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</si>
  <si>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</si>
  <si>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</si>
  <si>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</si>
  <si>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</si>
  <si>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</si>
  <si>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</si>
  <si>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</si>
  <si>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</si>
  <si>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</si>
  <si>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</si>
  <si>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</si>
  <si>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</si>
  <si>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</si>
  <si>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</si>
  <si>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</si>
  <si>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</si>
  <si>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</si>
  <si>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</si>
  <si>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</si>
  <si>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</si>
  <si>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</si>
  <si>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</si>
  <si>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</si>
  <si>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</si>
  <si>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</si>
  <si>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</si>
  <si>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</si>
  <si>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</si>
  <si>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</si>
  <si>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</si>
  <si>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</si>
  <si>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</si>
  <si>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</si>
  <si>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</si>
  <si>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</si>
  <si>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</si>
  <si>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</si>
  <si>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</si>
  <si>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</si>
  <si>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</si>
  <si>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</si>
  <si>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</si>
  <si>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</si>
  <si>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</si>
  <si>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</si>
  <si>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</si>
  <si>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</si>
  <si>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</si>
  <si>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</si>
  <si>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</si>
  <si>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</si>
  <si>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</si>
  <si>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</si>
  <si>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</si>
  <si>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</si>
  <si>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</si>
  <si>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</si>
  <si>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</si>
  <si>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</si>
  <si>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</si>
  <si>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</si>
  <si>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</si>
  <si>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</si>
  <si>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</si>
  <si>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</si>
  <si>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</si>
  <si>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</si>
  <si>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</si>
  <si>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</si>
  <si>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</si>
  <si>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</si>
  <si>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</si>
  <si>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</si>
  <si>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</si>
  <si>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</si>
  <si>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</si>
  <si>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</si>
  <si>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</si>
  <si>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</si>
  <si>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</si>
  <si>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</si>
  <si>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</si>
  <si>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</si>
  <si>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</si>
  <si>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</si>
  <si>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</si>
  <si>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</si>
  <si>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</si>
  <si>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</si>
  <si>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</si>
  <si>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</si>
  <si>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</si>
  <si>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</si>
  <si>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</si>
  <si>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</si>
  <si>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</si>
  <si>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</si>
  <si>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</si>
  <si>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</si>
  <si>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</si>
  <si>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</si>
  <si>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</si>
  <si>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</si>
  <si>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</si>
  <si>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</si>
  <si>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</si>
  <si>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</si>
  <si>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</si>
  <si>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</si>
  <si>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</si>
  <si>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</si>
  <si>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</si>
  <si>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</si>
  <si>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</si>
  <si>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</si>
  <si>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</si>
  <si>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</si>
  <si>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</si>
  <si>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</si>
  <si>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</si>
  <si>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</si>
  <si>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</si>
  <si>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</si>
  <si>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</si>
  <si>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</si>
  <si>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</si>
  <si>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</si>
  <si>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</si>
  <si>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</si>
  <si>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</si>
  <si>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</si>
  <si>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</si>
  <si>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</si>
  <si>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</si>
  <si>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</si>
  <si>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</si>
  <si>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</si>
  <si>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</si>
  <si>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</si>
  <si>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</si>
  <si>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</si>
  <si>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</si>
  <si>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</si>
  <si>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</si>
  <si>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</si>
  <si>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</si>
  <si>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</si>
  <si>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</si>
  <si>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</si>
  <si>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</si>
  <si>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</si>
  <si>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</si>
  <si>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</si>
  <si>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</si>
  <si>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</si>
  <si>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</si>
  <si>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</si>
  <si>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</si>
  <si>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</si>
  <si>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</si>
  <si>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</si>
  <si>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</si>
  <si>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</si>
  <si>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</si>
  <si>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</si>
  <si>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</si>
  <si>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</si>
  <si>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</si>
  <si>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</si>
  <si>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</si>
  <si>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</si>
  <si>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</si>
  <si>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</si>
  <si>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</si>
  <si>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</si>
  <si>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</si>
  <si>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</si>
  <si>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</si>
  <si>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</si>
  <si>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</si>
  <si>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</si>
  <si>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</si>
  <si>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</si>
  <si>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</si>
  <si>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</si>
  <si>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</si>
  <si>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</si>
  <si>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</si>
  <si>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</si>
  <si>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</si>
  <si>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</si>
  <si>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</si>
  <si>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</si>
  <si>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</si>
  <si>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</si>
  <si>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</si>
  <si>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</si>
  <si>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</si>
  <si>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</si>
  <si>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</si>
  <si>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</si>
  <si>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</si>
  <si>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</si>
  <si>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</si>
  <si>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</si>
  <si>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</si>
  <si>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</si>
  <si>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</si>
  <si>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</si>
  <si>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</si>
  <si>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</si>
  <si>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</si>
  <si>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</si>
  <si>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</si>
  <si>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</si>
  <si>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</si>
  <si>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</si>
  <si>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</si>
  <si>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</si>
  <si>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</si>
  <si>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</si>
  <si>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</si>
  <si>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</si>
  <si>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</si>
  <si>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</si>
  <si>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</si>
  <si>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</si>
  <si>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</si>
  <si>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</si>
  <si>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</si>
  <si>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</si>
  <si>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</si>
  <si>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</si>
  <si>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</si>
  <si>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</si>
  <si>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</si>
  <si>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</si>
  <si>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</si>
  <si>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</si>
  <si>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</si>
  <si>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</si>
  <si>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</si>
  <si>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</si>
  <si>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</si>
  <si>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</si>
  <si>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</si>
  <si>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</si>
  <si>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</si>
  <si>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</si>
  <si>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</si>
  <si>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</si>
  <si>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</si>
  <si>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</si>
  <si>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</si>
  <si>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</si>
  <si>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</si>
  <si>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</si>
  <si>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</si>
  <si>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</si>
  <si>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</si>
  <si>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</si>
  <si>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</si>
  <si>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</si>
  <si>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</si>
  <si>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</si>
  <si>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</si>
  <si>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</si>
  <si>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</si>
  <si>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</si>
  <si>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</si>
  <si>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</si>
  <si>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</si>
  <si>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</si>
  <si>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</si>
  <si>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</si>
  <si>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</si>
  <si>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</si>
  <si>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</si>
  <si>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</si>
  <si>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</si>
  <si>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</si>
  <si>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</si>
  <si>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</si>
  <si>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</si>
  <si>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</si>
  <si>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</si>
  <si>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</si>
  <si>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</si>
  <si>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</si>
  <si>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</si>
  <si>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</si>
  <si>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</si>
  <si>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</si>
  <si>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</si>
  <si>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</si>
  <si>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</si>
  <si>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</si>
  <si>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</si>
  <si>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</si>
  <si>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</si>
  <si>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</si>
  <si>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</si>
  <si>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</si>
  <si>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</si>
  <si>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</si>
  <si>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</si>
  <si>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</si>
  <si>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</si>
  <si>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</si>
  <si>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</si>
  <si>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</si>
  <si>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</si>
  <si>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</si>
  <si>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</si>
  <si>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</si>
  <si>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</si>
  <si>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</si>
  <si>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</si>
  <si>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</si>
  <si>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</si>
  <si>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</si>
  <si>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</si>
  <si>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</si>
  <si>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</si>
  <si>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</si>
  <si>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</si>
  <si>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</si>
  <si>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</si>
  <si>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</si>
  <si>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</si>
  <si>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</si>
  <si>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</si>
  <si>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</si>
  <si>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</si>
  <si>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</si>
  <si>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</si>
  <si>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</si>
  <si>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</si>
  <si>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</si>
  <si>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</si>
  <si>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</si>
  <si>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</si>
  <si>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</si>
  <si>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</si>
  <si>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</si>
  <si>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</si>
  <si>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</si>
  <si>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</si>
  <si>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</si>
  <si>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</si>
  <si>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</si>
  <si>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</si>
  <si>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</si>
  <si>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</si>
  <si>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</si>
  <si>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</si>
  <si>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</si>
  <si>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</si>
  <si>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</si>
  <si>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</si>
  <si>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</si>
  <si>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</si>
  <si>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</si>
  <si>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</si>
  <si>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</si>
  <si>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</si>
  <si>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</si>
  <si>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</si>
  <si>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</si>
  <si>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</si>
  <si>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</si>
  <si>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</si>
  <si>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</si>
  <si>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</si>
  <si>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</si>
  <si>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</si>
  <si>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</si>
  <si>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</si>
  <si>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</si>
  <si>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</si>
  <si>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</si>
  <si>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</si>
  <si>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</si>
  <si>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</si>
  <si>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</si>
  <si>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</si>
  <si>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</si>
  <si>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</si>
  <si>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</si>
  <si>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</si>
  <si>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</si>
  <si>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</si>
  <si>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</si>
  <si>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</si>
  <si>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</si>
  <si>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</si>
  <si>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</si>
  <si>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</si>
  <si>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</si>
  <si>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</si>
  <si>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</si>
  <si>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</si>
  <si>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</si>
  <si>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</si>
  <si>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</si>
  <si>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</si>
  <si>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</si>
  <si>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</si>
  <si>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</si>
  <si>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</si>
  <si>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</si>
  <si>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</si>
  <si>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</si>
  <si>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</si>
  <si>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</si>
  <si>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</si>
  <si>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</si>
  <si>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</si>
  <si>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</si>
  <si>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</si>
  <si>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</si>
  <si>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</si>
  <si>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</si>
  <si>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</si>
  <si>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</si>
  <si>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</si>
  <si>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</si>
  <si>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</si>
  <si>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</si>
  <si>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</si>
  <si>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</si>
  <si>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</si>
  <si>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</si>
  <si>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</si>
  <si>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</si>
  <si>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</si>
  <si>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</si>
  <si>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</si>
  <si>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</si>
  <si>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</si>
  <si>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</si>
  <si>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</si>
  <si>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</si>
  <si>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</si>
  <si>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</si>
  <si>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</si>
  <si>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</si>
  <si>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</si>
  <si>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</si>
  <si>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</si>
  <si>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</si>
  <si>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</si>
  <si>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</si>
  <si>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</si>
  <si>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</si>
  <si>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</si>
  <si>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</si>
  <si>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</si>
  <si>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</si>
  <si>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</si>
  <si>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</si>
  <si>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</si>
  <si>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</si>
  <si>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</si>
  <si>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</si>
  <si>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</si>
  <si>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</si>
  <si>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</si>
  <si>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</si>
  <si>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</si>
  <si>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</si>
  <si>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</si>
  <si>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</si>
  <si>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</si>
  <si>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</si>
  <si>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</si>
  <si>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</si>
  <si>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</si>
  <si>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</si>
  <si>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</si>
  <si>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</si>
  <si>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</si>
  <si>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</si>
  <si>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</si>
  <si>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</si>
  <si>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</si>
  <si>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</si>
  <si>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</si>
  <si>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</si>
  <si>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</si>
  <si>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</si>
  <si>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</si>
  <si>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</si>
  <si>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</si>
  <si>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</si>
  <si>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</si>
  <si>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</si>
  <si>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</si>
  <si>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</si>
  <si>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</si>
  <si>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</si>
  <si>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</si>
  <si>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</si>
  <si>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</si>
  <si>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</si>
  <si>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</si>
  <si>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</si>
  <si>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</si>
  <si>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</si>
  <si>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</si>
  <si>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</si>
  <si>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</si>
  <si>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</si>
  <si>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</si>
  <si>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</si>
  <si>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</si>
  <si>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</si>
  <si>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</si>
  <si>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</si>
  <si>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</si>
  <si>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</si>
  <si>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</si>
  <si>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</si>
  <si>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</si>
  <si>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</si>
  <si>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</si>
  <si>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</si>
  <si>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</si>
  <si>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</si>
  <si>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</si>
  <si>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</si>
  <si>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</si>
  <si>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</si>
  <si>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</si>
  <si>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</si>
  <si>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</si>
  <si>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</si>
  <si>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</si>
  <si>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</si>
  <si>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</si>
  <si>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</si>
  <si>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</si>
  <si>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</si>
  <si>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</si>
  <si>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</si>
  <si>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</si>
  <si>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</si>
  <si>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</si>
  <si>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</si>
  <si>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</si>
  <si>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</si>
  <si>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</si>
  <si>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</si>
  <si>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</si>
  <si>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</si>
  <si>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</si>
  <si>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</si>
  <si>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</si>
  <si>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</si>
  <si>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</si>
  <si>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</si>
  <si>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</si>
  <si>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</si>
  <si>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</si>
  <si>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</si>
  <si>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</si>
  <si>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</si>
  <si>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</si>
  <si>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</si>
  <si>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</si>
  <si>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</si>
  <si>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</si>
  <si>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</si>
  <si>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</si>
  <si>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</si>
  <si>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</si>
  <si>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</si>
  <si>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</si>
  <si>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</si>
  <si>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</si>
  <si>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</si>
  <si>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</si>
  <si>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</si>
  <si>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</si>
  <si>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</si>
  <si>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</si>
  <si>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</si>
  <si>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</si>
  <si>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</si>
  <si>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</si>
  <si>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</si>
  <si>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</si>
  <si>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</si>
  <si>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</si>
  <si>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</si>
  <si>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</si>
  <si>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</si>
  <si>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</si>
  <si>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</si>
  <si>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</si>
  <si>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</si>
  <si>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</si>
  <si>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</si>
  <si>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</si>
  <si>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</si>
  <si>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</si>
  <si>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</si>
  <si>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</si>
  <si>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</si>
  <si>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</si>
  <si>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</si>
  <si>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</si>
  <si>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</si>
  <si>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</si>
  <si>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</si>
  <si>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</si>
  <si>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</si>
  <si>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</si>
  <si>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</si>
  <si>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</si>
  <si>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</si>
  <si>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</si>
  <si>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</si>
  <si>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</si>
  <si>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</si>
  <si>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</si>
  <si>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</si>
  <si>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</si>
  <si>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</si>
  <si>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</si>
  <si>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</si>
  <si>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</si>
  <si>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</si>
  <si>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</si>
  <si>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</si>
  <si>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</si>
  <si>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</si>
  <si>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</si>
  <si>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</si>
  <si>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</si>
  <si>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</si>
  <si>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</si>
  <si>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</si>
  <si>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</si>
  <si>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</si>
  <si>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</si>
  <si>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</si>
  <si>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</si>
  <si>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</si>
  <si>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</si>
  <si>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</si>
  <si>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</si>
  <si>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</si>
  <si>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</si>
  <si>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</si>
  <si>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</si>
  <si>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</si>
  <si>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</si>
  <si>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</si>
  <si>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</si>
  <si>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</si>
  <si>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</si>
  <si>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</si>
  <si>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</si>
  <si>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</si>
  <si>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</si>
  <si>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</si>
  <si>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</si>
  <si>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</si>
  <si>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</si>
  <si>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</si>
  <si>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</si>
  <si>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</si>
  <si>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</si>
  <si>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</si>
  <si>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</si>
  <si>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</si>
  <si>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</si>
  <si>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</si>
  <si>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</si>
  <si>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</si>
  <si>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</si>
  <si>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</si>
  <si>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</si>
  <si>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</si>
  <si>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</si>
  <si>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</si>
  <si>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</si>
  <si>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</si>
  <si>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</si>
  <si>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</si>
  <si>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</si>
  <si>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</si>
  <si>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</si>
  <si>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</si>
  <si>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</si>
  <si>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</si>
  <si>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</si>
  <si>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</si>
  <si>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</si>
  <si>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</si>
  <si>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</si>
  <si>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</si>
  <si>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</si>
  <si>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</si>
  <si>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</si>
  <si>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</si>
  <si>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</si>
  <si>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</si>
  <si>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</si>
  <si>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</si>
  <si>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</si>
  <si>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</si>
  <si>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</si>
  <si>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</si>
  <si>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</si>
  <si>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</si>
  <si>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</si>
  <si>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</si>
  <si>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</si>
  <si>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</si>
  <si>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</si>
  <si>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</si>
  <si>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</si>
  <si>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</si>
  <si>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</si>
  <si>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</si>
  <si>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</si>
  <si>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</si>
  <si>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</si>
  <si>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</si>
  <si>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</si>
  <si>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</si>
  <si>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</si>
  <si>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</si>
  <si>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</si>
  <si>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</si>
  <si>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</si>
  <si>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</si>
  <si>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</si>
  <si>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</si>
  <si>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</si>
  <si>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</si>
  <si>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</si>
  <si>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</si>
  <si>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</si>
  <si>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</si>
  <si>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</si>
  <si>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</si>
  <si>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</si>
  <si>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</si>
  <si>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</si>
  <si>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</si>
  <si>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</si>
  <si>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</si>
  <si>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</si>
  <si>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</si>
  <si>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</si>
  <si>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</si>
  <si>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</si>
  <si>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</si>
  <si>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</si>
  <si>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</si>
  <si>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</si>
  <si>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</si>
  <si>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</si>
  <si>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</si>
  <si>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</si>
  <si>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</si>
  <si>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</si>
  <si>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</si>
  <si>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</si>
  <si>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</si>
  <si>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</si>
  <si>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</si>
  <si>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</si>
  <si>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</si>
  <si>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</si>
  <si>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</si>
  <si>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</si>
  <si>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</si>
  <si>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</si>
  <si>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</si>
  <si>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</si>
  <si>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</si>
  <si>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</si>
  <si>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</si>
  <si>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</si>
  <si>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</si>
  <si>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</si>
  <si>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</si>
  <si>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</si>
  <si>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</si>
  <si>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</si>
  <si>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</si>
  <si>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</si>
  <si>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</si>
  <si>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</si>
  <si>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</si>
  <si>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</si>
  <si>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</si>
  <si>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</si>
  <si>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</si>
  <si>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</si>
  <si>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</si>
  <si>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</si>
  <si>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</si>
  <si>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</si>
  <si>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</si>
  <si>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</si>
  <si>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</si>
  <si>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</si>
  <si>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</si>
  <si>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</si>
  <si>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</si>
  <si>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</si>
  <si>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</si>
  <si>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</si>
  <si>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</si>
  <si>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</si>
  <si>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</si>
  <si>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</si>
  <si>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</si>
  <si>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</si>
  <si>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</si>
  <si>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</si>
  <si>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</si>
  <si>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</si>
  <si>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</si>
  <si>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</si>
  <si>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</si>
  <si>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</si>
  <si>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</si>
  <si>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</si>
  <si>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</si>
  <si>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</si>
  <si>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</si>
  <si>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</si>
  <si>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</si>
  <si>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</si>
  <si>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</si>
  <si>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</si>
  <si>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</si>
  <si>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</si>
  <si>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</si>
  <si>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</si>
  <si>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</si>
  <si>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</si>
  <si>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</si>
  <si>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</si>
  <si>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</si>
  <si>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</si>
  <si>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</si>
  <si>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</si>
  <si>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</si>
  <si>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</si>
  <si>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</si>
  <si>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</si>
  <si>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</si>
  <si>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</si>
  <si>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</si>
  <si>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</si>
  <si>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</si>
  <si>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</si>
  <si>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</si>
  <si>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</si>
  <si>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</si>
  <si>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</si>
  <si>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</si>
  <si>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</si>
  <si>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</si>
  <si>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</si>
  <si>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</si>
  <si>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</si>
  <si>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</si>
  <si>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</si>
  <si>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</si>
  <si>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</si>
  <si>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</si>
  <si>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</si>
  <si>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</si>
  <si>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</si>
  <si>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</si>
  <si>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</si>
  <si>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</si>
  <si>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</si>
  <si>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</si>
  <si>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</si>
  <si>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</si>
  <si>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</si>
  <si>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</si>
  <si>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</si>
  <si>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</si>
  <si>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</si>
  <si>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</si>
  <si>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</si>
  <si>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</si>
  <si>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</si>
  <si>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</si>
  <si>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</si>
  <si>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</si>
  <si>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</si>
  <si>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</si>
  <si>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</si>
  <si>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</si>
  <si>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</si>
  <si>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</si>
  <si>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</si>
  <si>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</si>
  <si>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</si>
  <si>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</si>
  <si>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</si>
  <si>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</si>
  <si>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</si>
  <si>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</si>
  <si>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</si>
  <si>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</si>
  <si>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</si>
  <si>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</si>
  <si>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</si>
  <si>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</si>
  <si>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</si>
  <si>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</si>
  <si>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</si>
  <si>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</si>
  <si>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</si>
  <si>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</si>
  <si>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</si>
  <si>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</si>
  <si>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</si>
  <si>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</si>
  <si>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</si>
  <si>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</si>
  <si>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</si>
  <si>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</si>
  <si>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</si>
  <si>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</si>
  <si>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</si>
  <si>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</si>
  <si>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</si>
  <si>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</si>
  <si>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</si>
  <si>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</si>
  <si>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</si>
  <si>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</si>
  <si>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</si>
  <si>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</si>
  <si>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</si>
  <si>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</si>
  <si>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</si>
  <si>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</si>
  <si>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</si>
  <si>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</si>
  <si>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</si>
  <si>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</si>
  <si>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</si>
  <si>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</si>
  <si>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</si>
  <si>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</si>
  <si>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</si>
  <si>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</si>
  <si>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</si>
  <si>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</si>
  <si>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</si>
  <si>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</si>
  <si>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</si>
  <si>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</si>
  <si>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</si>
  <si>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</si>
  <si>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</si>
  <si>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</si>
  <si>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</si>
  <si>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</si>
  <si>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</si>
  <si>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</si>
  <si>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</si>
  <si>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</si>
  <si>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</si>
  <si>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</si>
  <si>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</si>
  <si>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</si>
  <si>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</si>
  <si>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</si>
  <si>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</si>
  <si>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</si>
  <si>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</si>
  <si>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</si>
  <si>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</si>
  <si>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</si>
  <si>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</si>
  <si>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</si>
  <si>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</si>
  <si>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</si>
  <si>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</si>
  <si>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</si>
  <si>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</si>
  <si>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</si>
  <si>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</si>
  <si>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</si>
  <si>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</si>
  <si>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</si>
  <si>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</si>
  <si>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</si>
  <si>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</si>
  <si>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</si>
  <si>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</si>
  <si>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</si>
  <si>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</si>
  <si>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</si>
  <si>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</si>
  <si>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</si>
  <si>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</si>
  <si>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</si>
  <si>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</si>
  <si>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</si>
  <si>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</si>
  <si>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</si>
  <si>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</si>
  <si>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</si>
  <si>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</si>
  <si>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</si>
  <si>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</si>
  <si>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</si>
  <si>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</si>
  <si>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</si>
  <si>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</si>
  <si>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</si>
  <si>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</si>
  <si>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</si>
  <si>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</si>
  <si>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</si>
  <si>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</si>
  <si>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</si>
  <si>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</si>
  <si>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</si>
  <si>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</si>
  <si>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</si>
  <si>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</si>
  <si>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</si>
  <si>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</si>
  <si>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</si>
  <si>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</si>
  <si>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</si>
  <si>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</si>
  <si>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</si>
  <si>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</si>
  <si>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</si>
  <si>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</si>
  <si>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</si>
  <si>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</si>
  <si>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</si>
  <si>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</si>
  <si>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</si>
  <si>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</si>
  <si>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</si>
  <si>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</si>
  <si>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</si>
  <si>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</si>
  <si>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</si>
  <si>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</si>
  <si>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</si>
  <si>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</si>
  <si>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</si>
  <si>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</si>
  <si>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</si>
  <si>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</si>
  <si>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</si>
  <si>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</si>
  <si>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</si>
  <si>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</si>
  <si>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</si>
  <si>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</si>
  <si>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</si>
  <si>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</si>
  <si>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</si>
  <si>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</si>
  <si>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</si>
  <si>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</si>
  <si>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</si>
  <si>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</si>
  <si>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</si>
  <si>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</si>
  <si>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</si>
  <si>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</si>
  <si>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</si>
  <si>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</si>
  <si>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</si>
  <si>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</si>
  <si>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</si>
  <si>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</si>
  <si>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</si>
  <si>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</si>
  <si>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</si>
  <si>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</si>
  <si>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</si>
  <si>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</si>
  <si>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</si>
  <si>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</si>
  <si>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</si>
  <si>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</si>
  <si>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</si>
  <si>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</si>
  <si>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</si>
  <si>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</si>
  <si>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</si>
  <si>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</si>
  <si>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</si>
  <si>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</si>
  <si>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</si>
  <si>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</si>
  <si>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</si>
  <si>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</si>
  <si>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</si>
  <si>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</si>
  <si>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</si>
  <si>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</si>
  <si>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</si>
  <si>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</si>
  <si>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</si>
  <si>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</si>
  <si>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</si>
  <si>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</si>
  <si>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</si>
  <si>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</si>
  <si>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</si>
  <si>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</si>
  <si>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</si>
  <si>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</si>
  <si>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</si>
  <si>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</si>
  <si>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</si>
  <si>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</si>
  <si>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</si>
  <si>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</si>
  <si>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</si>
  <si>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</si>
  <si>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</si>
  <si>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</si>
  <si>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</si>
  <si>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</si>
  <si>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</si>
  <si>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</si>
  <si>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</si>
  <si>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</si>
  <si>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</si>
  <si>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</si>
  <si>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</si>
  <si>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</si>
  <si>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</si>
  <si>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</si>
  <si>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</si>
  <si>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</si>
  <si>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</si>
  <si>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</si>
  <si>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</si>
  <si>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</si>
  <si>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</si>
  <si>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</si>
  <si>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</si>
  <si>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</si>
  <si>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</si>
  <si>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</si>
  <si>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</si>
  <si>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</si>
  <si>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</si>
  <si>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</si>
  <si>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</si>
  <si>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</si>
  <si>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</si>
  <si>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</si>
  <si>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</si>
  <si>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</si>
  <si>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</si>
  <si>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</si>
  <si>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</si>
  <si>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</si>
  <si>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</si>
  <si>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</si>
  <si>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</si>
  <si>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</si>
  <si>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</si>
  <si>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</si>
  <si>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</si>
  <si>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</si>
  <si>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</si>
  <si>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</si>
  <si>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</si>
  <si>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</si>
  <si>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</si>
  <si>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</si>
  <si>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</si>
  <si>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</si>
  <si>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</si>
  <si>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</si>
  <si>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</si>
  <si>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</si>
  <si>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</si>
  <si>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</si>
  <si>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</si>
  <si>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</si>
  <si>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</si>
  <si>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</si>
  <si>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</si>
  <si>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</si>
  <si>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</si>
  <si>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</si>
  <si>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</si>
  <si>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</si>
  <si>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</si>
  <si>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</si>
  <si>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</si>
  <si>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</si>
  <si>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</si>
  <si>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</si>
  <si>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</si>
  <si>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</si>
  <si>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</si>
  <si>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</si>
  <si>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</si>
  <si>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</si>
  <si>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</si>
  <si>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</si>
  <si>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</si>
  <si>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</si>
  <si>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</si>
  <si>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</si>
  <si>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</si>
  <si>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</si>
  <si>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</si>
  <si>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</si>
  <si>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</si>
  <si>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</si>
  <si>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</si>
  <si>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</si>
  <si>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</si>
  <si>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</si>
  <si>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</si>
  <si>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</si>
  <si>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</si>
  <si>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</si>
  <si>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</si>
  <si>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</si>
  <si>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</si>
  <si>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</si>
  <si>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</si>
  <si>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</si>
  <si>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</si>
  <si>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</si>
  <si>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</si>
  <si>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</si>
  <si>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</si>
  <si>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</si>
  <si>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</si>
  <si>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</si>
  <si>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</si>
  <si>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</si>
  <si>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</si>
  <si>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</si>
  <si>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</si>
  <si>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</si>
  <si>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</si>
  <si>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</si>
  <si>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</si>
  <si>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</si>
  <si>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</si>
  <si>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</si>
  <si>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</si>
  <si>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</si>
  <si>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</si>
  <si>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</si>
  <si>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</si>
  <si>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</si>
  <si>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</si>
  <si>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</si>
  <si>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</si>
  <si>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</si>
  <si>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</si>
  <si>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</si>
  <si>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</si>
  <si>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</si>
  <si>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</si>
  <si>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</si>
  <si>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</si>
  <si>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</si>
  <si>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</si>
  <si>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</si>
  <si>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</si>
  <si>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</si>
  <si>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</si>
  <si>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</si>
  <si>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</si>
  <si>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</si>
  <si>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</si>
  <si>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</si>
  <si>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</si>
  <si>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</si>
  <si>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</si>
  <si>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</si>
  <si>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</si>
  <si>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</si>
  <si>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</si>
  <si>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</si>
  <si>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</si>
  <si>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</si>
  <si>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</si>
  <si>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</si>
  <si>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</si>
  <si>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</si>
  <si>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</si>
  <si>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</si>
  <si>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</si>
  <si>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</si>
  <si>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</si>
  <si>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</si>
  <si>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</si>
  <si>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</si>
  <si>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</si>
  <si>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</si>
  <si>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</si>
  <si>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</si>
  <si>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</si>
  <si>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</si>
  <si>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</si>
  <si>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</si>
  <si>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</si>
  <si>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</si>
  <si>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</si>
  <si>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</si>
  <si>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</si>
  <si>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</si>
  <si>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</si>
  <si>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</si>
  <si>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</si>
  <si>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</si>
  <si>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</si>
  <si>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</si>
  <si>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</si>
  <si>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</si>
  <si>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</si>
  <si>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</si>
  <si>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</si>
  <si>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</si>
  <si>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</si>
  <si>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</si>
  <si>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</si>
  <si>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</si>
  <si>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</si>
  <si>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</si>
  <si>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</si>
  <si>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</si>
  <si>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</si>
  <si>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</si>
  <si>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</si>
  <si>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</si>
  <si>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</si>
  <si>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</si>
  <si>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</si>
  <si>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</si>
  <si>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</si>
  <si>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</si>
  <si>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</si>
  <si>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</si>
  <si>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</si>
  <si>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</si>
  <si>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</si>
  <si>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</si>
  <si>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</si>
  <si>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</si>
  <si>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</si>
  <si>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</si>
  <si>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</si>
  <si>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</si>
  <si>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</si>
  <si>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</si>
  <si>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</si>
  <si>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</si>
  <si>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</si>
  <si>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</si>
  <si>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</si>
  <si>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</si>
  <si>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</si>
  <si>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</si>
  <si>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</si>
  <si>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</si>
  <si>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</si>
  <si>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</si>
  <si>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</si>
  <si>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</si>
  <si>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</si>
  <si>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</si>
  <si>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</si>
  <si>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</si>
  <si>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</si>
  <si>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</si>
  <si>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</si>
  <si>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</si>
  <si>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</si>
  <si>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</si>
  <si>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</si>
  <si>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</si>
  <si>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</si>
  <si>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</si>
  <si>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</si>
  <si>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</si>
  <si>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</si>
  <si>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</si>
  <si>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</si>
  <si>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</si>
  <si>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</si>
  <si>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</si>
  <si>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</si>
  <si>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</si>
  <si>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</si>
  <si>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</si>
  <si>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</si>
  <si>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</si>
  <si>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</si>
  <si>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</si>
  <si>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</si>
  <si>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</si>
  <si>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</si>
  <si>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</si>
  <si>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</si>
  <si>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</si>
  <si>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</si>
  <si>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</si>
  <si>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</si>
  <si>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</si>
  <si>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</si>
  <si>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</si>
  <si>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</si>
  <si>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</si>
  <si>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</si>
  <si>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</si>
  <si>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</si>
  <si>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</si>
  <si>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</si>
  <si>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</si>
  <si>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</si>
  <si>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</si>
  <si>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</si>
  <si>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</si>
  <si>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</si>
  <si>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</si>
  <si>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</si>
  <si>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</si>
  <si>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</si>
  <si>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</si>
  <si>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</si>
  <si>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</si>
  <si>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</si>
  <si>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</si>
  <si>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</si>
  <si>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</si>
  <si>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</si>
  <si>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</si>
  <si>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</si>
  <si>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</si>
  <si>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</si>
  <si>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</si>
  <si>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</si>
  <si>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</si>
  <si>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</si>
  <si>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</si>
  <si>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</si>
  <si>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</si>
  <si>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</si>
  <si>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</si>
  <si>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</si>
  <si>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</si>
  <si>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</si>
  <si>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</si>
  <si>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</si>
  <si>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</si>
  <si>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</si>
  <si>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</si>
  <si>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</si>
  <si>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</si>
  <si>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</si>
  <si>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</si>
  <si>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</si>
  <si>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</si>
  <si>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</si>
  <si>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</si>
  <si>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</si>
  <si>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</si>
  <si>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</si>
  <si>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</si>
  <si>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</si>
  <si>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</si>
  <si>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</si>
  <si>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</si>
  <si>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</si>
  <si>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</si>
  <si>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</si>
  <si>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</si>
  <si>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</si>
  <si>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</si>
  <si>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</si>
  <si>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</si>
  <si>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</si>
  <si>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</si>
  <si>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</si>
  <si>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</si>
  <si>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</si>
  <si>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</si>
  <si>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</si>
  <si>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</si>
  <si>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</si>
  <si>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</si>
  <si>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</si>
  <si>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</si>
  <si>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</si>
  <si>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</si>
  <si>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</si>
  <si>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</si>
  <si>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</si>
  <si>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</si>
  <si>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</si>
  <si>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</si>
  <si>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</si>
  <si>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</si>
  <si>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</si>
  <si>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</si>
  <si>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</si>
  <si>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</si>
  <si>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</si>
  <si>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</si>
  <si>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</si>
  <si>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</si>
  <si>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</si>
  <si>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</si>
  <si>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</si>
  <si>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</si>
  <si>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</si>
  <si>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</si>
  <si>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</si>
  <si>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</si>
  <si>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</si>
  <si>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</si>
  <si>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</si>
  <si>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</si>
  <si>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</si>
  <si>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</si>
  <si>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</si>
  <si>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</si>
  <si>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</si>
  <si>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</si>
  <si>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</si>
  <si>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</si>
  <si>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</si>
  <si>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</si>
  <si>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</si>
  <si>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</si>
  <si>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</si>
  <si>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</si>
  <si>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</si>
  <si>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</si>
  <si>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</si>
  <si>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</si>
  <si>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</si>
  <si>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</si>
  <si>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</si>
  <si>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</si>
  <si>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</si>
  <si>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</si>
  <si>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</si>
  <si>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</si>
  <si>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</si>
  <si>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</si>
  <si>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</si>
  <si>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</si>
  <si>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</si>
  <si>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</si>
  <si>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</si>
  <si>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</si>
  <si>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</si>
  <si>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</si>
  <si>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</si>
  <si>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</si>
  <si>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</si>
  <si>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</si>
  <si>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</si>
  <si>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</si>
  <si>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</si>
  <si>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</si>
  <si>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</si>
  <si>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</si>
  <si>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</si>
  <si>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</si>
  <si>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</si>
  <si>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</si>
  <si>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</si>
  <si>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</si>
  <si>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</si>
  <si>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</si>
  <si>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</si>
  <si>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</si>
  <si>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</si>
  <si>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</si>
  <si>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</si>
  <si>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</si>
  <si>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</si>
  <si>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</si>
  <si>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</si>
  <si>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</si>
  <si>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</si>
  <si>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</si>
  <si>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</si>
  <si>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</si>
  <si>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</si>
  <si>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</si>
  <si>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</si>
  <si>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</si>
  <si>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</si>
  <si>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</si>
  <si>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</si>
  <si>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</si>
  <si>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</si>
  <si>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</si>
  <si>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</si>
  <si>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</si>
  <si>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</si>
  <si>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</si>
  <si>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</si>
  <si>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</si>
  <si>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</si>
  <si>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</si>
  <si>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</si>
  <si>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</si>
  <si>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</si>
  <si>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</si>
  <si>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</si>
  <si>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</si>
  <si>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</si>
  <si>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</si>
  <si>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</si>
  <si>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</si>
  <si>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</si>
  <si>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</si>
  <si>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</si>
  <si>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</si>
  <si>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</si>
  <si>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</si>
  <si>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</si>
  <si>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</si>
  <si>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</si>
  <si>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</si>
  <si>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</si>
  <si>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</si>
  <si>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</si>
  <si>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</si>
  <si>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</si>
  <si>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</si>
  <si>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</si>
  <si>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</si>
  <si>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</si>
  <si>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</si>
  <si>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</si>
  <si>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</si>
  <si>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</si>
  <si>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</si>
  <si>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</si>
  <si>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</si>
  <si>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</si>
  <si>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</si>
  <si>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</si>
  <si>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</si>
  <si>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</si>
  <si>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</si>
  <si>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</si>
  <si>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</si>
  <si>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</si>
  <si>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</si>
  <si>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</si>
  <si>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</si>
  <si>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</si>
  <si>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</si>
  <si>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</si>
  <si>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</si>
  <si>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</si>
  <si>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</si>
  <si>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</si>
  <si>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</si>
  <si>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</si>
  <si>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</si>
  <si>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</si>
  <si>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</si>
  <si>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</si>
  <si>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</si>
  <si>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</si>
  <si>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</si>
  <si>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</si>
  <si>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</si>
  <si>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</si>
  <si>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</si>
  <si>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</si>
  <si>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</si>
  <si>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</si>
  <si>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</si>
  <si>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</si>
  <si>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</si>
  <si>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</si>
  <si>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</si>
  <si>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</si>
  <si>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</si>
  <si>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</si>
  <si>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</si>
  <si>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</si>
  <si>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</si>
  <si>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</si>
  <si>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</si>
  <si>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</si>
  <si>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</si>
  <si>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</si>
  <si>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</si>
  <si>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</si>
  <si>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</si>
  <si>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</si>
  <si>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</si>
  <si>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</si>
  <si>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</si>
  <si>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</si>
  <si>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</si>
  <si>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</si>
  <si>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</si>
  <si>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</si>
  <si>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</si>
  <si>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</si>
  <si>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</si>
  <si>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</si>
  <si>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</si>
  <si>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</si>
  <si>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</si>
  <si>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</si>
  <si>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</si>
  <si>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</si>
  <si>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</si>
  <si>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</si>
  <si>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</si>
  <si>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</si>
  <si>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</si>
  <si>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</si>
  <si>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</si>
  <si>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</si>
  <si>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</si>
  <si>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</si>
  <si>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</si>
  <si>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</si>
  <si>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</si>
  <si>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</si>
  <si>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</si>
  <si>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</si>
  <si>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</si>
  <si>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</si>
  <si>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</si>
  <si>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</si>
  <si>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</si>
  <si>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</si>
  <si>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</si>
  <si>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</si>
  <si>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</si>
  <si>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</si>
  <si>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</si>
  <si>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</si>
  <si>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</si>
  <si>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</si>
  <si>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</si>
  <si>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</si>
  <si>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</si>
  <si>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</si>
  <si>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</si>
  <si>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</si>
  <si>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</si>
  <si>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</si>
  <si>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</si>
  <si>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</si>
  <si>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</si>
  <si>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</si>
  <si>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</si>
  <si>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</si>
  <si>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</si>
  <si>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</si>
  <si>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</si>
  <si>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</si>
  <si>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</si>
  <si>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</si>
  <si>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</si>
  <si>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</si>
  <si>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</si>
  <si>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</si>
  <si>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</si>
  <si>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</si>
  <si>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</si>
  <si>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</si>
  <si>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</si>
  <si>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</si>
  <si>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</si>
  <si>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</si>
  <si>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</si>
  <si>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</si>
  <si>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</si>
  <si>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</si>
  <si>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</si>
  <si>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</si>
  <si>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</si>
  <si>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</si>
  <si>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</si>
  <si>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</si>
  <si>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</si>
  <si>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</si>
  <si>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</si>
  <si>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</si>
  <si>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</si>
  <si>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</si>
  <si>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</si>
  <si>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</si>
  <si>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</si>
  <si>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</si>
  <si>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</si>
  <si>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</si>
  <si>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</si>
  <si>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</si>
  <si>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</si>
  <si>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</si>
  <si>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</si>
  <si>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</si>
  <si>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</si>
  <si>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</si>
  <si>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</si>
  <si>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</si>
  <si>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</si>
  <si>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</si>
  <si>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</si>
  <si>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</si>
  <si>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</si>
  <si>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</si>
  <si>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</si>
  <si>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</si>
  <si>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</si>
  <si>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</si>
  <si>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</si>
  <si>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</si>
  <si>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</si>
  <si>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</si>
  <si>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</si>
  <si>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</si>
  <si>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</si>
  <si>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</si>
  <si>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</si>
  <si>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</si>
  <si>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</si>
  <si>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</si>
  <si>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</si>
  <si>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</si>
  <si>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</si>
  <si>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</si>
  <si>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</si>
  <si>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</si>
  <si>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</si>
  <si>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</si>
  <si>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</si>
  <si>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</si>
  <si>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</si>
  <si>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</si>
  <si>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</si>
  <si>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</si>
  <si>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</si>
  <si>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</si>
  <si>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</si>
  <si>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</si>
  <si>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</si>
  <si>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</si>
  <si>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</si>
  <si>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</si>
  <si>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</si>
  <si>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</si>
  <si>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</si>
  <si>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</si>
  <si>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</si>
  <si>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</si>
  <si>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</si>
  <si>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</si>
  <si>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</si>
  <si>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</si>
  <si>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</si>
  <si>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</si>
  <si>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</si>
  <si>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</si>
  <si>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</si>
  <si>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</si>
  <si>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</si>
  <si>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</si>
  <si>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</si>
  <si>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</si>
  <si>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</si>
  <si>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</si>
  <si>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</si>
  <si>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</si>
  <si>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</si>
  <si>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</si>
  <si>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</si>
  <si>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</si>
  <si>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</si>
  <si>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</si>
  <si>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</si>
  <si>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</si>
  <si>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</si>
  <si>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</si>
  <si>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</si>
  <si>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</si>
  <si>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</si>
  <si>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</si>
  <si>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</si>
  <si>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</si>
  <si>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</si>
  <si>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</si>
  <si>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</si>
  <si>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</si>
  <si>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</si>
  <si>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</si>
  <si>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</si>
  <si>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</si>
  <si>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</si>
  <si>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</si>
  <si>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</si>
  <si>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</si>
  <si>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</si>
  <si>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</si>
  <si>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</si>
  <si>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</si>
  <si>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</si>
  <si>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</si>
  <si>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</si>
  <si>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</si>
  <si>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</si>
  <si>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</si>
  <si>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</si>
  <si>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</si>
  <si>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</si>
  <si>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</si>
  <si>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</si>
  <si>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</si>
  <si>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</si>
  <si>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</si>
  <si>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</si>
  <si>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</si>
  <si>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</si>
  <si>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</si>
  <si>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</si>
  <si>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</si>
  <si>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</si>
  <si>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</si>
  <si>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</si>
  <si>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</si>
  <si>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</si>
  <si>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</si>
  <si>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</si>
  <si>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</si>
  <si>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</si>
  <si>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</si>
  <si>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</si>
  <si>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</si>
  <si>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</si>
  <si>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</si>
  <si>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</si>
  <si>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</si>
  <si>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</si>
  <si>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</si>
  <si>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</si>
  <si>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</si>
  <si>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</si>
  <si>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</si>
  <si>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</si>
  <si>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</si>
  <si>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</si>
  <si>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</si>
  <si>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</si>
  <si>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</si>
  <si>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</si>
  <si>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</si>
  <si>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</si>
  <si>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</si>
  <si>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</si>
  <si>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</si>
  <si>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</si>
  <si>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</si>
  <si>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</si>
  <si>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</si>
  <si>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</si>
  <si>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</si>
  <si>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</si>
  <si>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</si>
  <si>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</si>
  <si>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</si>
  <si>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</si>
  <si>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</si>
  <si>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</si>
  <si>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</si>
  <si>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</si>
  <si>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</si>
  <si>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</si>
  <si>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</si>
  <si>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</si>
  <si>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</si>
  <si>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</si>
  <si>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</si>
  <si>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</si>
  <si>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</si>
  <si>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</si>
  <si>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</si>
  <si>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</si>
  <si>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</si>
  <si>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</si>
  <si>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</si>
  <si>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</si>
  <si>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</si>
  <si>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</si>
  <si>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</si>
  <si>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</si>
  <si>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</si>
  <si>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</si>
  <si>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</si>
  <si>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</si>
  <si>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</si>
  <si>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</si>
  <si>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</si>
  <si>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</si>
  <si>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</si>
  <si>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</si>
  <si>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</si>
  <si>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</si>
  <si>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</si>
  <si>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</si>
  <si>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</si>
  <si>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</si>
  <si>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</si>
  <si>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</si>
  <si>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</si>
  <si>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</si>
  <si>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</si>
  <si>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</si>
  <si>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</si>
  <si>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</si>
  <si>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</si>
  <si>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</si>
  <si>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</si>
  <si>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</si>
  <si>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</si>
  <si>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</si>
  <si>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</si>
  <si>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</si>
  <si>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</si>
  <si>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</si>
  <si>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</si>
  <si>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</si>
  <si>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</si>
  <si>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</si>
  <si>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</si>
  <si>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</si>
  <si>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</si>
  <si>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</si>
  <si>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</si>
  <si>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</si>
  <si>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</si>
  <si>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</si>
  <si>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</si>
  <si>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</si>
  <si>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</si>
  <si>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</si>
  <si>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</si>
  <si>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</si>
  <si>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</si>
  <si>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</si>
  <si>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</si>
  <si>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</si>
  <si>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</si>
  <si>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</si>
  <si>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</si>
  <si>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</si>
  <si>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</si>
  <si>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</si>
  <si>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</si>
  <si>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</si>
  <si>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</si>
  <si>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</si>
  <si>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</si>
  <si>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</si>
  <si>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</si>
  <si>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</si>
  <si>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</si>
  <si>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</si>
  <si>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</si>
  <si>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</si>
  <si>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</si>
  <si>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</si>
  <si>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</si>
  <si>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</si>
  <si>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</si>
  <si>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</si>
  <si>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</si>
  <si>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</si>
  <si>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</si>
  <si>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</si>
  <si>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</si>
  <si>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</si>
  <si>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</si>
  <si>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</si>
  <si>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</si>
  <si>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</si>
  <si>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</si>
  <si>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</si>
  <si>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</si>
  <si>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</si>
  <si>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</si>
  <si>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</si>
  <si>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</si>
  <si>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</si>
  <si>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</si>
  <si>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</si>
  <si>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</si>
  <si>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</si>
  <si>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</si>
  <si>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</si>
  <si>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</si>
  <si>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</si>
  <si>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</si>
  <si>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</si>
  <si>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</si>
  <si>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</si>
  <si>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RX34T</t>
  </si>
  <si>
    <t xml:space="preserve">WHITE HORSE VIEW </t>
  </si>
  <si>
    <t>RX34X</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</si>
  <si>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</si>
  <si>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</si>
  <si>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</si>
  <si>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</si>
  <si>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</si>
  <si>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</si>
  <si>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</si>
  <si>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</si>
  <si>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</si>
  <si>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</si>
  <si>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</si>
  <si>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</si>
  <si>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</si>
  <si>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</si>
  <si>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</si>
  <si>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</si>
  <si>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</si>
  <si>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</si>
  <si>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</si>
  <si>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</si>
  <si>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</si>
  <si>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</si>
  <si>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</si>
  <si>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</si>
  <si>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</si>
  <si>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</si>
  <si>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</si>
  <si>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</si>
  <si>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</si>
  <si>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</si>
  <si>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</si>
  <si>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</si>
  <si>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</si>
  <si>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</si>
  <si>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</si>
  <si>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</si>
  <si>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</si>
  <si>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</si>
  <si>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</si>
  <si>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</si>
  <si>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</si>
  <si>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</si>
  <si>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</si>
  <si>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</si>
  <si>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</si>
  <si>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</si>
  <si>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</si>
  <si>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</si>
  <si>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</si>
  <si>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</si>
  <si>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</si>
  <si>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</si>
  <si>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</si>
  <si>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</si>
  <si>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</si>
  <si>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</si>
  <si>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</si>
  <si>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</si>
  <si>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</si>
  <si>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</si>
  <si>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</si>
  <si>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</si>
  <si>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</si>
  <si>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</si>
  <si>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</si>
  <si>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</si>
  <si>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</si>
  <si>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</si>
  <si>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</si>
  <si>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</si>
  <si>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</si>
  <si>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</si>
  <si>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</si>
  <si>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</si>
  <si>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</si>
  <si>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</si>
  <si>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</si>
  <si>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</si>
  <si>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</si>
  <si>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</si>
  <si>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</si>
  <si>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</si>
  <si>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</si>
  <si>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</si>
  <si>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</si>
  <si>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</si>
  <si>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</si>
  <si>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</si>
  <si>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</si>
  <si>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</si>
  <si>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</si>
  <si>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</si>
  <si>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</si>
  <si>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</si>
  <si>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</si>
  <si>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</si>
  <si>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</si>
  <si>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</si>
  <si>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</si>
  <si>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</si>
  <si>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</si>
  <si>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</si>
  <si>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</si>
  <si>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</si>
  <si>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</si>
  <si>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</si>
  <si>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</si>
  <si>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</si>
  <si>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</si>
  <si>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</si>
  <si>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</si>
  <si>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</si>
  <si>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</si>
  <si>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</si>
  <si>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</si>
  <si>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</si>
  <si>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</si>
  <si>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</si>
  <si>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</si>
  <si>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</si>
  <si>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</si>
  <si>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</si>
  <si>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</si>
  <si>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</si>
  <si>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</si>
  <si>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</si>
  <si>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</si>
  <si>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</si>
  <si>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</si>
  <si>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</si>
  <si>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</si>
  <si>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</si>
  <si>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</si>
  <si>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</si>
  <si>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</si>
  <si>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</si>
  <si>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</si>
  <si>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</si>
  <si>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</si>
  <si>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</si>
  <si>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</si>
  <si>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</si>
  <si>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</si>
  <si>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</si>
  <si>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</si>
  <si>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</si>
  <si>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</si>
  <si>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</si>
  <si>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</si>
  <si>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</si>
  <si>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</si>
  <si>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</si>
  <si>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</si>
  <si>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</si>
  <si>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</si>
  <si>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</si>
  <si>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</si>
  <si>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</si>
  <si>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</si>
  <si>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</si>
  <si>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</si>
  <si>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</si>
  <si>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</si>
  <si>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</si>
  <si>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</si>
  <si>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</si>
  <si>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</si>
  <si>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</si>
  <si>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</si>
  <si>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</si>
  <si>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</si>
  <si>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</si>
  <si>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</si>
  <si>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</si>
  <si>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</si>
  <si>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</si>
  <si>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</si>
  <si>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</si>
  <si>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</si>
  <si>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</si>
  <si>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</si>
  <si>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</si>
  <si>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</si>
  <si>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</si>
  <si>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</si>
  <si>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</si>
  <si>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</si>
  <si>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</si>
  <si>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</si>
  <si>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</si>
  <si>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</si>
  <si>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</si>
  <si>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</si>
  <si>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</si>
  <si>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</si>
  <si>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</si>
  <si>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</si>
  <si>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</si>
  <si>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</si>
  <si>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</si>
  <si>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</si>
  <si>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</si>
  <si>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</si>
  <si>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</si>
  <si>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</si>
  <si>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</si>
  <si>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</si>
  <si>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</si>
  <si>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</si>
  <si>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</si>
  <si>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</si>
  <si>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</si>
  <si>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</si>
  <si>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</si>
  <si>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</si>
  <si>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</si>
  <si>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</si>
  <si>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</si>
  <si>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</si>
  <si>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</si>
  <si>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</si>
  <si>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</si>
  <si>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</si>
  <si>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</si>
  <si>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</si>
  <si>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</si>
  <si>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</si>
  <si>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</si>
  <si>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</si>
  <si>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</si>
  <si>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</si>
  <si>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</si>
  <si>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</si>
  <si>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</si>
  <si>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</si>
  <si>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</si>
  <si>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</si>
  <si>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</si>
  <si>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</si>
  <si>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</si>
  <si>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</si>
  <si>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</si>
  <si>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</si>
  <si>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</si>
  <si>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</si>
  <si>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</si>
  <si>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</si>
  <si>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</si>
  <si>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</si>
  <si>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</si>
  <si>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</si>
  <si>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</si>
  <si>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</si>
  <si>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</si>
  <si>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</si>
  <si>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</si>
  <si>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</si>
  <si>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</si>
  <si>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</si>
  <si>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</si>
  <si>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</si>
  <si>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</si>
  <si>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</si>
  <si>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</si>
  <si>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</si>
  <si>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</si>
  <si>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</si>
  <si>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</si>
  <si>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</si>
  <si>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</si>
  <si>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</si>
  <si>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</si>
  <si>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</si>
  <si>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</si>
  <si>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</si>
  <si>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</si>
  <si>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</si>
  <si>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</si>
  <si>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</si>
  <si>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</si>
  <si>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</si>
  <si>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</si>
  <si>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</si>
  <si>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</si>
  <si>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</si>
  <si>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</si>
  <si>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</si>
  <si>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</si>
  <si>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</si>
  <si>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</si>
  <si>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</si>
  <si>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</si>
  <si>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</si>
  <si>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</si>
  <si>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</si>
  <si>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</si>
  <si>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</si>
  <si>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</si>
  <si>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</si>
  <si>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</si>
  <si>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</si>
  <si>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</si>
  <si>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</si>
  <si>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</si>
  <si>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</si>
  <si>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</si>
  <si>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</si>
  <si>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</si>
  <si>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</si>
  <si>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</si>
  <si>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</si>
  <si>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</si>
  <si>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</si>
  <si>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</si>
  <si>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</si>
  <si>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</si>
  <si>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</si>
  <si>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</si>
  <si>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</si>
  <si>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</si>
  <si>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</si>
  <si>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</si>
  <si>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</si>
  <si>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</si>
  <si>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</si>
  <si>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</si>
  <si>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</si>
  <si>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</si>
  <si>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</si>
  <si>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</si>
  <si>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</si>
  <si>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</si>
  <si>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</si>
  <si>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</si>
  <si>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</si>
  <si>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</si>
  <si>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</si>
  <si>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</si>
  <si>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</si>
  <si>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</si>
  <si>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</si>
  <si>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</si>
  <si>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</si>
  <si>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</si>
  <si>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</si>
  <si>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</si>
  <si>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</si>
  <si>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</si>
  <si>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</si>
  <si>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</si>
  <si>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</si>
  <si>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</si>
  <si>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</si>
  <si>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</si>
  <si>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</si>
  <si>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</si>
  <si>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</si>
  <si>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</si>
  <si>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</si>
  <si>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</si>
  <si>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</si>
  <si>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</si>
  <si>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Updated AX3 and used new password</t>
  </si>
  <si>
    <t>Protected workbook with same password as work sheets. ZSD</t>
  </si>
  <si>
    <t>R0B</t>
  </si>
  <si>
    <t>South Tyneside and Sunderland NHS Foundation Trust</t>
  </si>
  <si>
    <t>R0B0Q</t>
  </si>
  <si>
    <t>R0B01</t>
  </si>
  <si>
    <t>R0B0X</t>
  </si>
  <si>
    <t>R0B1J</t>
  </si>
  <si>
    <t>R0B0U</t>
  </si>
  <si>
    <t>Updated R0B</t>
  </si>
  <si>
    <t>RX35E</t>
  </si>
  <si>
    <t>CHERRY TREE HOUSE COMMUNITY</t>
  </si>
  <si>
    <t>ROSEBERRY PARK HOSPITAL</t>
  </si>
  <si>
    <t>RX33A</t>
  </si>
  <si>
    <t>RECOVERY UNIT ACOMB (ACOMB GARTH)</t>
  </si>
  <si>
    <t xml:space="preserve">Updated RX3 </t>
  </si>
  <si>
    <t>RNUGP</t>
  </si>
  <si>
    <t>WHITELEAF CENTRE</t>
  </si>
  <si>
    <t>Updated RNU</t>
  </si>
  <si>
    <t>https://www.derbyshirehealthcareft.nhs.uk/about-us/our-performance/safe-staffing</t>
  </si>
  <si>
    <t>AUDREY HOUSE RESIDENTIAL REHABILITATION</t>
  </si>
  <si>
    <t>CHILD BEARING INPATIENT</t>
  </si>
  <si>
    <t>CTC RESIDENTIAL REHABILITATION</t>
  </si>
  <si>
    <t>ENHANCED CARE WARD</t>
  </si>
  <si>
    <t>HARTINGTON UNIT - MORTON WARD ADULT</t>
  </si>
  <si>
    <t>HARTINGTON UNIT - PLEASLEY WARD ADULT</t>
  </si>
  <si>
    <t>HARTINGTON UNIT - TANSLEY WARD ADULT</t>
  </si>
  <si>
    <t>KEDLESTON LOW SECURE UNIT</t>
  </si>
  <si>
    <t>KINGSWAY CUBLEY COURT - FEMALE</t>
  </si>
  <si>
    <t>KINGSWAY CUBLEY COURT - MALE</t>
  </si>
  <si>
    <t>LONDON ROAD COMMUNITY HOSPITAL - WARD 1 OP</t>
  </si>
  <si>
    <t>RADBOURNE UNIT - WARD 33 ADULT ACUTE INPATIENT</t>
  </si>
  <si>
    <t>RADBOURNE UNIT - WARD 34 ADULT ACUTE INPATIENT</t>
  </si>
  <si>
    <t>RADBOURNE UNIT - WARD 35 ADULT ACUTE INPATIENT</t>
  </si>
  <si>
    <t>RADBOURNE UNIT -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</si>
</sst>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1"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
      <sz val="10"/>
      <name val="Century Gothic"/>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77">
    <xf numFmtId="0" fontId="0" fillId="0" borderId="0" xfId="0"/>
    <xf numFmtId="0" fontId="6" fillId="2" borderId="1" xfId="0" applyFont="1" applyFill="1" applyBorder="1"/>
    <xf numFmtId="0" fontId="7" fillId="2" borderId="1" xfId="44" applyFont="1" applyFill="1" applyBorder="1" applyAlignment="1">
      <alignment horizontal="center"/>
    </xf>
    <xf numFmtId="0" fontId="8" fillId="0" borderId="0" xfId="0" applyFont="1"/>
    <xf numFmtId="0" fontId="9" fillId="0" borderId="0" xfId="0" applyFont="1" applyAlignment="1">
      <alignment horizontal="left"/>
    </xf>
    <xf numFmtId="0" fontId="9" fillId="0" borderId="0" xfId="0" applyFont="1" applyAlignment="1" applyProtection="1">
      <alignment horizontal="left"/>
      <protection locked="0"/>
    </xf>
    <xf numFmtId="0" fontId="9" fillId="0" borderId="0" xfId="0" applyFont="1"/>
    <xf numFmtId="0" fontId="10" fillId="0" borderId="0" xfId="0" applyFont="1"/>
    <xf numFmtId="0" fontId="0" fillId="0" borderId="0" xfId="0" applyAlignment="1">
      <alignment horizontal="left"/>
    </xf>
    <xf numFmtId="0" fontId="8" fillId="0" borderId="0" xfId="0" applyFont="1" applyAlignment="1">
      <alignment horizontal="left"/>
    </xf>
    <xf numFmtId="0" fontId="11" fillId="0" borderId="0" xfId="0" applyFont="1" applyAlignment="1">
      <alignment horizontal="left"/>
    </xf>
    <xf numFmtId="0" fontId="12" fillId="0" borderId="0" xfId="0" applyFont="1"/>
    <xf numFmtId="17" fontId="0" fillId="0" borderId="0" xfId="0" applyNumberFormat="1"/>
    <xf numFmtId="0" fontId="12" fillId="0" borderId="0" xfId="0" applyFont="1" applyAlignment="1">
      <alignment horizontal="left"/>
    </xf>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Protection="1">
      <protection hidden="1"/>
    </xf>
    <xf numFmtId="16" fontId="48" fillId="35" borderId="2" xfId="0" applyNumberFormat="1" applyFont="1" applyFill="1" applyBorder="1" applyAlignment="1">
      <alignment horizontal="center" vertical="center" wrapText="1"/>
    </xf>
    <xf numFmtId="16" fontId="49" fillId="35" borderId="2" xfId="0" applyNumberFormat="1" applyFont="1" applyFill="1" applyBorder="1" applyAlignment="1">
      <alignment horizontal="center" vertical="center" wrapText="1"/>
    </xf>
    <xf numFmtId="1" fontId="49" fillId="35" borderId="1" xfId="0" applyNumberFormat="1" applyFont="1" applyFill="1" applyBorder="1" applyAlignment="1">
      <alignment horizontal="center" vertical="center" wrapText="1"/>
    </xf>
    <xf numFmtId="0" fontId="35" fillId="34" borderId="0" xfId="0" applyFont="1" applyFill="1"/>
    <xf numFmtId="0" fontId="51" fillId="34" borderId="0" xfId="0" applyFont="1" applyFill="1" applyProtection="1">
      <protection hidden="1"/>
    </xf>
    <xf numFmtId="0" fontId="52" fillId="34" borderId="0" xfId="0" applyFont="1" applyFill="1" applyAlignment="1">
      <alignment horizontal="left"/>
    </xf>
    <xf numFmtId="0" fontId="41" fillId="34" borderId="0" xfId="0" applyFont="1" applyFill="1"/>
    <xf numFmtId="0" fontId="54" fillId="34" borderId="0" xfId="0" applyFont="1" applyFill="1" applyAlignment="1">
      <alignment horizontal="center" vertical="center" wrapText="1"/>
    </xf>
    <xf numFmtId="0" fontId="40" fillId="34" borderId="0" xfId="0" applyFont="1" applyFill="1" applyAlignment="1">
      <alignment horizontal="center"/>
    </xf>
    <xf numFmtId="1" fontId="54" fillId="34" borderId="0" xfId="0" applyNumberFormat="1" applyFont="1" applyFill="1" applyAlignment="1">
      <alignment horizontal="center" vertical="center"/>
    </xf>
    <xf numFmtId="0" fontId="55" fillId="34" borderId="0" xfId="0" applyFont="1" applyFill="1"/>
    <xf numFmtId="0" fontId="35" fillId="34" borderId="0" xfId="0" applyFont="1" applyFill="1" applyAlignment="1">
      <alignment horizontal="center" vertical="center" wrapText="1"/>
    </xf>
    <xf numFmtId="0" fontId="57" fillId="34" borderId="0" xfId="0" applyFont="1" applyFill="1" applyAlignment="1">
      <alignment horizontal="center" vertical="center" wrapText="1"/>
    </xf>
    <xf numFmtId="0" fontId="56" fillId="34" borderId="0" xfId="0" applyFont="1" applyFill="1" applyAlignment="1">
      <alignment horizontal="center" vertical="center" wrapText="1"/>
    </xf>
    <xf numFmtId="0" fontId="58" fillId="34" borderId="0" xfId="0" applyFont="1" applyFill="1" applyAlignment="1">
      <alignment horizontal="center" vertical="center" wrapText="1"/>
    </xf>
    <xf numFmtId="0" fontId="35" fillId="34" borderId="0" xfId="0" applyFont="1" applyFill="1" applyAlignment="1">
      <alignment horizontal="center" vertical="center"/>
    </xf>
    <xf numFmtId="0" fontId="51" fillId="34" borderId="0" xfId="0" applyFont="1" applyFill="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xf numFmtId="0" fontId="35" fillId="34" borderId="0" xfId="0" applyFont="1" applyFill="1" applyAlignment="1">
      <alignment horizontal="right"/>
    </xf>
    <xf numFmtId="16" fontId="44" fillId="36" borderId="1" xfId="0" applyNumberFormat="1" applyFont="1" applyFill="1" applyBorder="1" applyAlignment="1">
      <alignment horizontal="center" vertical="center" wrapText="1"/>
    </xf>
    <xf numFmtId="0" fontId="42" fillId="34" borderId="0" xfId="0" applyFont="1" applyFill="1"/>
    <xf numFmtId="0" fontId="59" fillId="34" borderId="0" xfId="0" applyFont="1" applyFill="1" applyAlignment="1">
      <alignment horizontal="left"/>
    </xf>
    <xf numFmtId="0" fontId="59" fillId="34" borderId="0" xfId="0" applyFont="1" applyFill="1"/>
    <xf numFmtId="0" fontId="36" fillId="34" borderId="0" xfId="0" applyFont="1" applyFill="1" applyAlignment="1">
      <alignment vertical="center"/>
    </xf>
    <xf numFmtId="0" fontId="61" fillId="34" borderId="1" xfId="45" applyFont="1" applyFill="1" applyBorder="1" applyAlignment="1">
      <alignment horizontal="center" vertical="center"/>
    </xf>
    <xf numFmtId="0" fontId="61" fillId="34" borderId="1" xfId="45"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0" fontId="61" fillId="34" borderId="0" xfId="45" applyFont="1" applyFill="1"/>
    <xf numFmtId="0" fontId="59" fillId="34" borderId="1" xfId="45" applyFont="1" applyFill="1" applyBorder="1" applyAlignment="1">
      <alignment horizontal="center"/>
    </xf>
    <xf numFmtId="0" fontId="36" fillId="34" borderId="1" xfId="45" quotePrefix="1" applyFont="1" applyFill="1" applyBorder="1" applyAlignment="1" applyProtection="1">
      <alignment horizontal="center" vertical="center"/>
      <protection locked="0"/>
    </xf>
    <xf numFmtId="0" fontId="52" fillId="34" borderId="0" xfId="0" applyFont="1" applyFill="1" applyAlignment="1">
      <alignment horizontal="center" vertical="center"/>
    </xf>
    <xf numFmtId="0" fontId="41" fillId="34" borderId="0" xfId="0" applyFont="1" applyFill="1" applyAlignment="1">
      <alignment horizontal="center" vertical="center"/>
    </xf>
    <xf numFmtId="0" fontId="61" fillId="34" borderId="1" xfId="45" quotePrefix="1" applyFont="1" applyFill="1" applyBorder="1" applyAlignment="1" applyProtection="1">
      <alignment horizontal="center" vertical="center"/>
      <protection locked="0"/>
    </xf>
    <xf numFmtId="0" fontId="61" fillId="34" borderId="0" xfId="45" quotePrefix="1" applyFont="1" applyFill="1" applyAlignment="1">
      <alignment horizontal="center" vertical="center"/>
    </xf>
    <xf numFmtId="0" fontId="59" fillId="34" borderId="1" xfId="45" applyFont="1" applyFill="1" applyBorder="1" applyAlignment="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lignment horizontal="center" vertical="center"/>
    </xf>
    <xf numFmtId="16" fontId="46" fillId="34" borderId="0" xfId="0" applyNumberFormat="1" applyFont="1" applyFill="1" applyAlignment="1">
      <alignment horizontal="center" vertical="center" wrapText="1"/>
    </xf>
    <xf numFmtId="0" fontId="53" fillId="34" borderId="0" xfId="0" applyFont="1" applyFill="1" applyAlignment="1">
      <alignment horizontal="center" vertical="center"/>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Alignment="1" applyProtection="1">
      <alignment horizontal="center" vertical="center" wrapText="1"/>
      <protection hidden="1"/>
    </xf>
    <xf numFmtId="0" fontId="1" fillId="34" borderId="0" xfId="36" applyFont="1" applyFill="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0" fontId="37" fillId="34" borderId="0" xfId="0" applyFont="1" applyFill="1" applyAlignment="1" applyProtection="1">
      <alignment vertical="center"/>
      <protection hidden="1"/>
    </xf>
    <xf numFmtId="0" fontId="38" fillId="34" borderId="8" xfId="0" applyFont="1" applyFill="1" applyBorder="1" applyAlignment="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xf numFmtId="0" fontId="52" fillId="38" borderId="0" xfId="0" applyFont="1" applyFill="1"/>
    <xf numFmtId="0" fontId="67" fillId="0" borderId="0" xfId="0" applyFont="1"/>
    <xf numFmtId="0" fontId="51" fillId="34" borderId="1" xfId="0" applyFont="1" applyFill="1" applyBorder="1"/>
    <xf numFmtId="0" fontId="68" fillId="0" borderId="0" xfId="0" applyFont="1" applyAlignment="1">
      <alignment horizontal="left" vertical="center" indent="4"/>
    </xf>
    <xf numFmtId="0" fontId="51" fillId="38" borderId="0" xfId="0" applyFont="1" applyFill="1" applyAlignment="1">
      <alignment wrapText="1"/>
    </xf>
    <xf numFmtId="0" fontId="35" fillId="38" borderId="0" xfId="0" applyFont="1" applyFill="1"/>
    <xf numFmtId="0" fontId="51" fillId="38" borderId="0" xfId="0" applyFont="1" applyFill="1"/>
    <xf numFmtId="0" fontId="51" fillId="38" borderId="0" xfId="0" applyFont="1" applyFill="1" applyProtection="1">
      <protection hidden="1"/>
    </xf>
    <xf numFmtId="0" fontId="70" fillId="34" borderId="0" xfId="0" applyFont="1" applyFill="1"/>
    <xf numFmtId="0" fontId="70" fillId="34" borderId="0" xfId="0" applyFont="1" applyFill="1" applyAlignment="1">
      <alignment horizontal="left" vertical="center"/>
    </xf>
    <xf numFmtId="0" fontId="70" fillId="34" borderId="0" xfId="0" applyFont="1" applyFill="1" applyAlignment="1">
      <alignment horizontal="left"/>
    </xf>
    <xf numFmtId="0" fontId="71" fillId="38" borderId="0" xfId="0" applyFont="1" applyFill="1"/>
    <xf numFmtId="0" fontId="1" fillId="0" borderId="0" xfId="0" applyFont="1" applyAlignment="1">
      <alignment horizontal="left"/>
    </xf>
    <xf numFmtId="0" fontId="3" fillId="0" borderId="0" xfId="0" applyFont="1" applyProtection="1">
      <protection hidden="1"/>
    </xf>
    <xf numFmtId="0" fontId="16" fillId="0" borderId="0" xfId="43"/>
    <xf numFmtId="0" fontId="33" fillId="0" borderId="0" xfId="43" applyFont="1"/>
    <xf numFmtId="0" fontId="1" fillId="0" borderId="0" xfId="43" applyFont="1"/>
    <xf numFmtId="0" fontId="62" fillId="0" borderId="0" xfId="0" applyFont="1"/>
    <xf numFmtId="0" fontId="35" fillId="0" borderId="0" xfId="43" applyFont="1" applyAlignment="1">
      <alignment vertical="center"/>
    </xf>
    <xf numFmtId="0" fontId="35" fillId="0" borderId="0" xfId="43" applyFont="1"/>
    <xf numFmtId="0" fontId="73" fillId="0" borderId="0" xfId="43" applyFont="1"/>
    <xf numFmtId="0" fontId="73" fillId="0" borderId="0" xfId="43" applyFont="1" applyAlignment="1">
      <alignment vertical="center"/>
    </xf>
    <xf numFmtId="0" fontId="74" fillId="0" borderId="0" xfId="0" applyFont="1"/>
    <xf numFmtId="0" fontId="3" fillId="39" borderId="0" xfId="0" applyFont="1" applyFill="1" applyProtection="1">
      <protection hidden="1"/>
    </xf>
    <xf numFmtId="0" fontId="1" fillId="34" borderId="0" xfId="43" applyFont="1" applyFill="1" applyAlignment="1">
      <alignment horizontal="left" vertical="center"/>
    </xf>
    <xf numFmtId="0" fontId="3" fillId="34" borderId="0" xfId="43" applyFont="1" applyFill="1" applyAlignment="1">
      <alignment horizontal="left" vertical="center"/>
    </xf>
    <xf numFmtId="0" fontId="1" fillId="34" borderId="0" xfId="43" applyFont="1" applyFill="1"/>
    <xf numFmtId="0" fontId="73" fillId="34" borderId="0" xfId="43" applyFont="1" applyFill="1"/>
    <xf numFmtId="0" fontId="75" fillId="0" borderId="0" xfId="0" applyFont="1" applyAlignment="1">
      <alignment vertical="center"/>
    </xf>
    <xf numFmtId="0" fontId="62" fillId="0" borderId="0" xfId="0" applyFont="1" applyAlignment="1">
      <alignment vertical="center"/>
    </xf>
    <xf numFmtId="15" fontId="37" fillId="0" borderId="0" xfId="0" applyNumberFormat="1" applyFont="1"/>
    <xf numFmtId="0" fontId="76" fillId="0" borderId="0" xfId="0" applyFont="1"/>
    <xf numFmtId="0" fontId="35" fillId="40" borderId="0" xfId="0" applyFont="1" applyFill="1"/>
    <xf numFmtId="0" fontId="35" fillId="41" borderId="0" xfId="0" applyFont="1" applyFill="1"/>
    <xf numFmtId="164" fontId="36" fillId="42" borderId="1" xfId="48" applyNumberFormat="1" applyFont="1" applyFill="1" applyBorder="1" applyAlignment="1" applyProtection="1">
      <alignment horizontal="center" vertical="center"/>
      <protection hidden="1"/>
    </xf>
    <xf numFmtId="165" fontId="61" fillId="42" borderId="1" xfId="0" applyNumberFormat="1" applyFont="1" applyFill="1" applyBorder="1" applyAlignment="1" applyProtection="1">
      <alignment horizontal="center" vertical="center"/>
      <protection hidden="1"/>
    </xf>
    <xf numFmtId="0" fontId="35" fillId="34" borderId="0" xfId="0" applyFont="1" applyFill="1" applyAlignment="1">
      <alignment horizontal="right" vertical="center"/>
    </xf>
    <xf numFmtId="0" fontId="61" fillId="43" borderId="1" xfId="0" applyFont="1" applyFill="1" applyBorder="1" applyAlignment="1">
      <alignment horizontal="center" vertical="center"/>
    </xf>
    <xf numFmtId="0" fontId="77" fillId="0" borderId="0" xfId="0" applyFont="1" applyProtection="1">
      <protection hidden="1"/>
    </xf>
    <xf numFmtId="0" fontId="78" fillId="38" borderId="0" xfId="0" applyFont="1" applyFill="1"/>
    <xf numFmtId="0" fontId="71" fillId="34" borderId="0" xfId="0" applyFont="1" applyFill="1" applyProtection="1">
      <protection hidden="1"/>
    </xf>
    <xf numFmtId="0" fontId="71" fillId="34" borderId="0" xfId="0" applyFont="1" applyFill="1" applyAlignment="1" applyProtection="1">
      <alignment horizontal="right"/>
      <protection hidden="1"/>
    </xf>
    <xf numFmtId="0" fontId="35" fillId="40" borderId="0" xfId="0" applyFont="1" applyFill="1" applyProtection="1">
      <protection hidden="1"/>
    </xf>
    <xf numFmtId="0" fontId="1" fillId="40" borderId="0" xfId="0" applyFont="1" applyFill="1"/>
    <xf numFmtId="1" fontId="1" fillId="0" borderId="0" xfId="0" applyNumberFormat="1" applyFont="1"/>
    <xf numFmtId="0" fontId="36" fillId="34" borderId="6" xfId="0" applyFont="1" applyFill="1" applyBorder="1" applyAlignment="1" applyProtection="1">
      <alignment horizontal="left" vertical="top" wrapText="1"/>
      <protection locked="0"/>
    </xf>
    <xf numFmtId="0" fontId="3" fillId="34" borderId="0" xfId="0" applyFont="1" applyFill="1" applyBorder="1" applyProtection="1">
      <protection hidden="1"/>
    </xf>
    <xf numFmtId="0" fontId="80" fillId="34" borderId="0" xfId="0" applyFont="1" applyFill="1" applyBorder="1"/>
    <xf numFmtId="0" fontId="3" fillId="0" borderId="0" xfId="0" applyFont="1" applyFill="1" applyProtection="1">
      <protection hidden="1"/>
    </xf>
    <xf numFmtId="0" fontId="61" fillId="34" borderId="4" xfId="45" applyFont="1" applyFill="1" applyBorder="1" applyAlignment="1">
      <alignment horizontal="center" vertical="center"/>
    </xf>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16" fontId="49" fillId="35" borderId="4" xfId="0" applyNumberFormat="1" applyFont="1" applyFill="1" applyBorder="1" applyAlignment="1">
      <alignment horizontal="center" vertical="center" wrapText="1"/>
    </xf>
    <xf numFmtId="0" fontId="79" fillId="0" borderId="6" xfId="0" applyFont="1" applyBorder="1" applyAlignment="1">
      <alignment horizontal="center" vertical="center" wrapText="1"/>
    </xf>
    <xf numFmtId="0" fontId="72"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lignment horizontal="center" vertical="center" wrapText="1"/>
    </xf>
    <xf numFmtId="0" fontId="43" fillId="34" borderId="0" xfId="0" applyFont="1" applyFill="1" applyAlignment="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Fill="1" applyBorder="1" applyAlignment="1" applyProtection="1">
      <alignment horizontal="center" vertical="center" wrapText="1"/>
      <protection locked="0" hidden="1"/>
    </xf>
    <xf numFmtId="0" fontId="60" fillId="34" borderId="13" xfId="55" applyFont="1" applyFill="1" applyBorder="1" applyAlignment="1" applyProtection="1">
      <alignment horizontal="center" vertical="center" wrapText="1"/>
      <protection locked="0" hidden="1"/>
    </xf>
    <xf numFmtId="0" fontId="60" fillId="34" borderId="14" xfId="55" applyFont="1" applyFill="1" applyBorder="1" applyAlignment="1" applyProtection="1">
      <alignment horizontal="center" vertical="center" wrapText="1"/>
      <protection locked="0" hidden="1"/>
    </xf>
    <xf numFmtId="0" fontId="40" fillId="34" borderId="24" xfId="0" applyFont="1" applyFill="1" applyBorder="1" applyAlignment="1">
      <alignment horizontal="center" vertical="center"/>
    </xf>
    <xf numFmtId="0" fontId="52" fillId="38" borderId="0" xfId="0" applyFont="1" applyFill="1" applyAlignment="1">
      <alignment horizontal="left"/>
    </xf>
    <xf numFmtId="0" fontId="50" fillId="35" borderId="4" xfId="0" applyFont="1" applyFill="1" applyBorder="1" applyAlignment="1">
      <alignment horizontal="center" vertical="center" wrapText="1"/>
    </xf>
    <xf numFmtId="0" fontId="49" fillId="35" borderId="4" xfId="0" applyFont="1" applyFill="1" applyBorder="1" applyAlignment="1" applyProtection="1">
      <alignment horizontal="center" vertical="center" wrapText="1"/>
      <protection hidden="1"/>
    </xf>
    <xf numFmtId="0" fontId="79" fillId="0" borderId="5" xfId="0" applyFont="1" applyBorder="1" applyAlignment="1">
      <alignment horizontal="center" vertical="center" wrapText="1"/>
    </xf>
    <xf numFmtId="16" fontId="49" fillId="35" borderId="1" xfId="0" applyNumberFormat="1" applyFont="1" applyFill="1" applyBorder="1" applyAlignment="1">
      <alignment horizontal="center" vertical="center" wrapText="1"/>
    </xf>
    <xf numFmtId="0" fontId="38" fillId="34" borderId="0" xfId="0" applyFont="1" applyFill="1" applyAlignment="1">
      <alignment horizontal="center" vertical="center" wrapText="1"/>
    </xf>
    <xf numFmtId="0" fontId="38" fillId="34" borderId="8" xfId="0" applyFont="1" applyFill="1" applyBorder="1" applyAlignment="1">
      <alignment horizontal="center" vertical="center" wrapText="1"/>
    </xf>
    <xf numFmtId="16" fontId="49" fillId="35" borderId="6" xfId="0" applyNumberFormat="1" applyFont="1" applyFill="1" applyBorder="1" applyAlignment="1">
      <alignment horizontal="center" vertical="center" wrapText="1"/>
    </xf>
    <xf numFmtId="16" fontId="49" fillId="35" borderId="9" xfId="0" applyNumberFormat="1" applyFont="1" applyFill="1" applyBorder="1" applyAlignment="1">
      <alignment horizontal="center" vertical="center" wrapText="1"/>
    </xf>
    <xf numFmtId="16" fontId="49" fillId="35" borderId="10" xfId="0" applyNumberFormat="1" applyFont="1" applyFill="1" applyBorder="1" applyAlignment="1">
      <alignment horizontal="center" vertical="center" wrapText="1"/>
    </xf>
    <xf numFmtId="16" fontId="44" fillId="36" borderId="4" xfId="0" applyNumberFormat="1" applyFont="1" applyFill="1" applyBorder="1" applyAlignment="1">
      <alignment horizontal="center" vertical="center" wrapText="1"/>
    </xf>
    <xf numFmtId="16" fontId="44" fillId="36" borderId="6" xfId="0" applyNumberFormat="1" applyFont="1" applyFill="1" applyBorder="1" applyAlignment="1">
      <alignment horizontal="center" vertical="center" wrapText="1"/>
    </xf>
    <xf numFmtId="0" fontId="51" fillId="34" borderId="0" xfId="0" applyFont="1" applyFill="1" applyAlignment="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lignment horizontal="center" vertical="center" wrapText="1"/>
    </xf>
    <xf numFmtId="0" fontId="79" fillId="0" borderId="7" xfId="0" applyFont="1" applyBorder="1" applyAlignment="1">
      <alignment horizontal="center" vertical="center" wrapText="1"/>
    </xf>
    <xf numFmtId="16" fontId="49" fillId="35" borderId="7" xfId="0" applyNumberFormat="1" applyFont="1" applyFill="1" applyBorder="1" applyAlignment="1">
      <alignment horizontal="center" vertical="center" wrapText="1"/>
    </xf>
    <xf numFmtId="0" fontId="79" fillId="35" borderId="7" xfId="0" applyFont="1" applyFill="1" applyBorder="1" applyAlignment="1">
      <alignment horizontal="center"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2 2" xfId="55"/>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114300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9"/>
  <sheetViews>
    <sheetView workbookViewId="0"/>
  </sheetViews>
  <sheetFormatPr defaultColWidth="9" defaultRowHeight="15.6" x14ac:dyDescent="0.3"/>
  <cols>
    <col min="1" max="1" width="9" style="16" customWidth="1"/>
    <col min="2" max="2" width="18.33203125" style="16" customWidth="1"/>
    <col min="3" max="3" width="22.33203125" style="16" customWidth="1"/>
    <col min="4" max="4" width="68.6640625" style="16" bestFit="1" customWidth="1"/>
    <col min="5" max="7" width="9" style="16"/>
    <col min="8" max="8" width="51.33203125" style="19" customWidth="1"/>
    <col min="9" max="16384" width="9" style="16"/>
  </cols>
  <sheetData>
    <row r="2" spans="2:8" x14ac:dyDescent="0.3">
      <c r="B2" s="18" t="s">
        <v>10108</v>
      </c>
    </row>
    <row r="3" spans="2:8" x14ac:dyDescent="0.3">
      <c r="C3" s="16" t="s">
        <v>10249</v>
      </c>
      <c r="D3" s="16" t="str">
        <f>Control_Panel!OrgCodeSelection</f>
        <v>RXM</v>
      </c>
    </row>
    <row r="4" spans="2:8" s="18" customFormat="1" x14ac:dyDescent="0.3">
      <c r="B4" s="18" t="s">
        <v>10109</v>
      </c>
      <c r="C4" s="18" t="s">
        <v>10110</v>
      </c>
      <c r="D4" s="18" t="s">
        <v>10111</v>
      </c>
      <c r="H4" s="20" t="s">
        <v>276</v>
      </c>
    </row>
    <row r="5" spans="2:8" x14ac:dyDescent="0.3">
      <c r="B5" s="16">
        <v>0.1</v>
      </c>
      <c r="C5" s="17">
        <v>42977</v>
      </c>
      <c r="D5" s="16" t="s">
        <v>10112</v>
      </c>
      <c r="H5" s="19" t="s">
        <v>10113</v>
      </c>
    </row>
    <row r="6" spans="2:8" x14ac:dyDescent="0.3">
      <c r="B6" s="16">
        <v>0.2</v>
      </c>
      <c r="C6" s="17">
        <v>43115</v>
      </c>
      <c r="D6" s="16" t="s">
        <v>10122</v>
      </c>
      <c r="H6" s="19" t="s">
        <v>10114</v>
      </c>
    </row>
    <row r="7" spans="2:8" x14ac:dyDescent="0.3">
      <c r="B7" s="16">
        <v>0.3</v>
      </c>
      <c r="C7" s="17">
        <v>43125</v>
      </c>
      <c r="D7" s="16" t="s">
        <v>10246</v>
      </c>
      <c r="H7" s="19" t="s">
        <v>10115</v>
      </c>
    </row>
    <row r="8" spans="2:8" x14ac:dyDescent="0.3">
      <c r="B8" s="16">
        <v>0.4</v>
      </c>
      <c r="C8" s="17">
        <v>43129</v>
      </c>
      <c r="D8" s="16" t="s">
        <v>10248</v>
      </c>
      <c r="H8" s="19" t="s">
        <v>10117</v>
      </c>
    </row>
    <row r="9" spans="2:8" x14ac:dyDescent="0.3">
      <c r="B9" s="16">
        <v>4</v>
      </c>
      <c r="C9" s="17">
        <v>43131</v>
      </c>
      <c r="D9" s="16" t="s">
        <v>10250</v>
      </c>
    </row>
    <row r="10" spans="2:8" x14ac:dyDescent="0.3">
      <c r="B10" s="16">
        <v>5</v>
      </c>
      <c r="D10" s="16" t="s">
        <v>10251</v>
      </c>
    </row>
    <row r="11" spans="2:8" x14ac:dyDescent="0.3">
      <c r="B11" s="16">
        <v>6</v>
      </c>
      <c r="C11" s="111">
        <v>43159</v>
      </c>
      <c r="D11" s="16" t="s">
        <v>10252</v>
      </c>
    </row>
    <row r="12" spans="2:8" x14ac:dyDescent="0.3">
      <c r="B12" s="16">
        <v>7</v>
      </c>
      <c r="C12" s="111">
        <v>43187</v>
      </c>
      <c r="D12" s="16" t="s">
        <v>10259</v>
      </c>
    </row>
    <row r="13" spans="2:8" x14ac:dyDescent="0.3">
      <c r="B13" s="16">
        <v>8</v>
      </c>
      <c r="C13" s="111">
        <v>43220</v>
      </c>
      <c r="D13" s="16" t="s">
        <v>10260</v>
      </c>
    </row>
    <row r="14" spans="2:8" x14ac:dyDescent="0.3">
      <c r="B14" s="16">
        <v>9</v>
      </c>
      <c r="C14" s="111">
        <v>43230</v>
      </c>
      <c r="D14" s="16" t="s">
        <v>10271</v>
      </c>
      <c r="H14" s="19" t="s">
        <v>10123</v>
      </c>
    </row>
    <row r="15" spans="2:8" x14ac:dyDescent="0.3">
      <c r="B15" s="16">
        <v>10</v>
      </c>
      <c r="C15" s="111">
        <v>43250</v>
      </c>
      <c r="D15" s="16" t="s">
        <v>10272</v>
      </c>
    </row>
    <row r="16" spans="2:8" x14ac:dyDescent="0.3">
      <c r="B16" s="16">
        <v>11</v>
      </c>
      <c r="C16" s="111">
        <v>43277</v>
      </c>
      <c r="D16" s="16" t="s">
        <v>10273</v>
      </c>
      <c r="H16" s="19" t="s">
        <v>10124</v>
      </c>
    </row>
    <row r="17" spans="2:8" x14ac:dyDescent="0.3">
      <c r="B17" s="16">
        <v>12</v>
      </c>
      <c r="C17" s="111">
        <v>43306</v>
      </c>
      <c r="D17" s="16" t="s">
        <v>10313</v>
      </c>
      <c r="H17" s="19" t="s">
        <v>10125</v>
      </c>
    </row>
    <row r="18" spans="2:8" x14ac:dyDescent="0.3">
      <c r="B18" s="16">
        <v>13</v>
      </c>
      <c r="C18" s="17">
        <v>43369</v>
      </c>
      <c r="D18" s="16" t="s">
        <v>10337</v>
      </c>
      <c r="H18" s="19" t="s">
        <v>10126</v>
      </c>
    </row>
    <row r="19" spans="2:8" x14ac:dyDescent="0.3">
      <c r="B19" s="16">
        <v>14</v>
      </c>
      <c r="C19" s="17">
        <v>43405</v>
      </c>
      <c r="D19" s="16" t="s">
        <v>10328</v>
      </c>
      <c r="H19" s="19" t="s">
        <v>10127</v>
      </c>
    </row>
    <row r="20" spans="2:8" x14ac:dyDescent="0.3">
      <c r="B20" s="16">
        <v>15</v>
      </c>
      <c r="C20" s="17">
        <v>43427</v>
      </c>
      <c r="H20" s="19" t="s">
        <v>10128</v>
      </c>
    </row>
    <row r="21" spans="2:8" x14ac:dyDescent="0.3">
      <c r="B21" s="16">
        <v>16</v>
      </c>
      <c r="C21" s="17">
        <v>43431</v>
      </c>
      <c r="D21" s="16" t="s">
        <v>10338</v>
      </c>
      <c r="H21" s="19" t="s">
        <v>10129</v>
      </c>
    </row>
    <row r="22" spans="2:8" x14ac:dyDescent="0.3">
      <c r="B22" s="16">
        <v>17</v>
      </c>
      <c r="C22" s="17">
        <v>43432</v>
      </c>
      <c r="D22" s="16" t="s">
        <v>10343</v>
      </c>
      <c r="H22" s="19" t="s">
        <v>10130</v>
      </c>
    </row>
    <row r="23" spans="2:8" x14ac:dyDescent="0.3">
      <c r="B23" s="16">
        <v>18</v>
      </c>
      <c r="C23" s="17">
        <v>43455</v>
      </c>
      <c r="D23" s="16" t="s">
        <v>10344</v>
      </c>
      <c r="H23" s="19" t="s">
        <v>10131</v>
      </c>
    </row>
    <row r="24" spans="2:8" x14ac:dyDescent="0.3">
      <c r="B24" s="16">
        <v>19</v>
      </c>
      <c r="C24" s="17">
        <v>43496</v>
      </c>
      <c r="D24" s="16" t="s">
        <v>10345</v>
      </c>
    </row>
    <row r="25" spans="2:8" x14ac:dyDescent="0.3">
      <c r="B25" s="16">
        <v>20</v>
      </c>
      <c r="C25" s="17">
        <v>43524</v>
      </c>
      <c r="D25" s="16" t="s">
        <v>10346</v>
      </c>
    </row>
    <row r="26" spans="2:8" x14ac:dyDescent="0.3">
      <c r="B26" s="16">
        <v>20.100000000000001</v>
      </c>
      <c r="C26" s="17">
        <v>43546</v>
      </c>
      <c r="D26" s="16" t="s">
        <v>10347</v>
      </c>
    </row>
    <row r="27" spans="2:8" x14ac:dyDescent="0.3">
      <c r="B27" s="16">
        <v>20.2</v>
      </c>
      <c r="C27" s="17">
        <v>43585</v>
      </c>
      <c r="D27" s="16" t="s">
        <v>10355</v>
      </c>
    </row>
    <row r="28" spans="2:8" x14ac:dyDescent="0.3">
      <c r="B28" s="16">
        <v>21</v>
      </c>
      <c r="C28" s="17">
        <v>43616</v>
      </c>
      <c r="D28" s="16" t="s">
        <v>10361</v>
      </c>
    </row>
    <row r="29" spans="2:8" x14ac:dyDescent="0.3">
      <c r="B29" s="16">
        <v>22</v>
      </c>
      <c r="C29" s="17">
        <v>43644</v>
      </c>
      <c r="D29" s="16" t="s">
        <v>10364</v>
      </c>
    </row>
  </sheetData>
  <sheetProtection password="C615"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3.2" zeroHeight="1" x14ac:dyDescent="0.25"/>
  <cols>
    <col min="1" max="17" width="9" customWidth="1"/>
    <col min="18" max="256" width="0" hidden="1" customWidth="1"/>
    <col min="257" max="16384" width="9"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C615"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33203125" style="121" customWidth="1"/>
    <col min="2" max="2" width="2.88671875" style="121" customWidth="1"/>
    <col min="3" max="3" width="16.5546875" style="121" customWidth="1"/>
    <col min="4" max="4" width="12.6640625" style="121" customWidth="1"/>
    <col min="5" max="5" width="11.33203125" style="121" customWidth="1"/>
    <col min="6" max="6" width="68.6640625" style="122" customWidth="1"/>
    <col min="7" max="7" width="14" style="121" customWidth="1"/>
    <col min="8" max="9" width="9" style="121" customWidth="1"/>
    <col min="10" max="10" width="10.88671875" style="121" customWidth="1"/>
    <col min="11" max="11" width="9" style="21" hidden="1" customWidth="1"/>
    <col min="12" max="12" width="16" style="21" hidden="1" customWidth="1"/>
    <col min="13" max="13" width="11.5546875" style="21" hidden="1" customWidth="1"/>
    <col min="14" max="16384" width="9" style="21" hidden="1"/>
  </cols>
  <sheetData>
    <row r="1" spans="2:16" s="21" customFormat="1" ht="30.75" customHeight="1" x14ac:dyDescent="0.3">
      <c r="F1" s="22"/>
      <c r="L1" s="123" t="str">
        <f>IF(C17="","",C17)</f>
        <v/>
      </c>
      <c r="M1" s="123" t="str">
        <f>IF(C28="","",C28)</f>
        <v/>
      </c>
      <c r="P1" s="123" t="s">
        <v>10326</v>
      </c>
    </row>
    <row r="2" spans="2:16" s="21" customFormat="1" ht="24" customHeight="1" x14ac:dyDescent="0.65">
      <c r="B2" s="24"/>
      <c r="C2" s="131" t="s">
        <v>10204</v>
      </c>
      <c r="D2" s="131"/>
      <c r="E2" s="131"/>
      <c r="F2" s="131"/>
      <c r="G2" s="131"/>
      <c r="H2" s="131"/>
      <c r="I2" s="131"/>
      <c r="J2" s="24"/>
      <c r="L2" s="123" t="str">
        <f t="shared" ref="L2:L11" si="0">IF(C18="","",C18)</f>
        <v/>
      </c>
      <c r="M2" s="123" t="str">
        <f t="shared" ref="M2:M3" si="1">IF(C29="","",C29)</f>
        <v/>
      </c>
      <c r="P2" s="123">
        <f t="array" aca="1" ref="P2" ca="1">IF(SUM(IF(ISERROR(INDIRECT("Backsheet!" &amp;P3)),1,0))=0,0,1)</f>
        <v>0</v>
      </c>
    </row>
    <row r="3" spans="2:16" s="21" customFormat="1" ht="27" customHeight="1" x14ac:dyDescent="0.65">
      <c r="B3" s="24"/>
      <c r="C3" s="131"/>
      <c r="D3" s="131"/>
      <c r="E3" s="131"/>
      <c r="F3" s="131"/>
      <c r="G3" s="131"/>
      <c r="H3" s="131"/>
      <c r="I3" s="131"/>
      <c r="J3" s="24"/>
      <c r="L3" s="123" t="str">
        <f t="shared" si="0"/>
        <v/>
      </c>
      <c r="M3" s="123" t="str">
        <f t="shared" si="1"/>
        <v/>
      </c>
      <c r="P3" s="123" t="s">
        <v>10327</v>
      </c>
    </row>
    <row r="4" spans="2:16" s="21" customFormat="1" ht="48" customHeight="1" x14ac:dyDescent="0.3">
      <c r="C4" s="134" t="s">
        <v>10121</v>
      </c>
      <c r="D4" s="134"/>
      <c r="E4" s="134"/>
      <c r="F4" s="134"/>
      <c r="G4" s="134"/>
      <c r="H4" s="134"/>
      <c r="I4" s="134"/>
      <c r="L4" s="123" t="str">
        <f t="shared" si="0"/>
        <v/>
      </c>
      <c r="M4" s="123"/>
      <c r="P4" s="123"/>
    </row>
    <row r="5" spans="2:16" s="21" customFormat="1" ht="15" customHeight="1" x14ac:dyDescent="0.3">
      <c r="L5" s="123" t="str">
        <f t="shared" si="0"/>
        <v/>
      </c>
      <c r="M5" s="123"/>
      <c r="P5" s="123"/>
    </row>
    <row r="6" spans="2:16" s="21" customFormat="1" ht="16.5" customHeight="1" x14ac:dyDescent="0.4">
      <c r="C6" s="133"/>
      <c r="D6" s="133"/>
      <c r="E6" s="73" t="s">
        <v>1062</v>
      </c>
      <c r="F6" s="75" t="str">
        <f>VLOOKUP(OrgCodeSelection,Orgs,2,FALSE)</f>
        <v>Derbyshire Healthcare NHS Foundation Trust</v>
      </c>
      <c r="G6" s="74"/>
      <c r="L6" s="123" t="str">
        <f t="shared" si="0"/>
        <v/>
      </c>
      <c r="M6" s="123"/>
      <c r="P6" s="123"/>
    </row>
    <row r="7" spans="2:16" s="21" customFormat="1" ht="16.5" customHeight="1" x14ac:dyDescent="0.3">
      <c r="C7" s="23"/>
      <c r="E7" s="73"/>
      <c r="F7" s="74"/>
      <c r="G7" s="74"/>
      <c r="L7" s="123" t="str">
        <f>IF(C23="","",C23)</f>
        <v/>
      </c>
      <c r="M7" s="123"/>
      <c r="P7" s="123"/>
    </row>
    <row r="8" spans="2:16" s="21" customFormat="1" ht="15.75" customHeight="1" x14ac:dyDescent="0.3">
      <c r="C8" s="135" t="s">
        <v>277</v>
      </c>
      <c r="D8" s="136"/>
      <c r="E8" s="136"/>
      <c r="F8" s="136"/>
      <c r="G8" s="136"/>
      <c r="H8" s="136"/>
      <c r="I8" s="137"/>
      <c r="L8" s="123" t="str">
        <f t="shared" si="0"/>
        <v/>
      </c>
      <c r="M8" s="123"/>
      <c r="P8" s="123"/>
    </row>
    <row r="9" spans="2:16" s="21" customFormat="1" ht="12.75" customHeight="1" x14ac:dyDescent="0.3">
      <c r="C9" s="138" t="s">
        <v>10118</v>
      </c>
      <c r="D9" s="139"/>
      <c r="E9" s="139"/>
      <c r="F9" s="139"/>
      <c r="G9" s="139"/>
      <c r="H9" s="139"/>
      <c r="I9" s="140"/>
      <c r="L9" s="123" t="str">
        <f t="shared" si="0"/>
        <v/>
      </c>
      <c r="M9" s="123"/>
      <c r="P9" s="123"/>
    </row>
    <row r="10" spans="2:16" s="21" customFormat="1" ht="15.75" customHeight="1" x14ac:dyDescent="0.3">
      <c r="C10" s="138"/>
      <c r="D10" s="139"/>
      <c r="E10" s="139"/>
      <c r="F10" s="139"/>
      <c r="G10" s="139"/>
      <c r="H10" s="139"/>
      <c r="I10" s="140"/>
      <c r="L10" s="123" t="str">
        <f t="shared" si="0"/>
        <v/>
      </c>
      <c r="M10" s="123"/>
      <c r="P10" s="123"/>
    </row>
    <row r="11" spans="2:16" s="21" customFormat="1" ht="12.75" customHeight="1" x14ac:dyDescent="0.3">
      <c r="C11" s="141"/>
      <c r="D11" s="142"/>
      <c r="E11" s="142"/>
      <c r="F11" s="142"/>
      <c r="G11" s="142"/>
      <c r="H11" s="142"/>
      <c r="I11" s="143"/>
      <c r="L11" s="123" t="str">
        <f t="shared" ca="1" si="0"/>
        <v/>
      </c>
      <c r="M11" s="123"/>
    </row>
    <row r="12" spans="2:16" s="21" customFormat="1" ht="15.6" x14ac:dyDescent="0.3">
      <c r="C12" s="71"/>
      <c r="D12" s="71"/>
      <c r="E12" s="71"/>
      <c r="F12" s="71"/>
      <c r="G12" s="71"/>
      <c r="H12" s="71"/>
      <c r="I12" s="71"/>
      <c r="L12" s="123" t="str">
        <f>IF(C31="","",C31)</f>
        <v/>
      </c>
    </row>
    <row r="13" spans="2:16" s="21" customFormat="1" ht="15.6" x14ac:dyDescent="0.3">
      <c r="C13" s="135" t="s">
        <v>10119</v>
      </c>
      <c r="D13" s="136"/>
      <c r="E13" s="136"/>
      <c r="F13" s="136"/>
      <c r="G13" s="136"/>
      <c r="H13" s="136"/>
      <c r="I13" s="137"/>
    </row>
    <row r="14" spans="2:16" s="21" customFormat="1" ht="14.4" x14ac:dyDescent="0.3">
      <c r="C14" s="144" t="str">
        <f>L14</f>
        <v/>
      </c>
      <c r="D14" s="144"/>
      <c r="E14" s="144"/>
      <c r="F14" s="144"/>
      <c r="G14" s="144"/>
      <c r="H14" s="144"/>
      <c r="I14" s="144"/>
      <c r="L14" s="21" t="str">
        <f>IF(OrgCodeSelection="","No 'Organisation Code' has been selected. Please choose an organisation","")</f>
        <v/>
      </c>
    </row>
    <row r="15" spans="2:16" s="21" customFormat="1" x14ac:dyDescent="0.3">
      <c r="C15" s="72"/>
      <c r="D15" s="72"/>
      <c r="E15" s="72"/>
      <c r="F15" s="72"/>
      <c r="G15" s="72"/>
      <c r="H15" s="72"/>
      <c r="I15" s="72"/>
    </row>
    <row r="16" spans="2:16" s="21" customFormat="1" ht="15.6" x14ac:dyDescent="0.3">
      <c r="C16" s="135" t="s">
        <v>10120</v>
      </c>
      <c r="D16" s="136"/>
      <c r="E16" s="136"/>
      <c r="F16" s="136"/>
      <c r="G16" s="136"/>
      <c r="H16" s="136"/>
      <c r="I16" s="137"/>
    </row>
    <row r="17" spans="1:10" ht="14.4" x14ac:dyDescent="0.3">
      <c r="A17" s="21"/>
      <c r="B17" s="21"/>
      <c r="C17" s="132" t="str">
        <f>IF('Trust - Frontsheet'!AJ2="","",'Trust - Frontsheet'!AJ2)</f>
        <v/>
      </c>
      <c r="D17" s="132"/>
      <c r="E17" s="132"/>
      <c r="F17" s="132"/>
      <c r="G17" s="132"/>
      <c r="H17" s="132"/>
      <c r="I17" s="132"/>
      <c r="J17" s="21"/>
    </row>
    <row r="18" spans="1:10" ht="14.4" x14ac:dyDescent="0.3">
      <c r="A18" s="21"/>
      <c r="B18" s="21"/>
      <c r="C18" s="132" t="str">
        <f>IF('Trust - Frontsheet'!AJ3="","",'Trust - Frontsheet'!AJ3)</f>
        <v/>
      </c>
      <c r="D18" s="132"/>
      <c r="E18" s="132"/>
      <c r="F18" s="132"/>
      <c r="G18" s="132"/>
      <c r="H18" s="132"/>
      <c r="I18" s="132"/>
      <c r="J18" s="21"/>
    </row>
    <row r="19" spans="1:10" ht="14.4" x14ac:dyDescent="0.3">
      <c r="A19" s="21"/>
      <c r="B19" s="21"/>
      <c r="C19" s="132" t="str">
        <f>IF('Trust - Frontsheet'!AJ4="","",'Trust - Frontsheet'!AJ4)</f>
        <v/>
      </c>
      <c r="D19" s="132"/>
      <c r="E19" s="132"/>
      <c r="F19" s="132"/>
      <c r="G19" s="132"/>
      <c r="H19" s="132"/>
      <c r="I19" s="132"/>
      <c r="J19" s="21"/>
    </row>
    <row r="20" spans="1:10" ht="14.4" x14ac:dyDescent="0.3">
      <c r="A20" s="21"/>
      <c r="B20" s="21"/>
      <c r="C20" s="132" t="str">
        <f>IF('Trust - Frontsheet'!AJ5="","",'Trust - Frontsheet'!AJ5)</f>
        <v/>
      </c>
      <c r="D20" s="132"/>
      <c r="E20" s="132"/>
      <c r="F20" s="132"/>
      <c r="G20" s="132"/>
      <c r="H20" s="132"/>
      <c r="I20" s="132"/>
      <c r="J20" s="21"/>
    </row>
    <row r="21" spans="1:10" ht="14.4" x14ac:dyDescent="0.3">
      <c r="A21" s="21"/>
      <c r="B21" s="21"/>
      <c r="C21" s="132" t="str">
        <f>IF('Trust - Frontsheet'!AJ6="","",'Trust - Frontsheet'!AJ6)</f>
        <v/>
      </c>
      <c r="D21" s="132"/>
      <c r="E21" s="132"/>
      <c r="F21" s="132"/>
      <c r="G21" s="132"/>
      <c r="H21" s="132"/>
      <c r="I21" s="132"/>
      <c r="J21" s="21"/>
    </row>
    <row r="22" spans="1:10" ht="14.4" x14ac:dyDescent="0.3">
      <c r="A22" s="21"/>
      <c r="B22" s="21"/>
      <c r="C22" s="132" t="str">
        <f>IF('Trust - Frontsheet'!AJ7="","",'Trust - Frontsheet'!AJ7)</f>
        <v/>
      </c>
      <c r="D22" s="132"/>
      <c r="E22" s="132"/>
      <c r="F22" s="132"/>
      <c r="G22" s="132"/>
      <c r="H22" s="132"/>
      <c r="I22" s="132"/>
      <c r="J22" s="21"/>
    </row>
    <row r="23" spans="1:10" ht="14.4" x14ac:dyDescent="0.3">
      <c r="A23" s="21"/>
      <c r="B23" s="21"/>
      <c r="C23" s="132" t="str">
        <f>IF('Trust - Frontsheet'!AJ8="","",'Trust - Frontsheet'!AJ8)</f>
        <v/>
      </c>
      <c r="D23" s="132"/>
      <c r="E23" s="132"/>
      <c r="F23" s="132"/>
      <c r="G23" s="132"/>
      <c r="H23" s="132"/>
      <c r="I23" s="132"/>
      <c r="J23" s="21"/>
    </row>
    <row r="24" spans="1:10" ht="14.4" x14ac:dyDescent="0.3">
      <c r="A24" s="21"/>
      <c r="B24" s="21"/>
      <c r="C24" s="132" t="str">
        <f>IF('Trust - Frontsheet'!AJ9="","",'Trust - Frontsheet'!AJ9)</f>
        <v/>
      </c>
      <c r="D24" s="132"/>
      <c r="E24" s="132"/>
      <c r="F24" s="132"/>
      <c r="G24" s="132"/>
      <c r="H24" s="132"/>
      <c r="I24" s="132"/>
      <c r="J24" s="21"/>
    </row>
    <row r="25" spans="1:10" ht="14.4" x14ac:dyDescent="0.3">
      <c r="A25" s="21"/>
      <c r="B25" s="21"/>
      <c r="C25" s="145" t="str">
        <f>IF('Trust - Frontsheet'!AJ13="","",'Trust - Frontsheet'!AJ13)</f>
        <v/>
      </c>
      <c r="D25" s="146"/>
      <c r="E25" s="146"/>
      <c r="F25" s="146"/>
      <c r="G25" s="146"/>
      <c r="H25" s="146"/>
      <c r="I25" s="147"/>
      <c r="J25" s="21"/>
    </row>
    <row r="26" spans="1:10" ht="14.4" x14ac:dyDescent="0.3">
      <c r="A26" s="21"/>
      <c r="B26" s="21"/>
      <c r="C26" s="132" t="str">
        <f>IF('Trust - Frontsheet'!AJ14="","",'Trust - Frontsheet'!AJ14)</f>
        <v/>
      </c>
      <c r="D26" s="132"/>
      <c r="E26" s="132"/>
      <c r="F26" s="132"/>
      <c r="G26" s="132"/>
      <c r="H26" s="132"/>
      <c r="I26" s="132"/>
      <c r="J26" s="21"/>
    </row>
    <row r="27" spans="1:10" ht="14.4" x14ac:dyDescent="0.3">
      <c r="A27" s="21"/>
      <c r="B27" s="21"/>
      <c r="C27" s="132" t="str">
        <f ca="1">IF(P2=1,"This template is broken. Please download a new copy and start again","")</f>
        <v/>
      </c>
      <c r="D27" s="132"/>
      <c r="E27" s="132"/>
      <c r="F27" s="132"/>
      <c r="G27" s="132"/>
      <c r="H27" s="132"/>
      <c r="I27" s="132"/>
      <c r="J27" s="21"/>
    </row>
    <row r="28" spans="1:10" ht="14.4" x14ac:dyDescent="0.3">
      <c r="A28" s="21"/>
      <c r="B28" s="21"/>
      <c r="C28" s="132" t="str">
        <f>IF('Trust - Frontsheet'!AL6="","",'Trust - Frontsheet'!AL6)</f>
        <v/>
      </c>
      <c r="D28" s="132"/>
      <c r="E28" s="132"/>
      <c r="F28" s="132"/>
      <c r="G28" s="132"/>
      <c r="H28" s="132"/>
      <c r="I28" s="132"/>
      <c r="J28" s="21"/>
    </row>
    <row r="29" spans="1:10" ht="14.4" x14ac:dyDescent="0.3">
      <c r="A29" s="21"/>
      <c r="B29" s="21"/>
      <c r="C29" s="132" t="str">
        <f>IF('Trust - Frontsheet'!AL7="","",'Trust - Frontsheet'!AL7)</f>
        <v/>
      </c>
      <c r="D29" s="132"/>
      <c r="E29" s="132"/>
      <c r="F29" s="132"/>
      <c r="G29" s="132"/>
      <c r="H29" s="132"/>
      <c r="I29" s="132"/>
      <c r="J29" s="21"/>
    </row>
    <row r="30" spans="1:10" ht="17.25" customHeight="1" x14ac:dyDescent="0.3">
      <c r="A30" s="21"/>
      <c r="B30" s="21"/>
      <c r="C30" s="132" t="str">
        <f>IF('Trust - Frontsheet'!AL8="","",'Trust - Frontsheet'!AL8)</f>
        <v/>
      </c>
      <c r="D30" s="132"/>
      <c r="E30" s="132"/>
      <c r="F30" s="132"/>
      <c r="G30" s="132"/>
      <c r="H30" s="132"/>
      <c r="I30" s="132"/>
      <c r="J30" s="21"/>
    </row>
    <row r="31" spans="1:10" ht="14.4" x14ac:dyDescent="0.3">
      <c r="C31" s="132" t="str">
        <f>IF('Trust - Frontsheet'!AJ12="","",'Trust - Frontsheet'!AJ12)</f>
        <v/>
      </c>
      <c r="D31" s="132"/>
      <c r="E31" s="132"/>
      <c r="F31" s="132"/>
      <c r="G31" s="132"/>
      <c r="H31" s="132"/>
      <c r="I31" s="132"/>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C615" sheet="1" objects="1" scenarios="1"/>
  <mergeCells count="23">
    <mergeCell ref="C31:I31"/>
    <mergeCell ref="C21:I21"/>
    <mergeCell ref="C22:I22"/>
    <mergeCell ref="C24:I24"/>
    <mergeCell ref="C30:I30"/>
    <mergeCell ref="C25:I25"/>
    <mergeCell ref="C26:I26"/>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00"/>
  <sheetViews>
    <sheetView tabSelected="1" topLeftCell="C9" zoomScale="60" zoomScaleNormal="60" workbookViewId="0">
      <selection activeCell="S34" sqref="S34"/>
    </sheetView>
  </sheetViews>
  <sheetFormatPr defaultColWidth="0" defaultRowHeight="13.8" zeroHeight="1" x14ac:dyDescent="0.3"/>
  <cols>
    <col min="1" max="1" width="17.88671875" style="28" hidden="1" customWidth="1"/>
    <col min="2" max="2" width="6.33203125" style="28" hidden="1" customWidth="1"/>
    <col min="3" max="3" width="6.33203125" style="28" customWidth="1"/>
    <col min="4" max="4" width="22.33203125" style="28" customWidth="1"/>
    <col min="5" max="5" width="36.5546875" style="40" customWidth="1"/>
    <col min="6" max="6" width="24.33203125" style="28" customWidth="1"/>
    <col min="7" max="7" width="26.5546875" style="40" customWidth="1"/>
    <col min="8" max="8" width="24.33203125" style="40" customWidth="1"/>
    <col min="9" max="20" width="12.6640625" style="40" customWidth="1"/>
    <col min="21" max="22" width="15.33203125" style="40" customWidth="1"/>
    <col min="23" max="26" width="12.6640625" style="40" customWidth="1"/>
    <col min="27" max="29" width="13.6640625" style="40" customWidth="1"/>
    <col min="30" max="30" width="13.33203125" style="40" customWidth="1"/>
    <col min="31" max="31" width="17" style="40" customWidth="1"/>
    <col min="32" max="32" width="17.33203125" style="40" customWidth="1"/>
    <col min="33" max="33" width="12" style="28" customWidth="1"/>
    <col min="34" max="34" width="41.6640625" style="28" hidden="1" customWidth="1"/>
    <col min="35" max="35" width="26.33203125" style="28" hidden="1" customWidth="1"/>
    <col min="36" max="36" width="32.88671875" style="86" hidden="1" customWidth="1"/>
    <col min="37" max="37" width="41.5546875" style="28" hidden="1" customWidth="1"/>
    <col min="38" max="38" width="17.5546875" style="28" hidden="1" customWidth="1"/>
    <col min="39" max="39" width="29" style="28" hidden="1" customWidth="1"/>
    <col min="40" max="40" width="7.5546875" style="28" hidden="1" customWidth="1"/>
    <col min="41" max="41" width="8" style="28" hidden="1" customWidth="1"/>
    <col min="42" max="42" width="7.5546875" style="28" hidden="1" customWidth="1"/>
    <col min="43" max="44" width="8" style="28" hidden="1" customWidth="1"/>
    <col min="45" max="45" width="15.6640625" style="28" hidden="1" customWidth="1"/>
    <col min="46" max="46" width="27.6640625" style="28" hidden="1" customWidth="1"/>
    <col min="47" max="47" width="8" style="28" hidden="1" customWidth="1"/>
    <col min="48" max="48" width="7.6640625" style="28" hidden="1" customWidth="1"/>
    <col min="49" max="50" width="8" style="28" hidden="1" customWidth="1"/>
    <col min="51" max="51" width="6" style="28" hidden="1" customWidth="1"/>
    <col min="52" max="52" width="10.33203125" style="28" hidden="1" customWidth="1"/>
    <col min="53" max="53" width="5" style="28" hidden="1" customWidth="1"/>
    <col min="54" max="54" width="9" style="28" hidden="1" customWidth="1"/>
    <col min="55" max="55" width="11.33203125" style="28" hidden="1" customWidth="1"/>
    <col min="56" max="56" width="102" style="28" hidden="1" customWidth="1"/>
    <col min="57" max="57" width="11.5546875" style="29" hidden="1" customWidth="1"/>
    <col min="58" max="58" width="76" style="29" hidden="1" customWidth="1"/>
    <col min="59" max="59" width="10.33203125" style="29" hidden="1" customWidth="1"/>
    <col min="60" max="60" width="68" style="29" hidden="1" customWidth="1"/>
    <col min="61" max="61" width="10.33203125" style="29" hidden="1" customWidth="1"/>
    <col min="62" max="62" width="31" style="29" hidden="1" customWidth="1"/>
    <col min="63" max="16384" width="9" style="28" hidden="1"/>
  </cols>
  <sheetData>
    <row r="1" spans="1:62" ht="26.25" customHeight="1" x14ac:dyDescent="0.65">
      <c r="C1" s="119" t="str">
        <f>IF(E5="","",IF(VLOOKUP($E$5,Index!$N:$O,2,0)="Y","Y","N"))</f>
        <v>Y</v>
      </c>
      <c r="E1" s="60"/>
      <c r="F1" s="30"/>
      <c r="H1" s="68"/>
      <c r="I1" s="60"/>
      <c r="J1" s="60"/>
      <c r="K1" s="67"/>
      <c r="L1" s="67"/>
      <c r="M1" s="67"/>
      <c r="N1" s="67"/>
      <c r="O1" s="67"/>
      <c r="P1" s="67"/>
      <c r="Q1" s="67"/>
      <c r="R1" s="67"/>
      <c r="S1" s="67"/>
      <c r="T1" s="67"/>
      <c r="U1" s="67"/>
      <c r="V1" s="67"/>
      <c r="W1" s="67"/>
      <c r="X1" s="67"/>
      <c r="Y1" s="67"/>
      <c r="Z1" s="67"/>
      <c r="AA1" s="61"/>
      <c r="AB1" s="61"/>
      <c r="AC1" s="61"/>
      <c r="AD1" s="61"/>
      <c r="AE1" s="61"/>
      <c r="AF1" s="61"/>
      <c r="AG1" s="31" t="s">
        <v>412</v>
      </c>
      <c r="AH1" s="31"/>
      <c r="AI1" s="31"/>
      <c r="AJ1" s="120"/>
      <c r="AK1" s="31" t="s">
        <v>10186</v>
      </c>
      <c r="AL1" s="31"/>
      <c r="AM1" s="31" t="s">
        <v>10187</v>
      </c>
      <c r="AN1" s="31"/>
      <c r="AO1" s="31"/>
      <c r="AP1" s="31"/>
      <c r="AQ1" s="31"/>
      <c r="AR1" s="31"/>
      <c r="AS1" s="31"/>
      <c r="AT1" s="31"/>
      <c r="AU1" s="31"/>
      <c r="AV1" s="31"/>
      <c r="AW1" s="31"/>
      <c r="AX1" s="31"/>
      <c r="AY1" s="31"/>
      <c r="AZ1" s="31"/>
      <c r="BA1" s="31"/>
      <c r="BD1" t="str">
        <f>CONCATENATE(LEFT(BE1, 3),BF1)</f>
        <v>AXGWILTSHIRE HEALTH &amp; CARE (CHIPPENHAM COMMUNITY HOSPITAL)</v>
      </c>
      <c r="BE1" s="94" t="s">
        <v>10026</v>
      </c>
      <c r="BF1" s="94" t="s">
        <v>10028</v>
      </c>
      <c r="BG1" s="94" t="s">
        <v>10026</v>
      </c>
      <c r="BH1" s="94" t="s">
        <v>10028</v>
      </c>
      <c r="BI1" s="94" t="str">
        <f>LEFT(BG1,3)</f>
        <v>AXG</v>
      </c>
    </row>
    <row r="2" spans="1:62" ht="51" customHeight="1" x14ac:dyDescent="0.3">
      <c r="D2" s="150" t="s">
        <v>10204</v>
      </c>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J2" s="92" t="str">
        <f>IF(AS214=0,"","Select Site Name in Column E")</f>
        <v/>
      </c>
      <c r="AK2" s="28" t="s">
        <v>10148</v>
      </c>
      <c r="AL2" s="89"/>
      <c r="BD2" t="str">
        <f>CONCATENATE(LEFT(BE2, 3),BF2)</f>
        <v>AXGSAVERNAKE COMMUNITY HOSPITAL</v>
      </c>
      <c r="BE2" s="94" t="s">
        <v>10207</v>
      </c>
      <c r="BF2" s="94" t="s">
        <v>10208</v>
      </c>
      <c r="BG2" s="94" t="s">
        <v>10207</v>
      </c>
      <c r="BH2" s="94" t="s">
        <v>10208</v>
      </c>
      <c r="BI2" s="94" t="str">
        <f>LEFT(BG2,3)</f>
        <v>AXG</v>
      </c>
    </row>
    <row r="3" spans="1:62" ht="32.25" customHeight="1" x14ac:dyDescent="0.65">
      <c r="A3" s="31"/>
      <c r="B3" s="31"/>
      <c r="C3" s="31"/>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31"/>
      <c r="AH3" s="31"/>
      <c r="AI3" s="31"/>
      <c r="AJ3" s="92" t="str">
        <f>IF(AT214=0,"","Select Ward Name in Column F")</f>
        <v/>
      </c>
      <c r="AK3" s="31" t="s">
        <v>10151</v>
      </c>
      <c r="AL3" s="89"/>
      <c r="AM3" s="31"/>
      <c r="AN3" s="31"/>
      <c r="AO3" s="31"/>
      <c r="AP3" s="31"/>
      <c r="AQ3" s="31"/>
      <c r="AR3" s="31"/>
      <c r="AS3" s="31"/>
      <c r="AT3" s="31"/>
      <c r="AU3" s="31"/>
      <c r="AV3" s="31"/>
      <c r="AW3" s="31"/>
      <c r="AX3" s="31"/>
      <c r="AY3" s="31"/>
      <c r="AZ3" s="31"/>
      <c r="BA3" s="31"/>
      <c r="BD3" t="str">
        <f>CONCATENATE(LEFT(BE3, 3),BF3)</f>
        <v>AXGWARMINSTER COMMUNITY HOSPITAL</v>
      </c>
      <c r="BE3" s="94" t="s">
        <v>10027</v>
      </c>
      <c r="BF3" s="94" t="s">
        <v>10029</v>
      </c>
      <c r="BG3" s="94" t="s">
        <v>10027</v>
      </c>
      <c r="BH3" s="94" t="s">
        <v>10029</v>
      </c>
      <c r="BI3" s="94" t="str">
        <f>LEFT(BG3,3)</f>
        <v>AXG</v>
      </c>
    </row>
    <row r="4" spans="1:62" ht="24" customHeight="1" x14ac:dyDescent="0.65">
      <c r="A4" s="31"/>
      <c r="B4" s="31"/>
      <c r="C4" s="31"/>
      <c r="D4" s="31"/>
      <c r="E4" s="61"/>
      <c r="O4" s="61"/>
      <c r="P4" s="32"/>
      <c r="Q4" s="32"/>
      <c r="R4" s="32"/>
      <c r="S4" s="32"/>
      <c r="T4" s="32"/>
      <c r="U4" s="32"/>
      <c r="V4" s="32"/>
      <c r="W4" s="32"/>
      <c r="X4" s="32"/>
      <c r="Y4" s="32"/>
      <c r="Z4" s="32"/>
      <c r="AA4" s="61"/>
      <c r="AB4" s="61"/>
      <c r="AC4" s="61"/>
      <c r="AD4" s="61"/>
      <c r="AE4" s="61"/>
      <c r="AF4" s="61"/>
      <c r="AG4" s="31"/>
      <c r="AH4" s="31"/>
      <c r="AI4" s="31"/>
      <c r="AJ4" s="92" t="str">
        <f>IF(E415=0,"","At least one specialty must be selected (Specialty 1) for each row")</f>
        <v/>
      </c>
      <c r="AK4" s="28" t="s">
        <v>10154</v>
      </c>
      <c r="AL4" s="91"/>
      <c r="BD4" t="str">
        <f t="shared" ref="BD4:BD75" si="0">CONCATENATE(LEFT(BE4, 3),BF4)</f>
        <v>NHMALDEBURGH COMMUNITY HOSPITAL</v>
      </c>
      <c r="BE4" s="94" t="s">
        <v>9992</v>
      </c>
      <c r="BF4" s="94" t="s">
        <v>9993</v>
      </c>
      <c r="BG4" s="94" t="s">
        <v>9992</v>
      </c>
      <c r="BH4" s="94" t="s">
        <v>9993</v>
      </c>
      <c r="BI4" s="94" t="str">
        <f t="shared" ref="BI4:BI75" si="1">LEFT(BG4,3)</f>
        <v>NHM</v>
      </c>
    </row>
    <row r="5" spans="1:62" ht="24" customHeight="1" x14ac:dyDescent="0.65">
      <c r="A5" s="31"/>
      <c r="B5" s="31"/>
      <c r="C5" s="31"/>
      <c r="D5" s="80" t="s">
        <v>10146</v>
      </c>
      <c r="E5" s="81" t="str">
        <f>IF(ISBLANK(Control_Panel!OrgCodeSelection),"",Control_Panel!OrgCodeSelection)</f>
        <v>RXM</v>
      </c>
      <c r="F5" s="159" t="str">
        <f>IF(Control_Panel!OrgNameSelection="","",Control_Panel!OrgNameSelection)</f>
        <v>Derbyshire Healthcare NHS Foundation Trust</v>
      </c>
      <c r="G5" s="159"/>
      <c r="H5" s="159"/>
      <c r="I5" s="159"/>
      <c r="J5" s="159"/>
      <c r="O5" s="61"/>
      <c r="P5" s="32"/>
      <c r="Q5" s="32"/>
      <c r="R5" s="32"/>
      <c r="S5" s="32"/>
      <c r="T5" s="32"/>
      <c r="U5" s="32"/>
      <c r="V5" s="32"/>
      <c r="W5" s="32"/>
      <c r="X5" s="32"/>
      <c r="Y5" s="32"/>
      <c r="Z5" s="32"/>
      <c r="AA5" s="61"/>
      <c r="AB5" s="61"/>
      <c r="AC5" s="61"/>
      <c r="AD5" s="61"/>
      <c r="AE5" s="61"/>
      <c r="AF5" s="61"/>
      <c r="AG5" s="31"/>
      <c r="AH5" s="31"/>
      <c r="AI5" s="31"/>
      <c r="AJ5" s="92" t="str">
        <f>IF(F415=0,"","Total number of planned hours must be greater than 0")</f>
        <v/>
      </c>
      <c r="AK5" s="28" t="s">
        <v>10157</v>
      </c>
      <c r="AL5" s="91"/>
      <c r="BD5" t="str">
        <f t="shared" si="0"/>
        <v xml:space="preserve">NHMBLUEBIRD LODGE </v>
      </c>
      <c r="BE5" s="94" t="s">
        <v>9994</v>
      </c>
      <c r="BF5" s="94" t="s">
        <v>9995</v>
      </c>
      <c r="BG5" s="94" t="s">
        <v>9994</v>
      </c>
      <c r="BH5" s="94" t="s">
        <v>9995</v>
      </c>
      <c r="BI5" s="94" t="str">
        <f t="shared" si="1"/>
        <v>NHM</v>
      </c>
    </row>
    <row r="6" spans="1:62" ht="24" customHeight="1" x14ac:dyDescent="0.65">
      <c r="A6" s="31"/>
      <c r="B6" s="31"/>
      <c r="C6" s="31"/>
      <c r="D6" s="31"/>
      <c r="E6" s="61"/>
      <c r="O6" s="61"/>
      <c r="P6" s="32"/>
      <c r="Q6" s="32"/>
      <c r="R6" s="32"/>
      <c r="S6" s="32"/>
      <c r="T6" s="32"/>
      <c r="U6" s="32"/>
      <c r="V6" s="32"/>
      <c r="W6" s="32"/>
      <c r="X6" s="32"/>
      <c r="Y6" s="32"/>
      <c r="Z6" s="32"/>
      <c r="AA6" s="61"/>
      <c r="AB6" s="61"/>
      <c r="AC6" s="61"/>
      <c r="AD6" s="61"/>
      <c r="AE6" s="61"/>
      <c r="AF6" s="61"/>
      <c r="AG6" s="31"/>
      <c r="AH6" s="31"/>
      <c r="AI6" s="31"/>
      <c r="AJ6" s="92" t="str">
        <f>IF(G415=0,"","Total number of actual hours must be greater than 0")</f>
        <v/>
      </c>
      <c r="AK6" s="28" t="s">
        <v>10160</v>
      </c>
      <c r="AL6" s="90" t="str">
        <f>IF(H415&gt;0,"One or more wards has less than 1448 actual hours (approx. 2 full time staff)","")</f>
        <v/>
      </c>
      <c r="BD6" t="str">
        <f t="shared" si="0"/>
        <v>NHMFELIXSTOWE COMMUNITY HOSPITAL</v>
      </c>
      <c r="BE6" s="94" t="s">
        <v>9998</v>
      </c>
      <c r="BF6" s="94" t="s">
        <v>5402</v>
      </c>
      <c r="BG6" s="94" t="s">
        <v>9998</v>
      </c>
      <c r="BH6" s="94" t="s">
        <v>5402</v>
      </c>
      <c r="BI6" s="94" t="str">
        <f t="shared" si="1"/>
        <v>NHM</v>
      </c>
    </row>
    <row r="7" spans="1:62" ht="21.75" customHeight="1" x14ac:dyDescent="0.65">
      <c r="A7" s="31"/>
      <c r="B7" s="31"/>
      <c r="C7" s="31"/>
      <c r="D7" s="33"/>
      <c r="E7" s="61"/>
      <c r="F7" s="153" t="s">
        <v>1052</v>
      </c>
      <c r="G7" s="153"/>
      <c r="H7" s="153"/>
      <c r="I7" s="153"/>
      <c r="J7" s="153"/>
      <c r="K7" s="153"/>
      <c r="L7" s="153"/>
      <c r="M7" s="153"/>
      <c r="N7" s="153"/>
      <c r="O7" s="61"/>
      <c r="P7" s="34"/>
      <c r="Q7" s="34"/>
      <c r="R7" s="34"/>
      <c r="S7" s="34"/>
      <c r="T7" s="34"/>
      <c r="U7" s="34"/>
      <c r="V7" s="34"/>
      <c r="W7" s="34"/>
      <c r="X7" s="34"/>
      <c r="Y7" s="34"/>
      <c r="Z7" s="34"/>
      <c r="AA7" s="61"/>
      <c r="AB7" s="61"/>
      <c r="AC7" s="61"/>
      <c r="AD7" s="61"/>
      <c r="AE7" s="61"/>
      <c r="AF7" s="61"/>
      <c r="AG7" s="31"/>
      <c r="AH7" s="31"/>
      <c r="AI7" s="31"/>
      <c r="AJ7" s="92" t="str">
        <f>IF(E5="","",IF(AU416&gt;0,"Duplicate Ward entry within site",""))</f>
        <v/>
      </c>
      <c r="AK7" s="28" t="s">
        <v>10181</v>
      </c>
      <c r="AL7" s="91" t="str">
        <f>IF(I415&gt;0,"One or more wards has greater than 30000 actual hours (approx. 40 full time staff)","")</f>
        <v/>
      </c>
      <c r="BD7" t="str">
        <f t="shared" si="0"/>
        <v>NHMGLASTONBURY COURT</v>
      </c>
      <c r="BE7" s="94" t="s">
        <v>10040</v>
      </c>
      <c r="BF7" s="94" t="s">
        <v>10041</v>
      </c>
      <c r="BG7" s="94" t="s">
        <v>10040</v>
      </c>
      <c r="BH7" s="94" t="s">
        <v>10041</v>
      </c>
      <c r="BI7" s="94" t="str">
        <f t="shared" si="1"/>
        <v>NHM</v>
      </c>
    </row>
    <row r="8" spans="1:62" ht="18.75" customHeight="1" thickBot="1" x14ac:dyDescent="0.7">
      <c r="A8" s="47"/>
      <c r="B8" s="49"/>
      <c r="C8" s="49"/>
      <c r="D8" s="48"/>
      <c r="E8" s="61"/>
      <c r="F8" s="158" t="s">
        <v>9810</v>
      </c>
      <c r="G8" s="158"/>
      <c r="H8" s="158"/>
      <c r="I8" s="158"/>
      <c r="J8" s="158"/>
      <c r="K8" s="158"/>
      <c r="L8" s="158"/>
      <c r="M8" s="158"/>
      <c r="N8" s="158"/>
      <c r="O8" s="61"/>
      <c r="P8" s="34"/>
      <c r="Q8" s="34"/>
      <c r="R8" s="34"/>
      <c r="S8" s="34"/>
      <c r="T8" s="34"/>
      <c r="U8" s="34"/>
      <c r="V8" s="34"/>
      <c r="W8" s="34"/>
      <c r="X8" s="34"/>
      <c r="Y8" s="34"/>
      <c r="Z8" s="34"/>
      <c r="AA8" s="61"/>
      <c r="AB8" s="61"/>
      <c r="AC8" s="61"/>
      <c r="AD8" s="61"/>
      <c r="AE8" s="61"/>
      <c r="AF8" s="61"/>
      <c r="AG8" s="31"/>
      <c r="AH8" s="31"/>
      <c r="AI8" s="31"/>
      <c r="AJ8" s="92" t="str">
        <f>IF(AW416&gt;0,"Please do not leave gaps between rows of data.","")</f>
        <v/>
      </c>
      <c r="AK8" s="28" t="s">
        <v>10182</v>
      </c>
      <c r="AL8" s="90" t="str">
        <f>IF(U415&gt;0,"One or more wards has submitted actual hours but zero CHPPD patients.","")</f>
        <v/>
      </c>
      <c r="BD8" t="str">
        <f t="shared" si="0"/>
        <v>NHMNEWMARKET COMMUNITY HOSPITAL</v>
      </c>
      <c r="BE8" s="94" t="s">
        <v>9996</v>
      </c>
      <c r="BF8" s="94" t="s">
        <v>9997</v>
      </c>
      <c r="BG8" s="94" t="s">
        <v>9996</v>
      </c>
      <c r="BH8" s="94" t="s">
        <v>9997</v>
      </c>
      <c r="BI8" s="94" t="str">
        <f t="shared" si="1"/>
        <v>NHM</v>
      </c>
    </row>
    <row r="9" spans="1:62" ht="75.75" customHeight="1" thickBot="1" x14ac:dyDescent="0.7">
      <c r="A9" s="31"/>
      <c r="B9" s="31"/>
      <c r="C9" s="31"/>
      <c r="D9" s="33"/>
      <c r="E9" s="61"/>
      <c r="F9" s="155" t="s">
        <v>10365</v>
      </c>
      <c r="G9" s="156"/>
      <c r="H9" s="156"/>
      <c r="I9" s="156"/>
      <c r="J9" s="156"/>
      <c r="K9" s="156"/>
      <c r="L9" s="156"/>
      <c r="M9" s="156"/>
      <c r="N9" s="157"/>
      <c r="O9" s="61"/>
      <c r="P9" s="34"/>
      <c r="Q9" s="34"/>
      <c r="R9" s="34"/>
      <c r="S9" s="34"/>
      <c r="T9" s="34"/>
      <c r="U9" s="34"/>
      <c r="V9" s="34"/>
      <c r="W9" s="34"/>
      <c r="X9" s="34"/>
      <c r="Y9" s="34"/>
      <c r="Z9" s="34"/>
      <c r="AA9" s="61"/>
      <c r="AB9" s="61"/>
      <c r="AC9" s="61"/>
      <c r="AD9" s="61"/>
      <c r="AE9" s="61"/>
      <c r="AF9" s="61"/>
      <c r="AG9" s="31"/>
      <c r="AH9" s="31"/>
      <c r="AI9" s="31"/>
      <c r="AJ9" s="92" t="str">
        <f>IF(AX416&gt;0,"Duplicate speciality codes entered","")</f>
        <v/>
      </c>
      <c r="AK9" s="28" t="s">
        <v>10203</v>
      </c>
      <c r="AL9" s="89"/>
      <c r="BD9" t="str">
        <f t="shared" si="0"/>
        <v>NLXCHIPPENHAM COMMUNITY HOSPITAL</v>
      </c>
      <c r="BE9" s="94" t="s">
        <v>7845</v>
      </c>
      <c r="BF9" s="94" t="s">
        <v>7846</v>
      </c>
      <c r="BG9" s="94" t="s">
        <v>7845</v>
      </c>
      <c r="BH9" s="94" t="s">
        <v>7846</v>
      </c>
      <c r="BI9" s="94" t="str">
        <f t="shared" si="1"/>
        <v>NLX</v>
      </c>
    </row>
    <row r="10" spans="1:62" ht="30" customHeight="1" x14ac:dyDescent="0.3">
      <c r="A10" s="35">
        <f>IF(E14="",1,0)</f>
        <v>0</v>
      </c>
      <c r="D10" s="152"/>
      <c r="E10" s="152"/>
      <c r="F10" s="36"/>
      <c r="G10" s="37"/>
      <c r="H10" s="37"/>
      <c r="I10" s="38"/>
      <c r="J10" s="38"/>
      <c r="K10" s="38"/>
      <c r="L10" s="38"/>
      <c r="M10" s="38"/>
      <c r="N10" s="38"/>
      <c r="O10" s="38"/>
      <c r="P10" s="38"/>
      <c r="Q10" s="38"/>
      <c r="R10" s="38"/>
      <c r="S10" s="38"/>
      <c r="T10" s="38"/>
      <c r="U10" s="38"/>
      <c r="V10" s="38"/>
      <c r="W10" s="38"/>
      <c r="X10" s="38"/>
      <c r="Y10" s="38"/>
      <c r="Z10" s="38"/>
      <c r="AA10" s="38"/>
      <c r="AJ10" s="92" t="str">
        <f>Control_Panel!L14</f>
        <v/>
      </c>
      <c r="BD10" t="str">
        <f t="shared" si="0"/>
        <v>NLXCOSSHAM HOSPITAL</v>
      </c>
      <c r="BE10" s="94" t="s">
        <v>7853</v>
      </c>
      <c r="BF10" s="94" t="s">
        <v>7854</v>
      </c>
      <c r="BG10" s="94" t="s">
        <v>7853</v>
      </c>
      <c r="BH10" s="94" t="s">
        <v>7854</v>
      </c>
      <c r="BI10" s="94" t="str">
        <f t="shared" si="1"/>
        <v>NLX</v>
      </c>
    </row>
    <row r="11" spans="1:62" ht="48" customHeight="1" x14ac:dyDescent="0.3">
      <c r="D11" s="151"/>
      <c r="E11" s="151"/>
      <c r="F11" s="39" t="s">
        <v>8761</v>
      </c>
      <c r="I11" s="154" t="s">
        <v>1048</v>
      </c>
      <c r="J11" s="154"/>
      <c r="K11" s="154"/>
      <c r="L11" s="154"/>
      <c r="M11" s="154" t="s">
        <v>1049</v>
      </c>
      <c r="N11" s="154"/>
      <c r="O11" s="154"/>
      <c r="P11" s="154"/>
      <c r="Q11" s="161" t="s">
        <v>10322</v>
      </c>
      <c r="R11" s="162"/>
      <c r="S11" s="162"/>
      <c r="T11" s="149"/>
      <c r="U11" s="154" t="s">
        <v>10007</v>
      </c>
      <c r="V11" s="154"/>
      <c r="W11" s="154"/>
      <c r="X11" s="154"/>
      <c r="Y11" s="154"/>
      <c r="Z11" s="154"/>
      <c r="AA11" s="148" t="s">
        <v>1048</v>
      </c>
      <c r="AB11" s="172"/>
      <c r="AC11" s="148" t="s">
        <v>1049</v>
      </c>
      <c r="AD11" s="172"/>
      <c r="AE11" s="160" t="s">
        <v>10322</v>
      </c>
      <c r="AF11" s="149"/>
      <c r="AJ11" s="92" t="str">
        <f>D626</f>
        <v/>
      </c>
      <c r="AK11" s="41" t="s">
        <v>10263</v>
      </c>
      <c r="BD11" t="str">
        <f t="shared" si="0"/>
        <v>NLXDEVIZES COMMUNITY HOSPITAL</v>
      </c>
      <c r="BE11" s="94" t="s">
        <v>7847</v>
      </c>
      <c r="BF11" s="94" t="s">
        <v>7848</v>
      </c>
      <c r="BG11" s="94" t="s">
        <v>7847</v>
      </c>
      <c r="BH11" s="94" t="s">
        <v>7848</v>
      </c>
      <c r="BI11" s="94" t="str">
        <f t="shared" si="1"/>
        <v>NLX</v>
      </c>
    </row>
    <row r="12" spans="1:62" ht="46.5" customHeight="1" x14ac:dyDescent="0.3">
      <c r="D12" s="148" t="s">
        <v>280</v>
      </c>
      <c r="E12" s="166"/>
      <c r="F12" s="167" t="s">
        <v>284</v>
      </c>
      <c r="G12" s="169" t="s">
        <v>283</v>
      </c>
      <c r="H12" s="170"/>
      <c r="I12" s="163" t="s">
        <v>8051</v>
      </c>
      <c r="J12" s="163"/>
      <c r="K12" s="163" t="s">
        <v>1050</v>
      </c>
      <c r="L12" s="163"/>
      <c r="M12" s="163" t="s">
        <v>8051</v>
      </c>
      <c r="N12" s="163"/>
      <c r="O12" s="163" t="s">
        <v>1050</v>
      </c>
      <c r="P12" s="163"/>
      <c r="Q12" s="148" t="s">
        <v>10316</v>
      </c>
      <c r="R12" s="149"/>
      <c r="S12" s="148" t="s">
        <v>10318</v>
      </c>
      <c r="T12" s="149"/>
      <c r="U12" s="163" t="s">
        <v>10008</v>
      </c>
      <c r="V12" s="173" t="s">
        <v>10009</v>
      </c>
      <c r="W12" s="173" t="s">
        <v>1050</v>
      </c>
      <c r="X12" s="173" t="s">
        <v>10317</v>
      </c>
      <c r="Y12" s="173" t="s">
        <v>10318</v>
      </c>
      <c r="Z12" s="173" t="s">
        <v>10010</v>
      </c>
      <c r="AA12" s="163" t="s">
        <v>10116</v>
      </c>
      <c r="AB12" s="163" t="s">
        <v>1051</v>
      </c>
      <c r="AC12" s="163" t="s">
        <v>10116</v>
      </c>
      <c r="AD12" s="163" t="s">
        <v>1051</v>
      </c>
      <c r="AE12" s="173" t="s">
        <v>10314</v>
      </c>
      <c r="AF12" s="173" t="s">
        <v>10315</v>
      </c>
      <c r="AG12" s="29"/>
      <c r="AH12" s="41"/>
      <c r="AI12" s="41"/>
      <c r="AJ12" s="92" t="str">
        <f>IF(J622&gt;0, "Please do not enter negative numbers","")</f>
        <v/>
      </c>
      <c r="AK12" s="41" t="s">
        <v>10264</v>
      </c>
      <c r="AL12" s="41"/>
      <c r="AM12" s="41"/>
      <c r="AN12" s="41"/>
      <c r="AO12" s="41"/>
      <c r="AP12" s="41"/>
      <c r="AQ12" s="41"/>
      <c r="AR12" s="171" t="s">
        <v>10147</v>
      </c>
      <c r="AS12" s="171"/>
      <c r="AT12" s="171"/>
      <c r="AU12" s="171"/>
      <c r="AV12" s="171"/>
      <c r="AW12" s="171"/>
      <c r="AX12" s="171"/>
      <c r="AY12" s="171"/>
      <c r="AZ12" s="171"/>
      <c r="BD12" t="str">
        <f t="shared" si="0"/>
        <v>NLXGREYSTONES</v>
      </c>
      <c r="BE12" s="94" t="s">
        <v>7841</v>
      </c>
      <c r="BF12" s="94" t="s">
        <v>7842</v>
      </c>
      <c r="BG12" s="94" t="s">
        <v>7841</v>
      </c>
      <c r="BH12" s="94" t="s">
        <v>7842</v>
      </c>
      <c r="BI12" s="94" t="str">
        <f t="shared" si="1"/>
        <v>NLX</v>
      </c>
    </row>
    <row r="13" spans="1:62" ht="102" customHeight="1" x14ac:dyDescent="0.3">
      <c r="A13" s="164"/>
      <c r="B13" s="165"/>
      <c r="C13" s="76"/>
      <c r="D13" s="25" t="s">
        <v>281</v>
      </c>
      <c r="E13" s="26" t="s">
        <v>282</v>
      </c>
      <c r="F13" s="168"/>
      <c r="G13" s="46" t="s">
        <v>1187</v>
      </c>
      <c r="H13" s="46" t="s">
        <v>1188</v>
      </c>
      <c r="I13" s="27" t="s">
        <v>1046</v>
      </c>
      <c r="J13" s="27" t="s">
        <v>1047</v>
      </c>
      <c r="K13" s="27" t="s">
        <v>1046</v>
      </c>
      <c r="L13" s="27" t="s">
        <v>1047</v>
      </c>
      <c r="M13" s="27" t="s">
        <v>1046</v>
      </c>
      <c r="N13" s="27" t="s">
        <v>1047</v>
      </c>
      <c r="O13" s="27" t="s">
        <v>1046</v>
      </c>
      <c r="P13" s="27" t="s">
        <v>1047</v>
      </c>
      <c r="Q13" s="27" t="s">
        <v>1046</v>
      </c>
      <c r="R13" s="27" t="s">
        <v>1047</v>
      </c>
      <c r="S13" s="27" t="s">
        <v>1046</v>
      </c>
      <c r="T13" s="27" t="s">
        <v>1047</v>
      </c>
      <c r="U13" s="163"/>
      <c r="V13" s="175"/>
      <c r="W13" s="175"/>
      <c r="X13" s="176"/>
      <c r="Y13" s="175"/>
      <c r="Z13" s="175"/>
      <c r="AA13" s="163"/>
      <c r="AB13" s="163"/>
      <c r="AC13" s="163"/>
      <c r="AD13" s="163"/>
      <c r="AE13" s="174"/>
      <c r="AF13" s="174"/>
      <c r="AG13" s="29"/>
      <c r="AH13" s="41" t="s">
        <v>285</v>
      </c>
      <c r="AI13" s="41"/>
      <c r="AJ13" s="92" t="str">
        <f>IF(SUM(D834:E834)&gt;0,"Please enter valid speciality codes","")</f>
        <v/>
      </c>
      <c r="AK13" s="28" t="s">
        <v>10288</v>
      </c>
      <c r="AL13" s="41"/>
      <c r="AM13" s="41"/>
      <c r="AN13" s="41"/>
      <c r="AO13" s="41"/>
      <c r="AP13" s="41"/>
      <c r="AQ13" s="41"/>
      <c r="AS13" s="28" t="s">
        <v>10149</v>
      </c>
      <c r="AT13" s="28" t="s">
        <v>10150</v>
      </c>
      <c r="BD13" t="str">
        <f t="shared" si="0"/>
        <v>NLXHANHAM HEALTH</v>
      </c>
      <c r="BE13" s="94" t="s">
        <v>7855</v>
      </c>
      <c r="BF13" s="94" t="s">
        <v>7856</v>
      </c>
      <c r="BG13" s="94" t="s">
        <v>7855</v>
      </c>
      <c r="BH13" s="94" t="s">
        <v>7856</v>
      </c>
      <c r="BI13" s="94" t="str">
        <f t="shared" si="1"/>
        <v>NLX</v>
      </c>
    </row>
    <row r="14" spans="1:62" ht="14.4" customHeight="1" x14ac:dyDescent="0.3">
      <c r="A14" s="50" t="str">
        <f>IF(M215=1,"No Site Selected",IF(N215=1,"No Ward Name",""))</f>
        <v/>
      </c>
      <c r="B14" s="42">
        <f t="shared" ref="B14:B45" si="2">IF(SUM(E215:G215,M215:N215)&gt;0,1,IF(AG215&gt;0,2,0))</f>
        <v>2</v>
      </c>
      <c r="C14" s="42"/>
      <c r="D14" s="130" t="str">
        <f t="shared" ref="D14:D45" si="3">IF(ISNA(VLOOKUP($E$5&amp;E14,$BD:$BE,2,FALSE)),"",VLOOKUP($E$5&amp;E14,$BD:$BE,2,FALSE))</f>
        <v>RXMT4</v>
      </c>
      <c r="E14" s="59" t="s">
        <v>1936</v>
      </c>
      <c r="F14" s="52" t="s">
        <v>10366</v>
      </c>
      <c r="G14" s="126" t="s">
        <v>310</v>
      </c>
      <c r="H14" s="69"/>
      <c r="I14" s="53">
        <v>660</v>
      </c>
      <c r="J14" s="54">
        <v>666.25</v>
      </c>
      <c r="K14" s="54">
        <v>652.5</v>
      </c>
      <c r="L14" s="54">
        <v>570.72</v>
      </c>
      <c r="M14" s="54">
        <v>336</v>
      </c>
      <c r="N14" s="54">
        <v>334.75</v>
      </c>
      <c r="O14" s="54">
        <v>0</v>
      </c>
      <c r="P14" s="54">
        <v>294</v>
      </c>
      <c r="Q14" s="55">
        <v>0</v>
      </c>
      <c r="R14" s="55">
        <v>0</v>
      </c>
      <c r="S14" s="55">
        <v>0</v>
      </c>
      <c r="T14" s="55">
        <v>0</v>
      </c>
      <c r="U14" s="55">
        <v>257</v>
      </c>
      <c r="V14" s="116">
        <f t="shared" ref="V14" si="4">IF(ISERROR(IF($U14="","",SUM(J14,N14)/$U14)),"-",(IF($U14="","",SUM(J14,N14)/$U14)))</f>
        <v>3.8949416342412451</v>
      </c>
      <c r="W14" s="116">
        <f t="shared" ref="W14" si="5">IF(ISERROR(IF($U14="","",SUM(L14,P14)/$U14)),"-",(IF($U14="","",SUM(L14,P14)/$U14)))</f>
        <v>3.3646692607003894</v>
      </c>
      <c r="X14" s="116">
        <f t="shared" ref="X14" si="6">IF(ISERROR(IF($U14="","",R14/$U14)),"-",(IF($U14="","",R14/$U14)))</f>
        <v>0</v>
      </c>
      <c r="Y14" s="116">
        <f t="shared" ref="Y14" si="7">IF(ISERROR(IF($U14="","",T14/$U14)),"-",(IF($U14="","",T14/$U14)))</f>
        <v>0</v>
      </c>
      <c r="Z14" s="116">
        <f t="shared" ref="Z14" si="8">IF(ISERROR(IF($U14="","",SUM(J14,L14,N14,P14,R14,T14)/$U14)),"-",(IF($U14="","",SUM(J14,L14,N14,P14,R14,T14)/$U14)))</f>
        <v>7.259610894941634</v>
      </c>
      <c r="AA14" s="115">
        <f t="shared" ref="AA14" si="9">IF(ISERROR(IF($I14="","",J14/I14)),"-",(IF($I14="","",J14/I14)))</f>
        <v>1.009469696969697</v>
      </c>
      <c r="AB14" s="115">
        <f t="shared" ref="AB14" si="10">IF(ISERROR(IF(K14="","",L14/K14)),"-",(IF(K14="","",L14/K14)))</f>
        <v>0.8746666666666667</v>
      </c>
      <c r="AC14" s="115">
        <f t="shared" ref="AC14" si="11">IF(ISERROR(IF(M14="","",N14/M14)),"-",(IF(M14="","",N14/M14)))</f>
        <v>0.99627976190476186</v>
      </c>
      <c r="AD14" s="115" t="str">
        <f t="shared" ref="AD14" si="12">IF(ISERROR(IF(O14="","",P14/O14)),"-",IF(O14="","",P14/O14))</f>
        <v>-</v>
      </c>
      <c r="AE14" s="115" t="str">
        <f>IF(ISERROR(IF(Q14="","",R14/Q14)),"-",IF(Q14="","",R14/Q14))</f>
        <v>-</v>
      </c>
      <c r="AF14" s="115" t="str">
        <f>IF(ISERROR(IF(S14="","",T14/S14)),"-",IF(S14="","",T14/S14))</f>
        <v>-</v>
      </c>
      <c r="AG14" s="29"/>
      <c r="AH14" s="41" t="s">
        <v>286</v>
      </c>
      <c r="AI14" s="41">
        <v>0</v>
      </c>
      <c r="AJ14" s="92" t="str">
        <f>IF(SUM(J625)&gt;0,"AHP Data entered but not required","")</f>
        <v/>
      </c>
      <c r="AK14" s="28" t="s">
        <v>10325</v>
      </c>
      <c r="AN14" s="41"/>
      <c r="AO14" s="41"/>
      <c r="AP14" s="41"/>
      <c r="AQ14" s="41"/>
      <c r="AR14" s="41"/>
      <c r="AS14" s="83" t="str">
        <f>IF(M215=1,"No Site Selected","")</f>
        <v/>
      </c>
      <c r="AT14" s="83" t="str">
        <f>IF(N215=1,"No Ward Name","")</f>
        <v/>
      </c>
      <c r="AU14" s="29"/>
      <c r="AV14" s="29"/>
      <c r="BD14" t="str">
        <f t="shared" si="0"/>
        <v>NLXHOMELINK &amp; COMMUNITY OPTIONS</v>
      </c>
      <c r="BE14" s="94" t="s">
        <v>7843</v>
      </c>
      <c r="BF14" s="94" t="s">
        <v>7844</v>
      </c>
      <c r="BG14" s="94" t="s">
        <v>7843</v>
      </c>
      <c r="BH14" s="94" t="s">
        <v>7844</v>
      </c>
      <c r="BI14" s="94" t="str">
        <f t="shared" si="1"/>
        <v>NLX</v>
      </c>
      <c r="BJ14" s="43"/>
    </row>
    <row r="15" spans="1:62" ht="14.4" customHeight="1" x14ac:dyDescent="0.3">
      <c r="A15" s="50" t="str">
        <f>IF(M216=1,"No Site Selected",IF(N216=1,"No Ward Name",""))</f>
        <v/>
      </c>
      <c r="B15" s="42">
        <f t="shared" si="2"/>
        <v>2</v>
      </c>
      <c r="C15" s="42"/>
      <c r="D15" s="130" t="str">
        <f t="shared" si="3"/>
        <v>RXMT4</v>
      </c>
      <c r="E15" s="59" t="s">
        <v>1936</v>
      </c>
      <c r="F15" s="52" t="s">
        <v>10367</v>
      </c>
      <c r="G15" s="126" t="s">
        <v>1180</v>
      </c>
      <c r="H15" s="70"/>
      <c r="I15" s="52">
        <v>900</v>
      </c>
      <c r="J15" s="52">
        <v>576.64</v>
      </c>
      <c r="K15" s="52">
        <v>900</v>
      </c>
      <c r="L15" s="52">
        <v>841.64</v>
      </c>
      <c r="M15" s="54">
        <v>315</v>
      </c>
      <c r="N15" s="54">
        <v>341</v>
      </c>
      <c r="O15" s="55">
        <v>315</v>
      </c>
      <c r="P15" s="56">
        <v>425.75</v>
      </c>
      <c r="Q15" s="55">
        <v>0</v>
      </c>
      <c r="R15" s="55">
        <v>0</v>
      </c>
      <c r="S15" s="55">
        <v>0</v>
      </c>
      <c r="T15" s="55">
        <v>0</v>
      </c>
      <c r="U15" s="55">
        <v>128</v>
      </c>
      <c r="V15" s="116">
        <f t="shared" ref="V15:V78" si="13">IF(ISERROR(IF($U15="","",SUM(J15,N15)/$U15)),"-",(IF($U15="","",SUM(J15,N15)/$U15)))</f>
        <v>7.1690624999999999</v>
      </c>
      <c r="W15" s="116">
        <f t="shared" ref="W15:W78" si="14">IF(ISERROR(IF($U15="","",SUM(L15,P15)/$U15)),"-",(IF($U15="","",SUM(L15,P15)/$U15)))</f>
        <v>9.901484374999999</v>
      </c>
      <c r="X15" s="116">
        <f t="shared" ref="X15:X16" si="15">IF(ISERROR(IF($U15="","",R15/$U15)),"-",(IF($U15="","",R15/$U15)))</f>
        <v>0</v>
      </c>
      <c r="Y15" s="116">
        <f t="shared" ref="Y15:Y16" si="16">IF(ISERROR(IF($U15="","",T15/$U15)),"-",(IF($U15="","",T15/$U15)))</f>
        <v>0</v>
      </c>
      <c r="Z15" s="116">
        <f t="shared" ref="Z15:Z16" si="17">IF(ISERROR(IF($U15="","",SUM(J15,L15,N15,P15,R15,T15)/$U15)),"-",(IF($U15="","",SUM(J15,L15,N15,P15,R15,T15)/$U15)))</f>
        <v>17.070546874999998</v>
      </c>
      <c r="AA15" s="115">
        <f t="shared" ref="AA15:AA78" si="18">IF(ISERROR(IF($I15="","",J15/I15)),"-",(IF($I15="","",J15/I15)))</f>
        <v>0.64071111111111112</v>
      </c>
      <c r="AB15" s="115">
        <f t="shared" ref="AB15:AB78" si="19">IF(ISERROR(IF(K15="","",L15/K15)),"-",(IF(K15="","",L15/K15)))</f>
        <v>0.93515555555555552</v>
      </c>
      <c r="AC15" s="115">
        <f t="shared" ref="AC15:AC78" si="20">IF(ISERROR(IF(M15="","",N15/M15)),"-",(IF(M15="","",N15/M15)))</f>
        <v>1.0825396825396825</v>
      </c>
      <c r="AD15" s="115">
        <f t="shared" ref="AD15:AD78" si="21">IF(ISERROR(IF(O15="","",P15/O15)),"-",IF(O15="","",P15/O15))</f>
        <v>1.3515873015873017</v>
      </c>
      <c r="AE15" s="115" t="str">
        <f t="shared" ref="AE15:AE78" si="22">IF(ISERROR(IF(Q15="","",R15/Q15)),"-",IF(Q15="","",R15/Q15))</f>
        <v>-</v>
      </c>
      <c r="AF15" s="115" t="str">
        <f t="shared" ref="AF15:AF78" si="23">IF(ISERROR(IF(S15="","",T15/S15)),"-",IF(S15="","",T15/S15))</f>
        <v>-</v>
      </c>
      <c r="AG15" s="29"/>
      <c r="AH15" s="41" t="s">
        <v>287</v>
      </c>
      <c r="AI15" s="41">
        <v>0</v>
      </c>
      <c r="AJ15" s="85"/>
      <c r="AN15" s="41"/>
      <c r="AO15" s="41"/>
      <c r="AP15" s="41"/>
      <c r="AQ15" s="41"/>
      <c r="AR15" s="41"/>
      <c r="AS15" s="83" t="str">
        <f t="shared" ref="AS15:AS78" si="24">IF(M216=1,"No Site Selected","")</f>
        <v/>
      </c>
      <c r="AT15" s="83" t="str">
        <f t="shared" ref="AT15:AT78" si="25">IF(N216=1,"No Ward Name","")</f>
        <v/>
      </c>
      <c r="AU15" s="29"/>
      <c r="AV15" s="29"/>
      <c r="BD15" t="str">
        <f t="shared" si="0"/>
        <v>NLXMELKSHAM COMMUNITY HOSPITAL</v>
      </c>
      <c r="BE15" s="94" t="s">
        <v>7849</v>
      </c>
      <c r="BF15" s="94" t="s">
        <v>4801</v>
      </c>
      <c r="BG15" s="94" t="s">
        <v>7849</v>
      </c>
      <c r="BH15" s="94" t="s">
        <v>4801</v>
      </c>
      <c r="BI15" s="94" t="str">
        <f t="shared" si="1"/>
        <v>NLX</v>
      </c>
    </row>
    <row r="16" spans="1:62" ht="14.4" customHeight="1" x14ac:dyDescent="0.3">
      <c r="A16" s="50" t="str">
        <f>IF(M217=1,"No Site Selected",IF(N217=1,"No Ward Name",""))</f>
        <v/>
      </c>
      <c r="B16" s="42">
        <f t="shared" si="2"/>
        <v>2</v>
      </c>
      <c r="C16" s="42"/>
      <c r="D16" s="130" t="str">
        <f t="shared" si="3"/>
        <v>RXMT4</v>
      </c>
      <c r="E16" s="59" t="s">
        <v>1936</v>
      </c>
      <c r="F16" s="52" t="s">
        <v>10368</v>
      </c>
      <c r="G16" s="126" t="s">
        <v>310</v>
      </c>
      <c r="H16" s="70"/>
      <c r="I16" s="53">
        <v>900</v>
      </c>
      <c r="J16" s="54">
        <v>1005</v>
      </c>
      <c r="K16" s="54">
        <v>1650</v>
      </c>
      <c r="L16" s="54">
        <v>1298.25</v>
      </c>
      <c r="M16" s="54">
        <v>630</v>
      </c>
      <c r="N16" s="54">
        <v>364.5</v>
      </c>
      <c r="O16" s="55">
        <v>315</v>
      </c>
      <c r="P16" s="56">
        <v>619.5</v>
      </c>
      <c r="Q16" s="55">
        <v>0</v>
      </c>
      <c r="R16" s="55">
        <v>0</v>
      </c>
      <c r="S16" s="55">
        <v>0</v>
      </c>
      <c r="T16" s="55">
        <v>0</v>
      </c>
      <c r="U16" s="55">
        <v>794</v>
      </c>
      <c r="V16" s="116">
        <f t="shared" si="13"/>
        <v>1.7248110831234258</v>
      </c>
      <c r="W16" s="116">
        <f t="shared" si="14"/>
        <v>2.4153022670025188</v>
      </c>
      <c r="X16" s="116">
        <f t="shared" si="15"/>
        <v>0</v>
      </c>
      <c r="Y16" s="116">
        <f t="shared" si="16"/>
        <v>0</v>
      </c>
      <c r="Z16" s="116">
        <f t="shared" si="17"/>
        <v>4.1401133501259446</v>
      </c>
      <c r="AA16" s="115">
        <f t="shared" si="18"/>
        <v>1.1166666666666667</v>
      </c>
      <c r="AB16" s="115">
        <f t="shared" si="19"/>
        <v>0.78681818181818186</v>
      </c>
      <c r="AC16" s="115">
        <f t="shared" si="20"/>
        <v>0.57857142857142863</v>
      </c>
      <c r="AD16" s="115">
        <f t="shared" si="21"/>
        <v>1.9666666666666666</v>
      </c>
      <c r="AE16" s="115" t="str">
        <f t="shared" si="22"/>
        <v>-</v>
      </c>
      <c r="AF16" s="115" t="str">
        <f t="shared" si="23"/>
        <v>-</v>
      </c>
      <c r="AG16" s="29"/>
      <c r="AH16" s="44" t="s">
        <v>10274</v>
      </c>
      <c r="AI16" s="41">
        <v>0</v>
      </c>
      <c r="AJ16" s="85"/>
      <c r="AN16" s="41"/>
      <c r="AO16" s="41"/>
      <c r="AP16" s="41"/>
      <c r="AQ16" s="41"/>
      <c r="AR16" s="41"/>
      <c r="AS16" s="83" t="str">
        <f t="shared" si="24"/>
        <v/>
      </c>
      <c r="AT16" s="83" t="str">
        <f t="shared" si="25"/>
        <v/>
      </c>
      <c r="AU16" s="29"/>
      <c r="AV16" s="29"/>
      <c r="BD16" t="str">
        <f t="shared" si="0"/>
        <v>NLXPAULTON MEMORIAL HOSPITAL</v>
      </c>
      <c r="BE16" s="94" t="s">
        <v>7839</v>
      </c>
      <c r="BF16" s="94" t="s">
        <v>7840</v>
      </c>
      <c r="BG16" s="94" t="s">
        <v>7839</v>
      </c>
      <c r="BH16" s="94" t="s">
        <v>7840</v>
      </c>
      <c r="BI16" s="94" t="str">
        <f t="shared" si="1"/>
        <v>NLX</v>
      </c>
    </row>
    <row r="17" spans="1:62" ht="14.4" x14ac:dyDescent="0.3">
      <c r="A17" s="50" t="str">
        <f t="shared" ref="A17:A80" si="26">IF(M218=1,"No Site Selected",IF(N218=1,"No Ward Name",""))</f>
        <v/>
      </c>
      <c r="B17" s="42">
        <f t="shared" si="2"/>
        <v>2</v>
      </c>
      <c r="C17" s="42"/>
      <c r="D17" s="51" t="str">
        <f t="shared" si="3"/>
        <v>RXM54</v>
      </c>
      <c r="E17" s="59" t="s">
        <v>1877</v>
      </c>
      <c r="F17" s="52" t="s">
        <v>10369</v>
      </c>
      <c r="G17" s="126" t="s">
        <v>1180</v>
      </c>
      <c r="H17" s="70"/>
      <c r="I17" s="53">
        <v>1350</v>
      </c>
      <c r="J17" s="54">
        <v>1176.25</v>
      </c>
      <c r="K17" s="54">
        <v>1350</v>
      </c>
      <c r="L17" s="54">
        <v>1617.25</v>
      </c>
      <c r="M17" s="54">
        <v>630</v>
      </c>
      <c r="N17" s="54">
        <v>420</v>
      </c>
      <c r="O17" s="55">
        <v>630</v>
      </c>
      <c r="P17" s="56">
        <v>1256.82</v>
      </c>
      <c r="Q17" s="55">
        <v>0</v>
      </c>
      <c r="R17" s="55">
        <v>29</v>
      </c>
      <c r="S17" s="55">
        <v>0</v>
      </c>
      <c r="T17" s="55">
        <v>0</v>
      </c>
      <c r="U17" s="55">
        <v>273</v>
      </c>
      <c r="V17" s="116">
        <f t="shared" si="13"/>
        <v>5.8470695970695967</v>
      </c>
      <c r="W17" s="116">
        <f t="shared" si="14"/>
        <v>10.527728937728936</v>
      </c>
      <c r="X17" s="116">
        <f t="shared" ref="X17:X80" si="27">IF(ISERROR(IF($U17="","",R17/$U17)),"-",(IF($U17="","",R17/$U17)))</f>
        <v>0.10622710622710622</v>
      </c>
      <c r="Y17" s="116">
        <f t="shared" ref="Y17:Y80" si="28">IF(ISERROR(IF($U17="","",T17/$U17)),"-",(IF($U17="","",T17/$U17)))</f>
        <v>0</v>
      </c>
      <c r="Z17" s="116">
        <f t="shared" ref="Z17:Z80" si="29">IF(ISERROR(IF($U17="","",SUM(J17,L17,N17,P17,R17,T17)/$U17)),"-",(IF($U17="","",SUM(J17,L17,N17,P17,R17,T17)/$U17)))</f>
        <v>16.481025641025639</v>
      </c>
      <c r="AA17" s="115">
        <f t="shared" si="18"/>
        <v>0.87129629629629635</v>
      </c>
      <c r="AB17" s="115">
        <f t="shared" si="19"/>
        <v>1.1979629629629629</v>
      </c>
      <c r="AC17" s="115">
        <f t="shared" si="20"/>
        <v>0.66666666666666663</v>
      </c>
      <c r="AD17" s="115">
        <f t="shared" si="21"/>
        <v>1.9949523809523808</v>
      </c>
      <c r="AE17" s="115" t="str">
        <f t="shared" si="22"/>
        <v>-</v>
      </c>
      <c r="AF17" s="115" t="str">
        <f t="shared" si="23"/>
        <v>-</v>
      </c>
      <c r="AG17" s="29"/>
      <c r="AH17" s="41" t="s">
        <v>288</v>
      </c>
      <c r="AI17" s="41">
        <v>0</v>
      </c>
      <c r="AN17" s="41"/>
      <c r="AO17" s="41"/>
      <c r="AP17" s="41"/>
      <c r="AQ17" s="41"/>
      <c r="AR17" s="41"/>
      <c r="AS17" s="83" t="str">
        <f t="shared" si="24"/>
        <v/>
      </c>
      <c r="AT17" s="83" t="str">
        <f t="shared" si="25"/>
        <v/>
      </c>
      <c r="AU17" s="29"/>
      <c r="AV17" s="29"/>
      <c r="BD17" t="str">
        <f t="shared" si="0"/>
        <v>NLXST MARTINS HOSPITAL</v>
      </c>
      <c r="BE17" s="94" t="s">
        <v>7838</v>
      </c>
      <c r="BF17" s="94" t="s">
        <v>6934</v>
      </c>
      <c r="BG17" s="94" t="s">
        <v>7838</v>
      </c>
      <c r="BH17" s="94" t="s">
        <v>6934</v>
      </c>
      <c r="BI17" s="94" t="str">
        <f t="shared" si="1"/>
        <v>NLX</v>
      </c>
      <c r="BJ17" s="29" t="s">
        <v>695</v>
      </c>
    </row>
    <row r="18" spans="1:62" ht="28.8" x14ac:dyDescent="0.3">
      <c r="A18" s="50" t="str">
        <f t="shared" si="26"/>
        <v/>
      </c>
      <c r="B18" s="42">
        <f t="shared" si="2"/>
        <v>2</v>
      </c>
      <c r="C18" s="42"/>
      <c r="D18" s="51" t="str">
        <f t="shared" si="3"/>
        <v>RXM70</v>
      </c>
      <c r="E18" s="59" t="s">
        <v>1897</v>
      </c>
      <c r="F18" s="52" t="s">
        <v>10370</v>
      </c>
      <c r="G18" s="126" t="s">
        <v>1180</v>
      </c>
      <c r="H18" s="70"/>
      <c r="I18" s="53">
        <v>1372.5</v>
      </c>
      <c r="J18" s="54">
        <v>1401.25</v>
      </c>
      <c r="K18" s="54">
        <v>1372.5</v>
      </c>
      <c r="L18" s="54">
        <v>825.5</v>
      </c>
      <c r="M18" s="54">
        <v>555</v>
      </c>
      <c r="N18" s="54">
        <v>332.52</v>
      </c>
      <c r="O18" s="55">
        <v>555</v>
      </c>
      <c r="P18" s="56">
        <v>609.87</v>
      </c>
      <c r="Q18" s="55">
        <v>457.5</v>
      </c>
      <c r="R18" s="55">
        <v>37.25</v>
      </c>
      <c r="S18" s="55">
        <v>0</v>
      </c>
      <c r="T18" s="55">
        <v>0</v>
      </c>
      <c r="U18" s="55">
        <v>530</v>
      </c>
      <c r="V18" s="116">
        <f t="shared" si="13"/>
        <v>3.2712641509433964</v>
      </c>
      <c r="W18" s="116">
        <f t="shared" si="14"/>
        <v>2.7082452830188677</v>
      </c>
      <c r="X18" s="116">
        <f t="shared" si="27"/>
        <v>7.0283018867924527E-2</v>
      </c>
      <c r="Y18" s="116">
        <f t="shared" si="28"/>
        <v>0</v>
      </c>
      <c r="Z18" s="116">
        <f t="shared" si="29"/>
        <v>6.0497924528301885</v>
      </c>
      <c r="AA18" s="115">
        <f t="shared" si="18"/>
        <v>1.0209471766848817</v>
      </c>
      <c r="AB18" s="115">
        <f t="shared" si="19"/>
        <v>0.60145719489981786</v>
      </c>
      <c r="AC18" s="115">
        <f t="shared" si="20"/>
        <v>0.59913513513513506</v>
      </c>
      <c r="AD18" s="115">
        <f t="shared" si="21"/>
        <v>1.0988648648648649</v>
      </c>
      <c r="AE18" s="115">
        <f t="shared" si="22"/>
        <v>8.14207650273224E-2</v>
      </c>
      <c r="AF18" s="115" t="str">
        <f t="shared" si="23"/>
        <v>-</v>
      </c>
      <c r="AG18" s="29"/>
      <c r="AH18" s="41" t="s">
        <v>289</v>
      </c>
      <c r="AI18" s="41">
        <v>0</v>
      </c>
      <c r="AJ18" s="85"/>
      <c r="AN18" s="41"/>
      <c r="AO18" s="41"/>
      <c r="AP18" s="41"/>
      <c r="AQ18" s="41"/>
      <c r="AR18" s="41"/>
      <c r="AS18" s="83" t="str">
        <f t="shared" si="24"/>
        <v/>
      </c>
      <c r="AT18" s="83" t="str">
        <f t="shared" si="25"/>
        <v/>
      </c>
      <c r="AU18" s="29"/>
      <c r="AV18" s="29"/>
      <c r="BD18" t="str">
        <f t="shared" si="0"/>
        <v>NLXTHORNBURY HOSPITAL</v>
      </c>
      <c r="BE18" s="94" t="s">
        <v>7851</v>
      </c>
      <c r="BF18" s="94" t="s">
        <v>7852</v>
      </c>
      <c r="BG18" s="94" t="s">
        <v>7851</v>
      </c>
      <c r="BH18" s="94" t="s">
        <v>7852</v>
      </c>
      <c r="BI18" s="94" t="str">
        <f t="shared" si="1"/>
        <v>NLX</v>
      </c>
      <c r="BJ18" s="29" t="str">
        <f>$E$5</f>
        <v>RXM</v>
      </c>
    </row>
    <row r="19" spans="1:62" ht="28.8" x14ac:dyDescent="0.3">
      <c r="A19" s="50" t="str">
        <f t="shared" si="26"/>
        <v/>
      </c>
      <c r="B19" s="42">
        <f t="shared" si="2"/>
        <v>2</v>
      </c>
      <c r="C19" s="42"/>
      <c r="D19" s="51" t="str">
        <f t="shared" si="3"/>
        <v>RXM71</v>
      </c>
      <c r="E19" s="59" t="s">
        <v>1899</v>
      </c>
      <c r="F19" s="52" t="s">
        <v>10371</v>
      </c>
      <c r="G19" s="126" t="s">
        <v>1180</v>
      </c>
      <c r="H19" s="70" t="s">
        <v>1182</v>
      </c>
      <c r="I19" s="53">
        <v>1522.5</v>
      </c>
      <c r="J19" s="54">
        <v>1201.75</v>
      </c>
      <c r="K19" s="54">
        <v>1372.5</v>
      </c>
      <c r="L19" s="54">
        <v>947.5</v>
      </c>
      <c r="M19" s="54">
        <v>555</v>
      </c>
      <c r="N19" s="54">
        <v>287.75</v>
      </c>
      <c r="O19" s="55">
        <v>555</v>
      </c>
      <c r="P19" s="56">
        <v>430.21</v>
      </c>
      <c r="Q19" s="55">
        <v>457.5</v>
      </c>
      <c r="R19" s="55">
        <v>261.5</v>
      </c>
      <c r="S19" s="55">
        <v>0</v>
      </c>
      <c r="T19" s="55">
        <v>0</v>
      </c>
      <c r="U19" s="55">
        <v>471</v>
      </c>
      <c r="V19" s="116">
        <f t="shared" si="13"/>
        <v>3.1624203821656049</v>
      </c>
      <c r="W19" s="116">
        <f t="shared" si="14"/>
        <v>2.9250743099787688</v>
      </c>
      <c r="X19" s="116">
        <f t="shared" si="27"/>
        <v>0.55520169851380041</v>
      </c>
      <c r="Y19" s="116">
        <f t="shared" si="28"/>
        <v>0</v>
      </c>
      <c r="Z19" s="116">
        <f t="shared" si="29"/>
        <v>6.6426963906581742</v>
      </c>
      <c r="AA19" s="115">
        <f t="shared" si="18"/>
        <v>0.78932676518883416</v>
      </c>
      <c r="AB19" s="115">
        <f t="shared" si="19"/>
        <v>0.69034608378870677</v>
      </c>
      <c r="AC19" s="115">
        <f t="shared" si="20"/>
        <v>0.5184684684684685</v>
      </c>
      <c r="AD19" s="115">
        <f t="shared" si="21"/>
        <v>0.77515315315315314</v>
      </c>
      <c r="AE19" s="115">
        <f t="shared" si="22"/>
        <v>0.57158469945355195</v>
      </c>
      <c r="AF19" s="115" t="str">
        <f t="shared" si="23"/>
        <v>-</v>
      </c>
      <c r="AG19" s="29"/>
      <c r="AH19" s="41" t="s">
        <v>290</v>
      </c>
      <c r="AI19" s="41">
        <v>0</v>
      </c>
      <c r="AJ19" s="87"/>
      <c r="AN19" s="41"/>
      <c r="AO19" s="41"/>
      <c r="AP19" s="41"/>
      <c r="AQ19" s="41"/>
      <c r="AR19" s="41"/>
      <c r="AS19" s="83" t="str">
        <f t="shared" si="24"/>
        <v/>
      </c>
      <c r="AT19" s="83" t="str">
        <f t="shared" si="25"/>
        <v/>
      </c>
      <c r="AU19" s="29"/>
      <c r="AV19" s="29"/>
      <c r="BD19" t="str">
        <f t="shared" si="0"/>
        <v>NLXTROWBRIDGE COMMUNITY HOSPITAL</v>
      </c>
      <c r="BE19" s="94" t="s">
        <v>7850</v>
      </c>
      <c r="BF19" s="94" t="s">
        <v>5056</v>
      </c>
      <c r="BG19" s="94" t="s">
        <v>7850</v>
      </c>
      <c r="BH19" s="94" t="s">
        <v>5056</v>
      </c>
      <c r="BI19" s="94" t="str">
        <f t="shared" si="1"/>
        <v>NLX</v>
      </c>
    </row>
    <row r="20" spans="1:62" ht="28.8" x14ac:dyDescent="0.3">
      <c r="A20" s="50" t="str">
        <f t="shared" si="26"/>
        <v/>
      </c>
      <c r="B20" s="42">
        <f t="shared" si="2"/>
        <v>2</v>
      </c>
      <c r="C20" s="42"/>
      <c r="D20" s="51" t="str">
        <f t="shared" si="3"/>
        <v>RXM76</v>
      </c>
      <c r="E20" s="62" t="s">
        <v>1903</v>
      </c>
      <c r="F20" s="52" t="s">
        <v>10372</v>
      </c>
      <c r="G20" s="126" t="s">
        <v>1180</v>
      </c>
      <c r="H20" s="70"/>
      <c r="I20" s="53">
        <v>1522.5</v>
      </c>
      <c r="J20" s="54">
        <v>1195.98</v>
      </c>
      <c r="K20" s="54">
        <v>1372.5</v>
      </c>
      <c r="L20" s="54">
        <v>984.38</v>
      </c>
      <c r="M20" s="54">
        <v>555</v>
      </c>
      <c r="N20" s="54">
        <v>338.93</v>
      </c>
      <c r="O20" s="55">
        <v>555</v>
      </c>
      <c r="P20" s="56">
        <v>566.45000000000005</v>
      </c>
      <c r="Q20" s="55">
        <v>1035</v>
      </c>
      <c r="R20" s="55">
        <v>158.57</v>
      </c>
      <c r="S20" s="55">
        <v>0</v>
      </c>
      <c r="T20" s="55">
        <v>0</v>
      </c>
      <c r="U20" s="55">
        <v>555</v>
      </c>
      <c r="V20" s="116">
        <f t="shared" si="13"/>
        <v>2.7656036036036036</v>
      </c>
      <c r="W20" s="116">
        <f t="shared" si="14"/>
        <v>2.7942882882882882</v>
      </c>
      <c r="X20" s="116">
        <f t="shared" si="27"/>
        <v>0.28571171171171172</v>
      </c>
      <c r="Y20" s="116">
        <f t="shared" si="28"/>
        <v>0</v>
      </c>
      <c r="Z20" s="116">
        <f t="shared" si="29"/>
        <v>5.8456036036036032</v>
      </c>
      <c r="AA20" s="115">
        <f t="shared" si="18"/>
        <v>0.78553694581280786</v>
      </c>
      <c r="AB20" s="115">
        <f t="shared" si="19"/>
        <v>0.71721675774134785</v>
      </c>
      <c r="AC20" s="115">
        <f t="shared" si="20"/>
        <v>0.61068468468468473</v>
      </c>
      <c r="AD20" s="115">
        <f t="shared" si="21"/>
        <v>1.0206306306306308</v>
      </c>
      <c r="AE20" s="115">
        <f t="shared" si="22"/>
        <v>0.15320772946859904</v>
      </c>
      <c r="AF20" s="115" t="str">
        <f t="shared" si="23"/>
        <v>-</v>
      </c>
      <c r="AG20" s="29"/>
      <c r="AH20" s="41" t="s">
        <v>291</v>
      </c>
      <c r="AI20" s="41">
        <v>0</v>
      </c>
      <c r="AJ20" s="87"/>
      <c r="AN20" s="41"/>
      <c r="AO20" s="41"/>
      <c r="AP20" s="41"/>
      <c r="AQ20" s="41"/>
      <c r="AR20" s="41"/>
      <c r="AS20" s="83" t="str">
        <f t="shared" si="24"/>
        <v/>
      </c>
      <c r="AT20" s="83" t="str">
        <f t="shared" si="25"/>
        <v/>
      </c>
      <c r="AU20" s="29"/>
      <c r="AV20" s="29"/>
      <c r="BD20" t="str">
        <f t="shared" si="0"/>
        <v>NQ1ACE (THE CRESCENT, COLCHESTER)</v>
      </c>
      <c r="BE20" s="94" t="s">
        <v>7832</v>
      </c>
      <c r="BF20" s="94" t="s">
        <v>7833</v>
      </c>
      <c r="BG20" s="94" t="s">
        <v>7832</v>
      </c>
      <c r="BH20" s="94" t="s">
        <v>7833</v>
      </c>
      <c r="BI20" s="94" t="str">
        <f t="shared" si="1"/>
        <v>NQ1</v>
      </c>
      <c r="BJ20" s="29" t="s">
        <v>696</v>
      </c>
    </row>
    <row r="21" spans="1:62" ht="28.8" x14ac:dyDescent="0.3">
      <c r="A21" s="50" t="str">
        <f t="shared" si="26"/>
        <v/>
      </c>
      <c r="B21" s="42">
        <f t="shared" si="2"/>
        <v>2</v>
      </c>
      <c r="C21" s="42"/>
      <c r="D21" s="51" t="str">
        <f t="shared" si="3"/>
        <v>RXM30</v>
      </c>
      <c r="E21" s="62" t="s">
        <v>1865</v>
      </c>
      <c r="F21" s="52" t="s">
        <v>10373</v>
      </c>
      <c r="G21" s="126" t="s">
        <v>1181</v>
      </c>
      <c r="H21" s="70"/>
      <c r="I21" s="53">
        <v>2265</v>
      </c>
      <c r="J21" s="54">
        <v>1385.42</v>
      </c>
      <c r="K21" s="54">
        <v>2565</v>
      </c>
      <c r="L21" s="54">
        <v>1718.32</v>
      </c>
      <c r="M21" s="54">
        <v>615</v>
      </c>
      <c r="N21" s="54">
        <v>616</v>
      </c>
      <c r="O21" s="55">
        <v>1230</v>
      </c>
      <c r="P21" s="56">
        <v>1209.5</v>
      </c>
      <c r="Q21" s="55">
        <v>0</v>
      </c>
      <c r="R21" s="55">
        <v>7.5</v>
      </c>
      <c r="S21" s="55">
        <v>0</v>
      </c>
      <c r="T21" s="55">
        <v>0</v>
      </c>
      <c r="U21" s="55">
        <v>308</v>
      </c>
      <c r="V21" s="116">
        <f t="shared" si="13"/>
        <v>6.4981168831168832</v>
      </c>
      <c r="W21" s="116">
        <f t="shared" si="14"/>
        <v>9.5059090909090891</v>
      </c>
      <c r="X21" s="116">
        <f t="shared" si="27"/>
        <v>2.4350649350649352E-2</v>
      </c>
      <c r="Y21" s="116">
        <f t="shared" si="28"/>
        <v>0</v>
      </c>
      <c r="Z21" s="116">
        <f t="shared" si="29"/>
        <v>16.028376623376623</v>
      </c>
      <c r="AA21" s="115">
        <f t="shared" si="18"/>
        <v>0.61166445916114798</v>
      </c>
      <c r="AB21" s="115">
        <f t="shared" si="19"/>
        <v>0.66991033138401557</v>
      </c>
      <c r="AC21" s="115">
        <f t="shared" si="20"/>
        <v>1.0016260162601627</v>
      </c>
      <c r="AD21" s="115">
        <f t="shared" si="21"/>
        <v>0.98333333333333328</v>
      </c>
      <c r="AE21" s="115" t="str">
        <f t="shared" si="22"/>
        <v>-</v>
      </c>
      <c r="AF21" s="115" t="str">
        <f t="shared" si="23"/>
        <v>-</v>
      </c>
      <c r="AG21" s="29"/>
      <c r="AH21" s="41" t="s">
        <v>292</v>
      </c>
      <c r="AI21" s="41">
        <v>0</v>
      </c>
      <c r="AJ21" s="87"/>
      <c r="AN21" s="41"/>
      <c r="AO21" s="41"/>
      <c r="AP21" s="41"/>
      <c r="AQ21" s="41"/>
      <c r="AR21" s="41"/>
      <c r="AS21" s="83" t="str">
        <f t="shared" si="24"/>
        <v/>
      </c>
      <c r="AT21" s="83" t="str">
        <f t="shared" si="25"/>
        <v/>
      </c>
      <c r="AU21" s="29"/>
      <c r="AV21" s="29"/>
      <c r="BD21" t="str">
        <f t="shared" si="0"/>
        <v>NQ1ACE CIC (CLACTON ON SEA)</v>
      </c>
      <c r="BE21" s="94" t="s">
        <v>7825</v>
      </c>
      <c r="BF21" s="94" t="s">
        <v>7826</v>
      </c>
      <c r="BG21" s="94" t="s">
        <v>7825</v>
      </c>
      <c r="BH21" s="94" t="s">
        <v>7826</v>
      </c>
      <c r="BI21" s="94" t="str">
        <f t="shared" si="1"/>
        <v>NQ1</v>
      </c>
      <c r="BJ21" s="29">
        <f>MATCH($BJ$18,$BI$1:$BI$5088,0)</f>
        <v>4081</v>
      </c>
    </row>
    <row r="22" spans="1:62" ht="28.8" x14ac:dyDescent="0.3">
      <c r="A22" s="50" t="str">
        <f t="shared" si="26"/>
        <v/>
      </c>
      <c r="B22" s="42">
        <f t="shared" si="2"/>
        <v>2</v>
      </c>
      <c r="C22" s="42"/>
      <c r="D22" s="51" t="str">
        <f t="shared" si="3"/>
        <v>RXMT4</v>
      </c>
      <c r="E22" s="62" t="s">
        <v>1936</v>
      </c>
      <c r="F22" s="52" t="s">
        <v>10374</v>
      </c>
      <c r="G22" s="126" t="s">
        <v>1182</v>
      </c>
      <c r="H22" s="70"/>
      <c r="I22" s="53">
        <v>1440</v>
      </c>
      <c r="J22" s="54">
        <v>1313.65</v>
      </c>
      <c r="K22" s="54">
        <v>2190</v>
      </c>
      <c r="L22" s="54">
        <v>1524.65</v>
      </c>
      <c r="M22" s="54">
        <v>624.9</v>
      </c>
      <c r="N22" s="54">
        <v>435.67</v>
      </c>
      <c r="O22" s="55">
        <v>1250.0999999999999</v>
      </c>
      <c r="P22" s="56">
        <v>1209.48</v>
      </c>
      <c r="Q22" s="55">
        <v>0</v>
      </c>
      <c r="R22" s="55">
        <v>0</v>
      </c>
      <c r="S22" s="55">
        <v>0</v>
      </c>
      <c r="T22" s="55">
        <v>0</v>
      </c>
      <c r="U22" s="55">
        <v>401</v>
      </c>
      <c r="V22" s="116">
        <f t="shared" si="13"/>
        <v>4.3623940149625939</v>
      </c>
      <c r="W22" s="116">
        <f t="shared" si="14"/>
        <v>6.818279301745636</v>
      </c>
      <c r="X22" s="116">
        <f t="shared" si="27"/>
        <v>0</v>
      </c>
      <c r="Y22" s="116">
        <f t="shared" si="28"/>
        <v>0</v>
      </c>
      <c r="Z22" s="116">
        <f t="shared" si="29"/>
        <v>11.180673316708232</v>
      </c>
      <c r="AA22" s="115">
        <f t="shared" si="18"/>
        <v>0.9122569444444445</v>
      </c>
      <c r="AB22" s="115">
        <f t="shared" si="19"/>
        <v>0.69618721461187216</v>
      </c>
      <c r="AC22" s="115">
        <f t="shared" si="20"/>
        <v>0.69718354936789895</v>
      </c>
      <c r="AD22" s="115">
        <f t="shared" si="21"/>
        <v>0.96750659947204232</v>
      </c>
      <c r="AE22" s="115" t="str">
        <f t="shared" si="22"/>
        <v>-</v>
      </c>
      <c r="AF22" s="115" t="str">
        <f t="shared" si="23"/>
        <v>-</v>
      </c>
      <c r="AG22" s="29"/>
      <c r="AH22" s="41" t="s">
        <v>293</v>
      </c>
      <c r="AI22" s="41">
        <v>0</v>
      </c>
      <c r="AJ22" s="87"/>
      <c r="AN22" s="41"/>
      <c r="AO22" s="41"/>
      <c r="AP22" s="41"/>
      <c r="AQ22" s="41"/>
      <c r="AR22" s="41"/>
      <c r="AS22" s="83" t="str">
        <f t="shared" si="24"/>
        <v/>
      </c>
      <c r="AT22" s="83" t="str">
        <f t="shared" si="25"/>
        <v/>
      </c>
      <c r="AU22" s="29"/>
      <c r="AV22" s="29"/>
      <c r="BD22" t="str">
        <f t="shared" si="0"/>
        <v>NQ1CLACTON HOSPITAL</v>
      </c>
      <c r="BE22" s="94" t="s">
        <v>7830</v>
      </c>
      <c r="BF22" s="94" t="s">
        <v>7831</v>
      </c>
      <c r="BG22" s="94" t="s">
        <v>7830</v>
      </c>
      <c r="BH22" s="94" t="s">
        <v>7831</v>
      </c>
      <c r="BI22" s="94" t="str">
        <f t="shared" si="1"/>
        <v>NQ1</v>
      </c>
      <c r="BJ22" s="29" t="s">
        <v>697</v>
      </c>
    </row>
    <row r="23" spans="1:62" ht="28.8" x14ac:dyDescent="0.3">
      <c r="A23" s="50" t="str">
        <f t="shared" si="26"/>
        <v/>
      </c>
      <c r="B23" s="42">
        <f t="shared" si="2"/>
        <v>2</v>
      </c>
      <c r="C23" s="42"/>
      <c r="D23" s="51" t="str">
        <f t="shared" si="3"/>
        <v>RXMT4</v>
      </c>
      <c r="E23" s="62" t="s">
        <v>1936</v>
      </c>
      <c r="F23" s="52" t="s">
        <v>10375</v>
      </c>
      <c r="G23" s="126" t="s">
        <v>1182</v>
      </c>
      <c r="H23" s="70"/>
      <c r="I23" s="53">
        <v>1560</v>
      </c>
      <c r="J23" s="54">
        <v>921.72</v>
      </c>
      <c r="K23" s="54">
        <v>2077.5</v>
      </c>
      <c r="L23" s="54">
        <v>2434.46</v>
      </c>
      <c r="M23" s="54">
        <v>624.9</v>
      </c>
      <c r="N23" s="54">
        <v>539.54</v>
      </c>
      <c r="O23" s="55">
        <v>937.5</v>
      </c>
      <c r="P23" s="56">
        <v>1337.76</v>
      </c>
      <c r="Q23" s="55">
        <v>0</v>
      </c>
      <c r="R23" s="55">
        <v>0</v>
      </c>
      <c r="S23" s="55">
        <v>0</v>
      </c>
      <c r="T23" s="55">
        <v>0</v>
      </c>
      <c r="U23" s="55">
        <v>390</v>
      </c>
      <c r="V23" s="116">
        <f t="shared" si="13"/>
        <v>3.7468205128205128</v>
      </c>
      <c r="W23" s="116">
        <f t="shared" si="14"/>
        <v>9.6723589743589748</v>
      </c>
      <c r="X23" s="116">
        <f t="shared" si="27"/>
        <v>0</v>
      </c>
      <c r="Y23" s="116">
        <f t="shared" si="28"/>
        <v>0</v>
      </c>
      <c r="Z23" s="116">
        <f t="shared" si="29"/>
        <v>13.419179487179488</v>
      </c>
      <c r="AA23" s="115">
        <f t="shared" si="18"/>
        <v>0.59084615384615391</v>
      </c>
      <c r="AB23" s="115">
        <f t="shared" si="19"/>
        <v>1.1718219013237063</v>
      </c>
      <c r="AC23" s="115">
        <f t="shared" si="20"/>
        <v>0.86340214434309492</v>
      </c>
      <c r="AD23" s="115">
        <f t="shared" si="21"/>
        <v>1.426944</v>
      </c>
      <c r="AE23" s="115" t="str">
        <f t="shared" si="22"/>
        <v>-</v>
      </c>
      <c r="AF23" s="115" t="str">
        <f t="shared" si="23"/>
        <v>-</v>
      </c>
      <c r="AG23" s="29"/>
      <c r="AH23" s="41" t="s">
        <v>294</v>
      </c>
      <c r="AI23" s="41">
        <v>0</v>
      </c>
      <c r="AJ23" s="87"/>
      <c r="AN23" s="41"/>
      <c r="AO23" s="41"/>
      <c r="AP23" s="41"/>
      <c r="AQ23" s="41"/>
      <c r="AR23" s="41"/>
      <c r="AS23" s="83" t="str">
        <f t="shared" si="24"/>
        <v/>
      </c>
      <c r="AT23" s="83" t="str">
        <f t="shared" si="25"/>
        <v/>
      </c>
      <c r="AU23" s="29"/>
      <c r="AV23" s="29"/>
      <c r="BD23" t="str">
        <f t="shared" si="0"/>
        <v>NQ1COLCHESTER GENERAL HOSPITAL</v>
      </c>
      <c r="BE23" s="94" t="s">
        <v>7829</v>
      </c>
      <c r="BF23" s="94" t="s">
        <v>2180</v>
      </c>
      <c r="BG23" s="94" t="s">
        <v>7829</v>
      </c>
      <c r="BH23" s="94" t="s">
        <v>2180</v>
      </c>
      <c r="BI23" s="94" t="str">
        <f t="shared" si="1"/>
        <v>NQ1</v>
      </c>
      <c r="BJ23" s="29">
        <f>SUM(COUNTIF($BH$1:$BI$5088,$BJ$18)+$BJ$21-1)</f>
        <v>4125</v>
      </c>
    </row>
    <row r="24" spans="1:62" ht="43.2" x14ac:dyDescent="0.3">
      <c r="A24" s="50" t="str">
        <f t="shared" si="26"/>
        <v/>
      </c>
      <c r="B24" s="42">
        <f t="shared" si="2"/>
        <v>2</v>
      </c>
      <c r="C24" s="42"/>
      <c r="D24" s="51" t="str">
        <f t="shared" si="3"/>
        <v>RXM63</v>
      </c>
      <c r="E24" s="62" t="s">
        <v>1889</v>
      </c>
      <c r="F24" s="52" t="s">
        <v>10376</v>
      </c>
      <c r="G24" s="126" t="s">
        <v>1182</v>
      </c>
      <c r="H24" s="70"/>
      <c r="I24" s="53">
        <v>1335</v>
      </c>
      <c r="J24" s="54">
        <v>1136.74</v>
      </c>
      <c r="K24" s="54">
        <v>1425</v>
      </c>
      <c r="L24" s="54">
        <v>1397.8</v>
      </c>
      <c r="M24" s="54">
        <v>624.9</v>
      </c>
      <c r="N24" s="54">
        <v>552.19000000000005</v>
      </c>
      <c r="O24" s="55">
        <v>624.9</v>
      </c>
      <c r="P24" s="56">
        <v>854.14</v>
      </c>
      <c r="Q24" s="55">
        <v>0</v>
      </c>
      <c r="R24" s="55">
        <v>0</v>
      </c>
      <c r="S24" s="55">
        <v>0</v>
      </c>
      <c r="T24" s="55">
        <v>0</v>
      </c>
      <c r="U24" s="55">
        <v>527</v>
      </c>
      <c r="V24" s="116">
        <f t="shared" si="13"/>
        <v>3.204800759013283</v>
      </c>
      <c r="W24" s="116">
        <f t="shared" si="14"/>
        <v>4.2731309297912716</v>
      </c>
      <c r="X24" s="116">
        <f t="shared" si="27"/>
        <v>0</v>
      </c>
      <c r="Y24" s="116">
        <f t="shared" si="28"/>
        <v>0</v>
      </c>
      <c r="Z24" s="116">
        <f t="shared" si="29"/>
        <v>7.4779316888045537</v>
      </c>
      <c r="AA24" s="115">
        <f t="shared" si="18"/>
        <v>0.85149063670411984</v>
      </c>
      <c r="AB24" s="115">
        <f t="shared" si="19"/>
        <v>0.9809122807017544</v>
      </c>
      <c r="AC24" s="115">
        <f t="shared" si="20"/>
        <v>0.88364538326132192</v>
      </c>
      <c r="AD24" s="115">
        <f t="shared" si="21"/>
        <v>1.3668426948311729</v>
      </c>
      <c r="AE24" s="115" t="str">
        <f t="shared" si="22"/>
        <v>-</v>
      </c>
      <c r="AF24" s="115" t="str">
        <f t="shared" si="23"/>
        <v>-</v>
      </c>
      <c r="AH24" s="41" t="s">
        <v>295</v>
      </c>
      <c r="AI24" s="41">
        <v>0</v>
      </c>
      <c r="AJ24" s="87"/>
      <c r="AS24" s="83" t="str">
        <f t="shared" si="24"/>
        <v/>
      </c>
      <c r="AT24" s="83" t="str">
        <f t="shared" si="25"/>
        <v/>
      </c>
      <c r="BD24" t="str">
        <f t="shared" si="0"/>
        <v>NQ1CONNAUGHT MEWS SUITES 6-10</v>
      </c>
      <c r="BE24" s="94" t="s">
        <v>7836</v>
      </c>
      <c r="BF24" s="94" t="s">
        <v>7837</v>
      </c>
      <c r="BG24" s="94" t="s">
        <v>7836</v>
      </c>
      <c r="BH24" s="94" t="s">
        <v>7837</v>
      </c>
      <c r="BI24" s="94" t="str">
        <f t="shared" si="1"/>
        <v>NQ1</v>
      </c>
      <c r="BJ24" s="29" t="s">
        <v>698</v>
      </c>
    </row>
    <row r="25" spans="1:62" ht="43.2" x14ac:dyDescent="0.3">
      <c r="A25" s="50" t="str">
        <f t="shared" si="26"/>
        <v/>
      </c>
      <c r="B25" s="42">
        <f t="shared" si="2"/>
        <v>2</v>
      </c>
      <c r="C25" s="42"/>
      <c r="D25" s="51" t="str">
        <f t="shared" si="3"/>
        <v>RXM77</v>
      </c>
      <c r="E25" s="62" t="s">
        <v>1905</v>
      </c>
      <c r="F25" s="52" t="s">
        <v>10377</v>
      </c>
      <c r="G25" s="126" t="s">
        <v>1180</v>
      </c>
      <c r="H25" s="70"/>
      <c r="I25" s="53">
        <v>1230</v>
      </c>
      <c r="J25" s="54">
        <v>1151.3900000000001</v>
      </c>
      <c r="K25" s="54">
        <v>900</v>
      </c>
      <c r="L25" s="54">
        <v>1285.49</v>
      </c>
      <c r="M25" s="54">
        <v>630</v>
      </c>
      <c r="N25" s="54">
        <v>494.67</v>
      </c>
      <c r="O25" s="55">
        <v>315</v>
      </c>
      <c r="P25" s="56">
        <v>852.5</v>
      </c>
      <c r="Q25" s="55">
        <v>450</v>
      </c>
      <c r="R25" s="55">
        <v>67.5</v>
      </c>
      <c r="S25" s="55">
        <v>0</v>
      </c>
      <c r="T25" s="55">
        <v>0</v>
      </c>
      <c r="U25" s="55">
        <v>548</v>
      </c>
      <c r="V25" s="116">
        <f t="shared" si="13"/>
        <v>3.0037591240875914</v>
      </c>
      <c r="W25" s="116">
        <f t="shared" si="14"/>
        <v>3.9014416058394157</v>
      </c>
      <c r="X25" s="116">
        <f t="shared" si="27"/>
        <v>0.12317518248175183</v>
      </c>
      <c r="Y25" s="116">
        <f t="shared" si="28"/>
        <v>0</v>
      </c>
      <c r="Z25" s="116">
        <f t="shared" si="29"/>
        <v>7.0283759124087597</v>
      </c>
      <c r="AA25" s="115">
        <f t="shared" si="18"/>
        <v>0.93608943089430907</v>
      </c>
      <c r="AB25" s="115">
        <f t="shared" si="19"/>
        <v>1.4283222222222223</v>
      </c>
      <c r="AC25" s="115">
        <f t="shared" si="20"/>
        <v>0.78519047619047622</v>
      </c>
      <c r="AD25" s="115">
        <f t="shared" si="21"/>
        <v>2.7063492063492065</v>
      </c>
      <c r="AE25" s="115">
        <f t="shared" si="22"/>
        <v>0.15</v>
      </c>
      <c r="AF25" s="115" t="str">
        <f t="shared" si="23"/>
        <v>-</v>
      </c>
      <c r="AH25" s="41" t="s">
        <v>296</v>
      </c>
      <c r="AI25" s="41">
        <v>0</v>
      </c>
      <c r="AJ25" s="87"/>
      <c r="AS25" s="83" t="str">
        <f t="shared" si="24"/>
        <v/>
      </c>
      <c r="AT25" s="83" t="str">
        <f t="shared" si="25"/>
        <v/>
      </c>
      <c r="BD25" t="str">
        <f t="shared" si="0"/>
        <v>NQ1CORNERSTONE</v>
      </c>
      <c r="BE25" s="94" t="s">
        <v>7834</v>
      </c>
      <c r="BF25" s="94" t="s">
        <v>7835</v>
      </c>
      <c r="BG25" s="94" t="s">
        <v>7834</v>
      </c>
      <c r="BH25" s="94" t="s">
        <v>7835</v>
      </c>
      <c r="BI25" s="94" t="str">
        <f t="shared" si="1"/>
        <v>NQ1</v>
      </c>
      <c r="BJ25" s="29" t="s">
        <v>10323</v>
      </c>
    </row>
    <row r="26" spans="1:62" ht="43.2" x14ac:dyDescent="0.3">
      <c r="A26" s="50" t="str">
        <f t="shared" si="26"/>
        <v/>
      </c>
      <c r="B26" s="42">
        <f t="shared" si="2"/>
        <v>2</v>
      </c>
      <c r="C26" s="42"/>
      <c r="D26" s="51" t="str">
        <f t="shared" si="3"/>
        <v>RXM78</v>
      </c>
      <c r="E26" s="62" t="s">
        <v>1907</v>
      </c>
      <c r="F26" s="52" t="s">
        <v>10378</v>
      </c>
      <c r="G26" s="126" t="s">
        <v>1180</v>
      </c>
      <c r="H26" s="70"/>
      <c r="I26" s="53">
        <v>1350</v>
      </c>
      <c r="J26" s="54">
        <v>1226.57</v>
      </c>
      <c r="K26" s="54">
        <v>900</v>
      </c>
      <c r="L26" s="54">
        <v>1112.95</v>
      </c>
      <c r="M26" s="54">
        <v>630</v>
      </c>
      <c r="N26" s="54">
        <v>462</v>
      </c>
      <c r="O26" s="55">
        <v>315</v>
      </c>
      <c r="P26" s="56">
        <v>970</v>
      </c>
      <c r="Q26" s="55">
        <v>450</v>
      </c>
      <c r="R26" s="55">
        <v>233.5</v>
      </c>
      <c r="S26" s="55">
        <v>0</v>
      </c>
      <c r="T26" s="55">
        <v>0</v>
      </c>
      <c r="U26" s="55">
        <v>495</v>
      </c>
      <c r="V26" s="116">
        <f t="shared" si="13"/>
        <v>3.4112525252525252</v>
      </c>
      <c r="W26" s="116">
        <f t="shared" si="14"/>
        <v>4.2079797979797977</v>
      </c>
      <c r="X26" s="116">
        <f t="shared" si="27"/>
        <v>0.4717171717171717</v>
      </c>
      <c r="Y26" s="116">
        <f t="shared" si="28"/>
        <v>0</v>
      </c>
      <c r="Z26" s="116">
        <f t="shared" si="29"/>
        <v>8.0909494949494949</v>
      </c>
      <c r="AA26" s="115">
        <f t="shared" si="18"/>
        <v>0.90857037037037036</v>
      </c>
      <c r="AB26" s="115">
        <f t="shared" si="19"/>
        <v>1.2366111111111111</v>
      </c>
      <c r="AC26" s="115">
        <f t="shared" si="20"/>
        <v>0.73333333333333328</v>
      </c>
      <c r="AD26" s="115">
        <f t="shared" si="21"/>
        <v>3.0793650793650795</v>
      </c>
      <c r="AE26" s="115">
        <f t="shared" si="22"/>
        <v>0.51888888888888884</v>
      </c>
      <c r="AF26" s="115" t="str">
        <f t="shared" si="23"/>
        <v>-</v>
      </c>
      <c r="AH26" s="41" t="s">
        <v>297</v>
      </c>
      <c r="AI26" s="41">
        <v>0</v>
      </c>
      <c r="AJ26" s="87"/>
      <c r="AS26" s="83" t="str">
        <f t="shared" si="24"/>
        <v/>
      </c>
      <c r="AT26" s="83" t="str">
        <f t="shared" si="25"/>
        <v/>
      </c>
      <c r="BD26" t="str">
        <f t="shared" si="0"/>
        <v>NQ1FRYATT HOSPITAL</v>
      </c>
      <c r="BE26" s="94" t="s">
        <v>7827</v>
      </c>
      <c r="BF26" s="94" t="s">
        <v>7828</v>
      </c>
      <c r="BG26" s="94" t="s">
        <v>7827</v>
      </c>
      <c r="BH26" s="94" t="s">
        <v>7828</v>
      </c>
      <c r="BI26" s="94" t="str">
        <f t="shared" si="1"/>
        <v>NQ1</v>
      </c>
      <c r="BJ26" s="29" t="s">
        <v>10324</v>
      </c>
    </row>
    <row r="27" spans="1:62" ht="43.2" x14ac:dyDescent="0.3">
      <c r="A27" s="50" t="str">
        <f t="shared" si="26"/>
        <v/>
      </c>
      <c r="B27" s="42">
        <f t="shared" si="2"/>
        <v>2</v>
      </c>
      <c r="C27" s="42"/>
      <c r="D27" s="51" t="str">
        <f t="shared" si="3"/>
        <v>RXM81</v>
      </c>
      <c r="E27" s="62" t="s">
        <v>1909</v>
      </c>
      <c r="F27" s="52" t="s">
        <v>10379</v>
      </c>
      <c r="G27" s="126" t="s">
        <v>1180</v>
      </c>
      <c r="H27" s="70"/>
      <c r="I27" s="53">
        <v>1305</v>
      </c>
      <c r="J27" s="54">
        <v>1097.42</v>
      </c>
      <c r="K27" s="54">
        <v>870</v>
      </c>
      <c r="L27" s="54">
        <v>961.5</v>
      </c>
      <c r="M27" s="54">
        <v>630</v>
      </c>
      <c r="N27" s="54">
        <v>326.5</v>
      </c>
      <c r="O27" s="55">
        <v>315</v>
      </c>
      <c r="P27" s="56">
        <v>860.75</v>
      </c>
      <c r="Q27" s="55">
        <v>435</v>
      </c>
      <c r="R27" s="55">
        <v>140.5</v>
      </c>
      <c r="S27" s="55">
        <v>0</v>
      </c>
      <c r="T27" s="55">
        <v>0</v>
      </c>
      <c r="U27" s="55">
        <v>549</v>
      </c>
      <c r="V27" s="116">
        <f t="shared" si="13"/>
        <v>2.5936612021857925</v>
      </c>
      <c r="W27" s="116">
        <f t="shared" si="14"/>
        <v>3.3192167577413478</v>
      </c>
      <c r="X27" s="116">
        <f t="shared" si="27"/>
        <v>0.25591985428051001</v>
      </c>
      <c r="Y27" s="116">
        <f t="shared" si="28"/>
        <v>0</v>
      </c>
      <c r="Z27" s="116">
        <f t="shared" si="29"/>
        <v>6.1687978142076503</v>
      </c>
      <c r="AA27" s="115">
        <f t="shared" si="18"/>
        <v>0.84093486590038324</v>
      </c>
      <c r="AB27" s="115">
        <f t="shared" si="19"/>
        <v>1.1051724137931034</v>
      </c>
      <c r="AC27" s="115">
        <f t="shared" si="20"/>
        <v>0.5182539682539683</v>
      </c>
      <c r="AD27" s="115">
        <f t="shared" si="21"/>
        <v>2.7325396825396826</v>
      </c>
      <c r="AE27" s="115">
        <f t="shared" si="22"/>
        <v>0.32298850574712645</v>
      </c>
      <c r="AF27" s="115" t="str">
        <f t="shared" si="23"/>
        <v>-</v>
      </c>
      <c r="AH27" s="41" t="s">
        <v>298</v>
      </c>
      <c r="AI27" s="41">
        <v>0</v>
      </c>
      <c r="AJ27" s="87"/>
      <c r="AS27" s="83" t="str">
        <f t="shared" si="24"/>
        <v/>
      </c>
      <c r="AT27" s="83" t="str">
        <f t="shared" si="25"/>
        <v/>
      </c>
      <c r="BD27" t="str">
        <f t="shared" si="0"/>
        <v>NVCASHTEAD HOSPITAL</v>
      </c>
      <c r="BE27" s="94" t="s">
        <v>8564</v>
      </c>
      <c r="BF27" s="94" t="s">
        <v>8565</v>
      </c>
      <c r="BG27" s="94" t="s">
        <v>8564</v>
      </c>
      <c r="BH27" s="94" t="s">
        <v>8565</v>
      </c>
      <c r="BI27" s="94" t="str">
        <f t="shared" si="1"/>
        <v>NVC</v>
      </c>
    </row>
    <row r="28" spans="1:62" ht="43.2" x14ac:dyDescent="0.3">
      <c r="A28" s="50" t="str">
        <f t="shared" si="26"/>
        <v/>
      </c>
      <c r="B28" s="42">
        <f t="shared" si="2"/>
        <v>2</v>
      </c>
      <c r="C28" s="42"/>
      <c r="D28" s="51" t="str">
        <f t="shared" si="3"/>
        <v>RXM74</v>
      </c>
      <c r="E28" s="62" t="s">
        <v>1901</v>
      </c>
      <c r="F28" s="52" t="s">
        <v>10380</v>
      </c>
      <c r="G28" s="126" t="s">
        <v>1180</v>
      </c>
      <c r="H28" s="70"/>
      <c r="I28" s="53">
        <v>1350</v>
      </c>
      <c r="J28" s="54">
        <v>1293.05</v>
      </c>
      <c r="K28" s="54">
        <v>1350</v>
      </c>
      <c r="L28" s="54">
        <v>864.52</v>
      </c>
      <c r="M28" s="54">
        <v>630</v>
      </c>
      <c r="N28" s="54">
        <v>463.5</v>
      </c>
      <c r="O28" s="55">
        <v>315</v>
      </c>
      <c r="P28" s="56">
        <v>819.82</v>
      </c>
      <c r="Q28" s="55">
        <v>450</v>
      </c>
      <c r="R28" s="55">
        <v>174.5</v>
      </c>
      <c r="S28" s="55">
        <v>0</v>
      </c>
      <c r="T28" s="55">
        <v>0</v>
      </c>
      <c r="U28" s="55">
        <v>536</v>
      </c>
      <c r="V28" s="116">
        <f t="shared" si="13"/>
        <v>3.2771455223880595</v>
      </c>
      <c r="W28" s="116">
        <f t="shared" si="14"/>
        <v>3.1424253731343286</v>
      </c>
      <c r="X28" s="116">
        <f t="shared" si="27"/>
        <v>0.32555970149253732</v>
      </c>
      <c r="Y28" s="116">
        <f t="shared" si="28"/>
        <v>0</v>
      </c>
      <c r="Z28" s="116">
        <f t="shared" si="29"/>
        <v>6.7451305970149251</v>
      </c>
      <c r="AA28" s="115">
        <f t="shared" si="18"/>
        <v>0.95781481481481479</v>
      </c>
      <c r="AB28" s="115">
        <f t="shared" si="19"/>
        <v>0.64038518518518517</v>
      </c>
      <c r="AC28" s="115">
        <f t="shared" si="20"/>
        <v>0.73571428571428577</v>
      </c>
      <c r="AD28" s="115">
        <f t="shared" si="21"/>
        <v>2.6026031746031748</v>
      </c>
      <c r="AE28" s="115">
        <f t="shared" si="22"/>
        <v>0.38777777777777778</v>
      </c>
      <c r="AF28" s="115" t="str">
        <f t="shared" si="23"/>
        <v>-</v>
      </c>
      <c r="AH28" s="41" t="s">
        <v>299</v>
      </c>
      <c r="AI28" s="41">
        <v>0</v>
      </c>
      <c r="AJ28" s="87"/>
      <c r="AS28" s="83" t="str">
        <f t="shared" si="24"/>
        <v/>
      </c>
      <c r="AT28" s="83" t="str">
        <f t="shared" si="25"/>
        <v/>
      </c>
      <c r="BD28" t="str">
        <f t="shared" si="0"/>
        <v>NVCBLAKELANDS HOSPITAL</v>
      </c>
      <c r="BE28" s="94" t="s">
        <v>8566</v>
      </c>
      <c r="BF28" s="94" t="s">
        <v>8567</v>
      </c>
      <c r="BG28" s="94" t="s">
        <v>8566</v>
      </c>
      <c r="BH28" s="94" t="s">
        <v>8567</v>
      </c>
      <c r="BI28" s="94" t="str">
        <f t="shared" si="1"/>
        <v>NVC</v>
      </c>
      <c r="BJ28" s="29" t="s">
        <v>699</v>
      </c>
    </row>
    <row r="29" spans="1:62" ht="14.4" x14ac:dyDescent="0.3">
      <c r="A29" s="50" t="str">
        <f t="shared" si="26"/>
        <v/>
      </c>
      <c r="B29" s="42">
        <f t="shared" si="2"/>
        <v>0</v>
      </c>
      <c r="C29" s="42"/>
      <c r="D29" s="51" t="str">
        <f t="shared" si="3"/>
        <v/>
      </c>
      <c r="E29" s="62"/>
      <c r="F29" s="52"/>
      <c r="G29" s="126"/>
      <c r="H29" s="70"/>
      <c r="I29" s="53"/>
      <c r="J29" s="54"/>
      <c r="K29" s="54"/>
      <c r="L29" s="54"/>
      <c r="M29" s="54"/>
      <c r="N29" s="54"/>
      <c r="O29" s="55"/>
      <c r="P29" s="56"/>
      <c r="Q29" s="55"/>
      <c r="R29" s="55"/>
      <c r="S29" s="55"/>
      <c r="T29" s="55"/>
      <c r="U29" s="55"/>
      <c r="V29" s="116" t="str">
        <f t="shared" si="13"/>
        <v/>
      </c>
      <c r="W29" s="116" t="str">
        <f t="shared" si="14"/>
        <v/>
      </c>
      <c r="X29" s="116" t="str">
        <f t="shared" si="27"/>
        <v/>
      </c>
      <c r="Y29" s="116" t="str">
        <f t="shared" si="28"/>
        <v/>
      </c>
      <c r="Z29" s="116" t="str">
        <f t="shared" si="29"/>
        <v/>
      </c>
      <c r="AA29" s="115" t="str">
        <f t="shared" si="18"/>
        <v/>
      </c>
      <c r="AB29" s="115" t="str">
        <f t="shared" si="19"/>
        <v/>
      </c>
      <c r="AC29" s="115" t="str">
        <f t="shared" si="20"/>
        <v/>
      </c>
      <c r="AD29" s="115" t="str">
        <f t="shared" si="21"/>
        <v/>
      </c>
      <c r="AE29" s="115" t="str">
        <f t="shared" si="22"/>
        <v/>
      </c>
      <c r="AF29" s="115" t="str">
        <f t="shared" si="23"/>
        <v/>
      </c>
      <c r="AH29" s="41" t="s">
        <v>300</v>
      </c>
      <c r="AI29" s="41">
        <v>0</v>
      </c>
      <c r="AJ29" s="87"/>
      <c r="AS29" s="83" t="str">
        <f t="shared" si="24"/>
        <v/>
      </c>
      <c r="AT29" s="83" t="str">
        <f t="shared" si="25"/>
        <v/>
      </c>
      <c r="BD29" t="str">
        <f t="shared" si="0"/>
        <v>NVCBODMIN NHS TREATMENT CENTRE</v>
      </c>
      <c r="BE29" s="94" t="s">
        <v>8568</v>
      </c>
      <c r="BF29" s="94" t="s">
        <v>8569</v>
      </c>
      <c r="BG29" s="94" t="s">
        <v>8568</v>
      </c>
      <c r="BH29" s="94" t="s">
        <v>8569</v>
      </c>
      <c r="BI29" s="94" t="str">
        <f t="shared" si="1"/>
        <v>NVC</v>
      </c>
      <c r="BJ29" s="29" t="str">
        <f>CONCATENATE($BJ$25,$BJ$21,$BJ$26,$BJ$23)</f>
        <v>$BH4081:$BH4125</v>
      </c>
    </row>
    <row r="30" spans="1:62" ht="14.4" x14ac:dyDescent="0.3">
      <c r="A30" s="50" t="str">
        <f t="shared" si="26"/>
        <v/>
      </c>
      <c r="B30" s="42">
        <f t="shared" si="2"/>
        <v>0</v>
      </c>
      <c r="C30" s="42"/>
      <c r="D30" s="51" t="str">
        <f t="shared" si="3"/>
        <v/>
      </c>
      <c r="E30" s="62"/>
      <c r="F30" s="52"/>
      <c r="G30" s="126"/>
      <c r="H30" s="70"/>
      <c r="I30" s="53"/>
      <c r="J30" s="54"/>
      <c r="K30" s="54"/>
      <c r="L30" s="54"/>
      <c r="M30" s="54"/>
      <c r="N30" s="54"/>
      <c r="O30" s="55"/>
      <c r="P30" s="56"/>
      <c r="Q30" s="55"/>
      <c r="R30" s="55"/>
      <c r="S30" s="55"/>
      <c r="T30" s="55"/>
      <c r="U30" s="55"/>
      <c r="V30" s="116" t="str">
        <f t="shared" si="13"/>
        <v/>
      </c>
      <c r="W30" s="116" t="str">
        <f t="shared" si="14"/>
        <v/>
      </c>
      <c r="X30" s="116" t="str">
        <f t="shared" si="27"/>
        <v/>
      </c>
      <c r="Y30" s="116" t="str">
        <f t="shared" si="28"/>
        <v/>
      </c>
      <c r="Z30" s="116" t="str">
        <f t="shared" si="29"/>
        <v/>
      </c>
      <c r="AA30" s="115" t="str">
        <f t="shared" si="18"/>
        <v/>
      </c>
      <c r="AB30" s="115" t="str">
        <f t="shared" si="19"/>
        <v/>
      </c>
      <c r="AC30" s="115" t="str">
        <f t="shared" si="20"/>
        <v/>
      </c>
      <c r="AD30" s="115" t="str">
        <f t="shared" si="21"/>
        <v/>
      </c>
      <c r="AE30" s="115" t="str">
        <f t="shared" si="22"/>
        <v/>
      </c>
      <c r="AF30" s="115" t="str">
        <f t="shared" si="23"/>
        <v/>
      </c>
      <c r="AH30" s="41" t="s">
        <v>301</v>
      </c>
      <c r="AI30" s="41">
        <v>0</v>
      </c>
      <c r="AJ30" s="87"/>
      <c r="AS30" s="83" t="str">
        <f t="shared" si="24"/>
        <v/>
      </c>
      <c r="AT30" s="83" t="str">
        <f t="shared" si="25"/>
        <v/>
      </c>
      <c r="BD30" t="str">
        <f t="shared" si="0"/>
        <v>NVCBOSTON WEST HOSPITAL</v>
      </c>
      <c r="BE30" s="94" t="s">
        <v>8570</v>
      </c>
      <c r="BF30" s="94" t="s">
        <v>8571</v>
      </c>
      <c r="BG30" s="94" t="s">
        <v>8570</v>
      </c>
      <c r="BH30" s="94" t="s">
        <v>8571</v>
      </c>
      <c r="BI30" s="94" t="str">
        <f t="shared" si="1"/>
        <v>NVC</v>
      </c>
    </row>
    <row r="31" spans="1:62" ht="14.4" x14ac:dyDescent="0.3">
      <c r="A31" s="50" t="str">
        <f t="shared" si="26"/>
        <v/>
      </c>
      <c r="B31" s="42">
        <f t="shared" si="2"/>
        <v>0</v>
      </c>
      <c r="C31" s="42"/>
      <c r="D31" s="51" t="str">
        <f t="shared" si="3"/>
        <v/>
      </c>
      <c r="E31" s="62"/>
      <c r="F31" s="52"/>
      <c r="G31" s="126"/>
      <c r="H31" s="70"/>
      <c r="I31" s="53"/>
      <c r="J31" s="54"/>
      <c r="K31" s="54"/>
      <c r="L31" s="54"/>
      <c r="M31" s="54"/>
      <c r="N31" s="54"/>
      <c r="O31" s="55"/>
      <c r="P31" s="56"/>
      <c r="Q31" s="55"/>
      <c r="R31" s="55"/>
      <c r="S31" s="55"/>
      <c r="T31" s="55"/>
      <c r="U31" s="55"/>
      <c r="V31" s="116" t="str">
        <f t="shared" si="13"/>
        <v/>
      </c>
      <c r="W31" s="116" t="str">
        <f t="shared" si="14"/>
        <v/>
      </c>
      <c r="X31" s="116" t="str">
        <f t="shared" si="27"/>
        <v/>
      </c>
      <c r="Y31" s="116" t="str">
        <f t="shared" si="28"/>
        <v/>
      </c>
      <c r="Z31" s="116" t="str">
        <f t="shared" si="29"/>
        <v/>
      </c>
      <c r="AA31" s="115" t="str">
        <f t="shared" si="18"/>
        <v/>
      </c>
      <c r="AB31" s="115" t="str">
        <f t="shared" si="19"/>
        <v/>
      </c>
      <c r="AC31" s="115" t="str">
        <f t="shared" si="20"/>
        <v/>
      </c>
      <c r="AD31" s="115" t="str">
        <f t="shared" si="21"/>
        <v/>
      </c>
      <c r="AE31" s="115" t="str">
        <f t="shared" si="22"/>
        <v/>
      </c>
      <c r="AF31" s="115" t="str">
        <f t="shared" si="23"/>
        <v/>
      </c>
      <c r="AH31" s="41" t="s">
        <v>302</v>
      </c>
      <c r="AI31" s="41">
        <v>0</v>
      </c>
      <c r="AJ31" s="87"/>
      <c r="AS31" s="83" t="str">
        <f t="shared" si="24"/>
        <v/>
      </c>
      <c r="AT31" s="83" t="str">
        <f t="shared" si="25"/>
        <v/>
      </c>
      <c r="BD31" t="str">
        <f t="shared" si="0"/>
        <v>NVCCLIFTON PARK HOSPITAL</v>
      </c>
      <c r="BE31" s="94" t="s">
        <v>8572</v>
      </c>
      <c r="BF31" s="94" t="s">
        <v>8573</v>
      </c>
      <c r="BG31" s="94" t="s">
        <v>8572</v>
      </c>
      <c r="BH31" s="94" t="s">
        <v>8573</v>
      </c>
      <c r="BI31" s="94" t="str">
        <f t="shared" si="1"/>
        <v>NVC</v>
      </c>
    </row>
    <row r="32" spans="1:62" ht="14.4" x14ac:dyDescent="0.3">
      <c r="A32" s="50" t="str">
        <f t="shared" si="26"/>
        <v/>
      </c>
      <c r="B32" s="42">
        <f t="shared" si="2"/>
        <v>0</v>
      </c>
      <c r="C32" s="42"/>
      <c r="D32" s="51" t="str">
        <f t="shared" si="3"/>
        <v/>
      </c>
      <c r="E32" s="62"/>
      <c r="F32" s="52"/>
      <c r="G32" s="126"/>
      <c r="H32" s="70"/>
      <c r="I32" s="53"/>
      <c r="J32" s="54"/>
      <c r="K32" s="54"/>
      <c r="L32" s="54"/>
      <c r="M32" s="54"/>
      <c r="N32" s="54"/>
      <c r="O32" s="55"/>
      <c r="P32" s="56"/>
      <c r="Q32" s="55"/>
      <c r="R32" s="55"/>
      <c r="S32" s="55"/>
      <c r="T32" s="55"/>
      <c r="U32" s="55"/>
      <c r="V32" s="116" t="str">
        <f t="shared" si="13"/>
        <v/>
      </c>
      <c r="W32" s="116" t="str">
        <f t="shared" si="14"/>
        <v/>
      </c>
      <c r="X32" s="116" t="str">
        <f t="shared" si="27"/>
        <v/>
      </c>
      <c r="Y32" s="116" t="str">
        <f t="shared" si="28"/>
        <v/>
      </c>
      <c r="Z32" s="116" t="str">
        <f t="shared" si="29"/>
        <v/>
      </c>
      <c r="AA32" s="115" t="str">
        <f t="shared" si="18"/>
        <v/>
      </c>
      <c r="AB32" s="115" t="str">
        <f t="shared" si="19"/>
        <v/>
      </c>
      <c r="AC32" s="115" t="str">
        <f t="shared" si="20"/>
        <v/>
      </c>
      <c r="AD32" s="115" t="str">
        <f t="shared" si="21"/>
        <v/>
      </c>
      <c r="AE32" s="115" t="str">
        <f t="shared" si="22"/>
        <v/>
      </c>
      <c r="AF32" s="115" t="str">
        <f t="shared" si="23"/>
        <v/>
      </c>
      <c r="AH32" s="41" t="s">
        <v>303</v>
      </c>
      <c r="AI32" s="41">
        <v>0</v>
      </c>
      <c r="AJ32" s="87"/>
      <c r="AS32" s="83" t="str">
        <f t="shared" si="24"/>
        <v/>
      </c>
      <c r="AT32" s="83" t="str">
        <f t="shared" si="25"/>
        <v/>
      </c>
      <c r="BD32" t="str">
        <f t="shared" si="0"/>
        <v>NVCCOBALT HOSPITAL</v>
      </c>
      <c r="BE32" s="94" t="s">
        <v>8574</v>
      </c>
      <c r="BF32" s="94" t="s">
        <v>8575</v>
      </c>
      <c r="BG32" s="94" t="s">
        <v>8574</v>
      </c>
      <c r="BH32" s="94" t="s">
        <v>8575</v>
      </c>
      <c r="BI32" s="94" t="str">
        <f t="shared" si="1"/>
        <v>NVC</v>
      </c>
    </row>
    <row r="33" spans="1:61" ht="14.4" x14ac:dyDescent="0.3">
      <c r="A33" s="50" t="str">
        <f t="shared" si="26"/>
        <v/>
      </c>
      <c r="B33" s="42">
        <f t="shared" si="2"/>
        <v>0</v>
      </c>
      <c r="C33" s="42"/>
      <c r="D33" s="51" t="str">
        <f t="shared" si="3"/>
        <v/>
      </c>
      <c r="E33" s="62"/>
      <c r="F33" s="52"/>
      <c r="G33" s="126"/>
      <c r="H33" s="70"/>
      <c r="I33" s="53"/>
      <c r="J33" s="54"/>
      <c r="K33" s="54"/>
      <c r="L33" s="54"/>
      <c r="M33" s="54"/>
      <c r="N33" s="54"/>
      <c r="O33" s="55"/>
      <c r="P33" s="56"/>
      <c r="Q33" s="55"/>
      <c r="R33" s="55"/>
      <c r="S33" s="55"/>
      <c r="T33" s="55"/>
      <c r="U33" s="55"/>
      <c r="V33" s="116" t="str">
        <f t="shared" si="13"/>
        <v/>
      </c>
      <c r="W33" s="116" t="str">
        <f t="shared" si="14"/>
        <v/>
      </c>
      <c r="X33" s="116" t="str">
        <f t="shared" si="27"/>
        <v/>
      </c>
      <c r="Y33" s="116" t="str">
        <f t="shared" si="28"/>
        <v/>
      </c>
      <c r="Z33" s="116" t="str">
        <f t="shared" si="29"/>
        <v/>
      </c>
      <c r="AA33" s="115" t="str">
        <f t="shared" si="18"/>
        <v/>
      </c>
      <c r="AB33" s="115" t="str">
        <f t="shared" si="19"/>
        <v/>
      </c>
      <c r="AC33" s="115" t="str">
        <f t="shared" si="20"/>
        <v/>
      </c>
      <c r="AD33" s="115" t="str">
        <f t="shared" si="21"/>
        <v/>
      </c>
      <c r="AE33" s="115" t="str">
        <f t="shared" si="22"/>
        <v/>
      </c>
      <c r="AF33" s="115" t="str">
        <f t="shared" si="23"/>
        <v/>
      </c>
      <c r="AH33" s="41" t="s">
        <v>304</v>
      </c>
      <c r="AI33" s="41">
        <v>0</v>
      </c>
      <c r="AJ33" s="87"/>
      <c r="AS33" s="83" t="str">
        <f t="shared" si="24"/>
        <v/>
      </c>
      <c r="AT33" s="83" t="str">
        <f t="shared" si="25"/>
        <v/>
      </c>
      <c r="BD33" t="str">
        <f t="shared" si="0"/>
        <v>NVCDUCHY HOSPITAL</v>
      </c>
      <c r="BE33" s="94" t="s">
        <v>8576</v>
      </c>
      <c r="BF33" s="94" t="s">
        <v>8577</v>
      </c>
      <c r="BG33" s="94" t="s">
        <v>8576</v>
      </c>
      <c r="BH33" s="94" t="s">
        <v>8577</v>
      </c>
      <c r="BI33" s="94" t="str">
        <f t="shared" si="1"/>
        <v>NVC</v>
      </c>
    </row>
    <row r="34" spans="1:61" ht="14.4" x14ac:dyDescent="0.3">
      <c r="A34" s="50" t="str">
        <f t="shared" si="26"/>
        <v/>
      </c>
      <c r="B34" s="42">
        <f t="shared" si="2"/>
        <v>0</v>
      </c>
      <c r="C34" s="42"/>
      <c r="D34" s="51" t="str">
        <f t="shared" si="3"/>
        <v/>
      </c>
      <c r="E34" s="62"/>
      <c r="F34" s="52"/>
      <c r="G34" s="126"/>
      <c r="H34" s="70"/>
      <c r="I34" s="53"/>
      <c r="J34" s="54"/>
      <c r="K34" s="54"/>
      <c r="L34" s="54"/>
      <c r="M34" s="54"/>
      <c r="N34" s="54"/>
      <c r="O34" s="55"/>
      <c r="P34" s="56"/>
      <c r="Q34" s="55"/>
      <c r="R34" s="55"/>
      <c r="S34" s="55"/>
      <c r="T34" s="55"/>
      <c r="U34" s="55"/>
      <c r="V34" s="116" t="str">
        <f t="shared" si="13"/>
        <v/>
      </c>
      <c r="W34" s="116" t="str">
        <f t="shared" si="14"/>
        <v/>
      </c>
      <c r="X34" s="116" t="str">
        <f t="shared" si="27"/>
        <v/>
      </c>
      <c r="Y34" s="116" t="str">
        <f t="shared" si="28"/>
        <v/>
      </c>
      <c r="Z34" s="116" t="str">
        <f t="shared" si="29"/>
        <v/>
      </c>
      <c r="AA34" s="115" t="str">
        <f t="shared" si="18"/>
        <v/>
      </c>
      <c r="AB34" s="115" t="str">
        <f t="shared" si="19"/>
        <v/>
      </c>
      <c r="AC34" s="115" t="str">
        <f t="shared" si="20"/>
        <v/>
      </c>
      <c r="AD34" s="115" t="str">
        <f t="shared" si="21"/>
        <v/>
      </c>
      <c r="AE34" s="115" t="str">
        <f t="shared" si="22"/>
        <v/>
      </c>
      <c r="AF34" s="115" t="str">
        <f t="shared" si="23"/>
        <v/>
      </c>
      <c r="AH34" s="41" t="s">
        <v>305</v>
      </c>
      <c r="AI34" s="41">
        <v>0</v>
      </c>
      <c r="AJ34" s="87"/>
      <c r="AS34" s="83" t="str">
        <f t="shared" si="24"/>
        <v/>
      </c>
      <c r="AT34" s="83" t="str">
        <f t="shared" si="25"/>
        <v/>
      </c>
      <c r="BD34" t="str">
        <f t="shared" si="0"/>
        <v>NVCEUXTON HALL HOSPITAL</v>
      </c>
      <c r="BE34" s="94" t="s">
        <v>8578</v>
      </c>
      <c r="BF34" s="94" t="s">
        <v>8579</v>
      </c>
      <c r="BG34" s="94" t="s">
        <v>8578</v>
      </c>
      <c r="BH34" s="94" t="s">
        <v>8579</v>
      </c>
      <c r="BI34" s="94" t="str">
        <f t="shared" si="1"/>
        <v>NVC</v>
      </c>
    </row>
    <row r="35" spans="1:61" ht="14.4" x14ac:dyDescent="0.3">
      <c r="A35" s="50" t="str">
        <f t="shared" si="26"/>
        <v/>
      </c>
      <c r="B35" s="42">
        <f t="shared" si="2"/>
        <v>0</v>
      </c>
      <c r="C35" s="42"/>
      <c r="D35" s="51" t="str">
        <f t="shared" si="3"/>
        <v/>
      </c>
      <c r="E35" s="62"/>
      <c r="F35" s="52"/>
      <c r="G35" s="126"/>
      <c r="H35" s="70"/>
      <c r="I35" s="53"/>
      <c r="J35" s="54"/>
      <c r="K35" s="54"/>
      <c r="L35" s="54"/>
      <c r="M35" s="54"/>
      <c r="N35" s="54"/>
      <c r="O35" s="55"/>
      <c r="P35" s="56"/>
      <c r="Q35" s="55"/>
      <c r="R35" s="55"/>
      <c r="S35" s="55"/>
      <c r="T35" s="55"/>
      <c r="U35" s="55"/>
      <c r="V35" s="116" t="str">
        <f t="shared" si="13"/>
        <v/>
      </c>
      <c r="W35" s="116" t="str">
        <f t="shared" si="14"/>
        <v/>
      </c>
      <c r="X35" s="116" t="str">
        <f t="shared" si="27"/>
        <v/>
      </c>
      <c r="Y35" s="116" t="str">
        <f t="shared" si="28"/>
        <v/>
      </c>
      <c r="Z35" s="116" t="str">
        <f t="shared" si="29"/>
        <v/>
      </c>
      <c r="AA35" s="115" t="str">
        <f t="shared" si="18"/>
        <v/>
      </c>
      <c r="AB35" s="115" t="str">
        <f t="shared" si="19"/>
        <v/>
      </c>
      <c r="AC35" s="115" t="str">
        <f t="shared" si="20"/>
        <v/>
      </c>
      <c r="AD35" s="115" t="str">
        <f t="shared" si="21"/>
        <v/>
      </c>
      <c r="AE35" s="115" t="str">
        <f t="shared" si="22"/>
        <v/>
      </c>
      <c r="AF35" s="115" t="str">
        <f t="shared" si="23"/>
        <v/>
      </c>
      <c r="AH35" s="41" t="s">
        <v>306</v>
      </c>
      <c r="AI35" s="41">
        <v>0</v>
      </c>
      <c r="AJ35" s="87"/>
      <c r="AS35" s="83" t="str">
        <f t="shared" si="24"/>
        <v/>
      </c>
      <c r="AT35" s="83" t="str">
        <f t="shared" si="25"/>
        <v/>
      </c>
      <c r="BD35" t="str">
        <f t="shared" si="0"/>
        <v>NVCFITZWILLIAM HOSPITAL</v>
      </c>
      <c r="BE35" s="94" t="s">
        <v>8580</v>
      </c>
      <c r="BF35" s="94" t="s">
        <v>8581</v>
      </c>
      <c r="BG35" s="94" t="s">
        <v>8580</v>
      </c>
      <c r="BH35" s="94" t="s">
        <v>8581</v>
      </c>
      <c r="BI35" s="94" t="str">
        <f t="shared" si="1"/>
        <v>NVC</v>
      </c>
    </row>
    <row r="36" spans="1:61" ht="14.4" x14ac:dyDescent="0.3">
      <c r="A36" s="50" t="str">
        <f t="shared" si="26"/>
        <v/>
      </c>
      <c r="B36" s="42">
        <f t="shared" si="2"/>
        <v>0</v>
      </c>
      <c r="C36" s="42"/>
      <c r="D36" s="51" t="str">
        <f t="shared" si="3"/>
        <v/>
      </c>
      <c r="E36" s="62"/>
      <c r="F36" s="52"/>
      <c r="G36" s="126"/>
      <c r="H36" s="70"/>
      <c r="I36" s="53"/>
      <c r="J36" s="54"/>
      <c r="K36" s="54"/>
      <c r="L36" s="54"/>
      <c r="M36" s="54"/>
      <c r="N36" s="54"/>
      <c r="O36" s="55"/>
      <c r="P36" s="56"/>
      <c r="Q36" s="55"/>
      <c r="R36" s="55"/>
      <c r="S36" s="55"/>
      <c r="T36" s="55"/>
      <c r="U36" s="55"/>
      <c r="V36" s="116" t="str">
        <f t="shared" si="13"/>
        <v/>
      </c>
      <c r="W36" s="116" t="str">
        <f t="shared" si="14"/>
        <v/>
      </c>
      <c r="X36" s="116" t="str">
        <f t="shared" si="27"/>
        <v/>
      </c>
      <c r="Y36" s="116" t="str">
        <f t="shared" si="28"/>
        <v/>
      </c>
      <c r="Z36" s="116" t="str">
        <f t="shared" si="29"/>
        <v/>
      </c>
      <c r="AA36" s="115" t="str">
        <f t="shared" si="18"/>
        <v/>
      </c>
      <c r="AB36" s="115" t="str">
        <f t="shared" si="19"/>
        <v/>
      </c>
      <c r="AC36" s="115" t="str">
        <f t="shared" si="20"/>
        <v/>
      </c>
      <c r="AD36" s="115" t="str">
        <f t="shared" si="21"/>
        <v/>
      </c>
      <c r="AE36" s="115" t="str">
        <f t="shared" si="22"/>
        <v/>
      </c>
      <c r="AF36" s="115" t="str">
        <f t="shared" si="23"/>
        <v/>
      </c>
      <c r="AH36" s="41" t="s">
        <v>307</v>
      </c>
      <c r="AI36" s="41">
        <v>0</v>
      </c>
      <c r="AJ36" s="87"/>
      <c r="AS36" s="83" t="str">
        <f t="shared" si="24"/>
        <v/>
      </c>
      <c r="AT36" s="83" t="str">
        <f t="shared" si="25"/>
        <v/>
      </c>
      <c r="BD36" t="str">
        <f t="shared" si="0"/>
        <v>NVCFULWOOD HALL HOSPITAL</v>
      </c>
      <c r="BE36" s="94" t="s">
        <v>8582</v>
      </c>
      <c r="BF36" s="94" t="s">
        <v>8583</v>
      </c>
      <c r="BG36" s="94" t="s">
        <v>8582</v>
      </c>
      <c r="BH36" s="94" t="s">
        <v>8583</v>
      </c>
      <c r="BI36" s="94" t="str">
        <f t="shared" si="1"/>
        <v>NVC</v>
      </c>
    </row>
    <row r="37" spans="1:61" ht="14.4" x14ac:dyDescent="0.3">
      <c r="A37" s="50" t="str">
        <f t="shared" si="26"/>
        <v/>
      </c>
      <c r="B37" s="42">
        <f t="shared" si="2"/>
        <v>0</v>
      </c>
      <c r="C37" s="42"/>
      <c r="D37" s="51" t="str">
        <f t="shared" si="3"/>
        <v/>
      </c>
      <c r="E37" s="62"/>
      <c r="F37" s="52"/>
      <c r="G37" s="126"/>
      <c r="H37" s="70"/>
      <c r="I37" s="53"/>
      <c r="J37" s="54"/>
      <c r="K37" s="54"/>
      <c r="L37" s="54"/>
      <c r="M37" s="54"/>
      <c r="N37" s="54"/>
      <c r="O37" s="55"/>
      <c r="P37" s="56"/>
      <c r="Q37" s="55"/>
      <c r="R37" s="55"/>
      <c r="S37" s="55"/>
      <c r="T37" s="55"/>
      <c r="U37" s="55"/>
      <c r="V37" s="116" t="str">
        <f t="shared" si="13"/>
        <v/>
      </c>
      <c r="W37" s="116" t="str">
        <f t="shared" si="14"/>
        <v/>
      </c>
      <c r="X37" s="116" t="str">
        <f t="shared" si="27"/>
        <v/>
      </c>
      <c r="Y37" s="116" t="str">
        <f t="shared" si="28"/>
        <v/>
      </c>
      <c r="Z37" s="116" t="str">
        <f t="shared" si="29"/>
        <v/>
      </c>
      <c r="AA37" s="115" t="str">
        <f t="shared" si="18"/>
        <v/>
      </c>
      <c r="AB37" s="115" t="str">
        <f t="shared" si="19"/>
        <v/>
      </c>
      <c r="AC37" s="115" t="str">
        <f t="shared" si="20"/>
        <v/>
      </c>
      <c r="AD37" s="115" t="str">
        <f t="shared" si="21"/>
        <v/>
      </c>
      <c r="AE37" s="115" t="str">
        <f t="shared" si="22"/>
        <v/>
      </c>
      <c r="AF37" s="115" t="str">
        <f t="shared" si="23"/>
        <v/>
      </c>
      <c r="AH37" s="41" t="s">
        <v>308</v>
      </c>
      <c r="AI37" s="41">
        <v>0</v>
      </c>
      <c r="AJ37" s="87"/>
      <c r="AS37" s="83" t="str">
        <f t="shared" si="24"/>
        <v/>
      </c>
      <c r="AT37" s="83" t="str">
        <f t="shared" si="25"/>
        <v/>
      </c>
      <c r="BD37" t="str">
        <f t="shared" si="0"/>
        <v>NVCHORTON NHS TREATMENT CENTRE</v>
      </c>
      <c r="BE37" s="94" t="s">
        <v>8584</v>
      </c>
      <c r="BF37" s="94" t="s">
        <v>8585</v>
      </c>
      <c r="BG37" s="94" t="s">
        <v>8584</v>
      </c>
      <c r="BH37" s="94" t="s">
        <v>8585</v>
      </c>
      <c r="BI37" s="94" t="str">
        <f t="shared" si="1"/>
        <v>NVC</v>
      </c>
    </row>
    <row r="38" spans="1:61" ht="14.4" x14ac:dyDescent="0.3">
      <c r="A38" s="50" t="str">
        <f t="shared" si="26"/>
        <v/>
      </c>
      <c r="B38" s="42">
        <f t="shared" si="2"/>
        <v>0</v>
      </c>
      <c r="C38" s="42"/>
      <c r="D38" s="51" t="str">
        <f t="shared" si="3"/>
        <v/>
      </c>
      <c r="E38" s="62"/>
      <c r="F38" s="52"/>
      <c r="G38" s="126"/>
      <c r="H38" s="70"/>
      <c r="I38" s="53"/>
      <c r="J38" s="54"/>
      <c r="K38" s="54"/>
      <c r="L38" s="54"/>
      <c r="M38" s="54"/>
      <c r="N38" s="54"/>
      <c r="O38" s="55"/>
      <c r="P38" s="56"/>
      <c r="Q38" s="55"/>
      <c r="R38" s="55"/>
      <c r="S38" s="55"/>
      <c r="T38" s="55"/>
      <c r="U38" s="55"/>
      <c r="V38" s="116" t="str">
        <f t="shared" si="13"/>
        <v/>
      </c>
      <c r="W38" s="116" t="str">
        <f t="shared" si="14"/>
        <v/>
      </c>
      <c r="X38" s="116" t="str">
        <f t="shared" si="27"/>
        <v/>
      </c>
      <c r="Y38" s="116" t="str">
        <f t="shared" si="28"/>
        <v/>
      </c>
      <c r="Z38" s="116" t="str">
        <f t="shared" si="29"/>
        <v/>
      </c>
      <c r="AA38" s="115" t="str">
        <f t="shared" si="18"/>
        <v/>
      </c>
      <c r="AB38" s="115" t="str">
        <f t="shared" si="19"/>
        <v/>
      </c>
      <c r="AC38" s="115" t="str">
        <f t="shared" si="20"/>
        <v/>
      </c>
      <c r="AD38" s="115" t="str">
        <f t="shared" si="21"/>
        <v/>
      </c>
      <c r="AE38" s="115" t="str">
        <f t="shared" si="22"/>
        <v/>
      </c>
      <c r="AF38" s="115" t="str">
        <f t="shared" si="23"/>
        <v/>
      </c>
      <c r="AH38" s="28" t="s">
        <v>10275</v>
      </c>
      <c r="AI38" s="41">
        <v>0</v>
      </c>
      <c r="AJ38" s="87"/>
      <c r="AS38" s="83" t="str">
        <f t="shared" si="24"/>
        <v/>
      </c>
      <c r="AT38" s="83" t="str">
        <f t="shared" si="25"/>
        <v/>
      </c>
      <c r="BD38" t="str">
        <f t="shared" si="0"/>
        <v>NVCMOUNT STUART HOSPITAL</v>
      </c>
      <c r="BE38" s="94" t="s">
        <v>8586</v>
      </c>
      <c r="BF38" s="94" t="s">
        <v>8587</v>
      </c>
      <c r="BG38" s="94" t="s">
        <v>8586</v>
      </c>
      <c r="BH38" s="94" t="s">
        <v>8587</v>
      </c>
      <c r="BI38" s="94" t="str">
        <f t="shared" si="1"/>
        <v>NVC</v>
      </c>
    </row>
    <row r="39" spans="1:61" ht="14.4" x14ac:dyDescent="0.3">
      <c r="A39" s="50" t="str">
        <f t="shared" si="26"/>
        <v/>
      </c>
      <c r="B39" s="42">
        <f t="shared" si="2"/>
        <v>0</v>
      </c>
      <c r="C39" s="42"/>
      <c r="D39" s="51" t="str">
        <f t="shared" si="3"/>
        <v/>
      </c>
      <c r="E39" s="62"/>
      <c r="F39" s="52"/>
      <c r="G39" s="126"/>
      <c r="H39" s="70"/>
      <c r="I39" s="53"/>
      <c r="J39" s="54"/>
      <c r="K39" s="54"/>
      <c r="L39" s="54"/>
      <c r="M39" s="54"/>
      <c r="N39" s="54"/>
      <c r="O39" s="55"/>
      <c r="P39" s="56"/>
      <c r="Q39" s="55"/>
      <c r="R39" s="55"/>
      <c r="S39" s="55"/>
      <c r="T39" s="55"/>
      <c r="U39" s="55"/>
      <c r="V39" s="116" t="str">
        <f t="shared" si="13"/>
        <v/>
      </c>
      <c r="W39" s="116" t="str">
        <f t="shared" si="14"/>
        <v/>
      </c>
      <c r="X39" s="116" t="str">
        <f t="shared" si="27"/>
        <v/>
      </c>
      <c r="Y39" s="116" t="str">
        <f t="shared" si="28"/>
        <v/>
      </c>
      <c r="Z39" s="116" t="str">
        <f t="shared" si="29"/>
        <v/>
      </c>
      <c r="AA39" s="115" t="str">
        <f t="shared" si="18"/>
        <v/>
      </c>
      <c r="AB39" s="115" t="str">
        <f t="shared" si="19"/>
        <v/>
      </c>
      <c r="AC39" s="115" t="str">
        <f t="shared" si="20"/>
        <v/>
      </c>
      <c r="AD39" s="115" t="str">
        <f t="shared" si="21"/>
        <v/>
      </c>
      <c r="AE39" s="115" t="str">
        <f t="shared" si="22"/>
        <v/>
      </c>
      <c r="AF39" s="115" t="str">
        <f t="shared" si="23"/>
        <v/>
      </c>
      <c r="AH39" s="41" t="s">
        <v>309</v>
      </c>
      <c r="AI39" s="41">
        <v>0</v>
      </c>
      <c r="AJ39" s="87"/>
      <c r="AS39" s="83" t="str">
        <f t="shared" si="24"/>
        <v/>
      </c>
      <c r="AT39" s="83" t="str">
        <f t="shared" si="25"/>
        <v/>
      </c>
      <c r="BD39" t="str">
        <f t="shared" si="0"/>
        <v>NVCNEW HALL HOSPITAL</v>
      </c>
      <c r="BE39" s="94" t="s">
        <v>8588</v>
      </c>
      <c r="BF39" s="94" t="s">
        <v>8589</v>
      </c>
      <c r="BG39" s="94" t="s">
        <v>8588</v>
      </c>
      <c r="BH39" s="94" t="s">
        <v>8589</v>
      </c>
      <c r="BI39" s="94" t="str">
        <f t="shared" si="1"/>
        <v>NVC</v>
      </c>
    </row>
    <row r="40" spans="1:61" ht="14.4" x14ac:dyDescent="0.3">
      <c r="A40" s="50" t="str">
        <f t="shared" si="26"/>
        <v/>
      </c>
      <c r="B40" s="42">
        <f t="shared" si="2"/>
        <v>0</v>
      </c>
      <c r="C40" s="42"/>
      <c r="D40" s="51" t="str">
        <f t="shared" si="3"/>
        <v/>
      </c>
      <c r="E40" s="62"/>
      <c r="F40" s="52"/>
      <c r="G40" s="126"/>
      <c r="H40" s="70"/>
      <c r="I40" s="53"/>
      <c r="J40" s="54"/>
      <c r="K40" s="54"/>
      <c r="L40" s="54"/>
      <c r="M40" s="54"/>
      <c r="N40" s="54"/>
      <c r="O40" s="55"/>
      <c r="P40" s="56"/>
      <c r="Q40" s="55"/>
      <c r="R40" s="55"/>
      <c r="S40" s="55"/>
      <c r="T40" s="55"/>
      <c r="U40" s="55"/>
      <c r="V40" s="116" t="str">
        <f t="shared" si="13"/>
        <v/>
      </c>
      <c r="W40" s="116" t="str">
        <f t="shared" si="14"/>
        <v/>
      </c>
      <c r="X40" s="116" t="str">
        <f t="shared" si="27"/>
        <v/>
      </c>
      <c r="Y40" s="116" t="str">
        <f t="shared" si="28"/>
        <v/>
      </c>
      <c r="Z40" s="116" t="str">
        <f t="shared" si="29"/>
        <v/>
      </c>
      <c r="AA40" s="115" t="str">
        <f t="shared" si="18"/>
        <v/>
      </c>
      <c r="AB40" s="115" t="str">
        <f t="shared" si="19"/>
        <v/>
      </c>
      <c r="AC40" s="115" t="str">
        <f t="shared" si="20"/>
        <v/>
      </c>
      <c r="AD40" s="115" t="str">
        <f t="shared" si="21"/>
        <v/>
      </c>
      <c r="AE40" s="115" t="str">
        <f t="shared" si="22"/>
        <v/>
      </c>
      <c r="AF40" s="115" t="str">
        <f t="shared" si="23"/>
        <v/>
      </c>
      <c r="AH40" s="41" t="s">
        <v>10294</v>
      </c>
      <c r="AI40" s="41">
        <v>0</v>
      </c>
      <c r="AJ40" s="87"/>
      <c r="AS40" s="83" t="str">
        <f t="shared" si="24"/>
        <v/>
      </c>
      <c r="AT40" s="83" t="str">
        <f t="shared" si="25"/>
        <v/>
      </c>
      <c r="BD40" t="str">
        <f t="shared" si="0"/>
        <v>NVCNORTH DOWNS HOSPITAL</v>
      </c>
      <c r="BE40" s="94" t="s">
        <v>8590</v>
      </c>
      <c r="BF40" s="94" t="s">
        <v>8591</v>
      </c>
      <c r="BG40" s="94" t="s">
        <v>8590</v>
      </c>
      <c r="BH40" s="94" t="s">
        <v>8591</v>
      </c>
      <c r="BI40" s="94" t="str">
        <f t="shared" si="1"/>
        <v>NVC</v>
      </c>
    </row>
    <row r="41" spans="1:61" ht="14.4" x14ac:dyDescent="0.3">
      <c r="A41" s="50" t="str">
        <f t="shared" si="26"/>
        <v/>
      </c>
      <c r="B41" s="42">
        <f t="shared" si="2"/>
        <v>0</v>
      </c>
      <c r="C41" s="42"/>
      <c r="D41" s="51" t="str">
        <f t="shared" si="3"/>
        <v/>
      </c>
      <c r="E41" s="62"/>
      <c r="F41" s="52"/>
      <c r="G41" s="126"/>
      <c r="H41" s="70"/>
      <c r="I41" s="53"/>
      <c r="J41" s="54"/>
      <c r="K41" s="54"/>
      <c r="L41" s="54"/>
      <c r="M41" s="54"/>
      <c r="N41" s="54"/>
      <c r="O41" s="55"/>
      <c r="P41" s="56"/>
      <c r="Q41" s="55"/>
      <c r="R41" s="55"/>
      <c r="S41" s="55"/>
      <c r="T41" s="55"/>
      <c r="U41" s="55"/>
      <c r="V41" s="116" t="str">
        <f t="shared" si="13"/>
        <v/>
      </c>
      <c r="W41" s="116" t="str">
        <f t="shared" si="14"/>
        <v/>
      </c>
      <c r="X41" s="116" t="str">
        <f t="shared" si="27"/>
        <v/>
      </c>
      <c r="Y41" s="116" t="str">
        <f t="shared" si="28"/>
        <v/>
      </c>
      <c r="Z41" s="116" t="str">
        <f t="shared" si="29"/>
        <v/>
      </c>
      <c r="AA41" s="115" t="str">
        <f t="shared" si="18"/>
        <v/>
      </c>
      <c r="AB41" s="115" t="str">
        <f t="shared" si="19"/>
        <v/>
      </c>
      <c r="AC41" s="115" t="str">
        <f t="shared" si="20"/>
        <v/>
      </c>
      <c r="AD41" s="115" t="str">
        <f t="shared" si="21"/>
        <v/>
      </c>
      <c r="AE41" s="115" t="str">
        <f t="shared" si="22"/>
        <v/>
      </c>
      <c r="AF41" s="115" t="str">
        <f t="shared" si="23"/>
        <v/>
      </c>
      <c r="AH41" s="41" t="s">
        <v>310</v>
      </c>
      <c r="AI41" s="41">
        <v>0</v>
      </c>
      <c r="AJ41" s="87"/>
      <c r="AS41" s="83" t="str">
        <f t="shared" si="24"/>
        <v/>
      </c>
      <c r="AT41" s="83" t="str">
        <f t="shared" si="25"/>
        <v/>
      </c>
      <c r="BD41" t="str">
        <f t="shared" si="0"/>
        <v>NVCNOTTINGHAM WOODTHORPE HOSPITAL</v>
      </c>
      <c r="BE41" s="94" t="s">
        <v>8592</v>
      </c>
      <c r="BF41" s="94" t="s">
        <v>8593</v>
      </c>
      <c r="BG41" s="94" t="s">
        <v>8592</v>
      </c>
      <c r="BH41" s="94" t="s">
        <v>8593</v>
      </c>
      <c r="BI41" s="94" t="str">
        <f t="shared" si="1"/>
        <v>NVC</v>
      </c>
    </row>
    <row r="42" spans="1:61" ht="14.4" x14ac:dyDescent="0.3">
      <c r="A42" s="50" t="str">
        <f t="shared" si="26"/>
        <v/>
      </c>
      <c r="B42" s="42">
        <f t="shared" si="2"/>
        <v>0</v>
      </c>
      <c r="C42" s="42"/>
      <c r="D42" s="51" t="str">
        <f t="shared" si="3"/>
        <v/>
      </c>
      <c r="E42" s="62"/>
      <c r="F42" s="52"/>
      <c r="G42" s="126"/>
      <c r="H42" s="70"/>
      <c r="I42" s="53"/>
      <c r="J42" s="54"/>
      <c r="K42" s="54"/>
      <c r="L42" s="54"/>
      <c r="M42" s="54"/>
      <c r="N42" s="54"/>
      <c r="O42" s="55"/>
      <c r="P42" s="56"/>
      <c r="Q42" s="55"/>
      <c r="R42" s="55"/>
      <c r="S42" s="55"/>
      <c r="T42" s="55"/>
      <c r="U42" s="55"/>
      <c r="V42" s="116" t="str">
        <f t="shared" si="13"/>
        <v/>
      </c>
      <c r="W42" s="116" t="str">
        <f t="shared" si="14"/>
        <v/>
      </c>
      <c r="X42" s="116" t="str">
        <f t="shared" si="27"/>
        <v/>
      </c>
      <c r="Y42" s="116" t="str">
        <f t="shared" si="28"/>
        <v/>
      </c>
      <c r="Z42" s="116" t="str">
        <f t="shared" si="29"/>
        <v/>
      </c>
      <c r="AA42" s="115" t="str">
        <f t="shared" si="18"/>
        <v/>
      </c>
      <c r="AB42" s="115" t="str">
        <f t="shared" si="19"/>
        <v/>
      </c>
      <c r="AC42" s="115" t="str">
        <f t="shared" si="20"/>
        <v/>
      </c>
      <c r="AD42" s="115" t="str">
        <f t="shared" si="21"/>
        <v/>
      </c>
      <c r="AE42" s="115" t="str">
        <f t="shared" si="22"/>
        <v/>
      </c>
      <c r="AF42" s="115" t="str">
        <f t="shared" si="23"/>
        <v/>
      </c>
      <c r="AH42" s="41" t="s">
        <v>311</v>
      </c>
      <c r="AI42" s="41">
        <v>0</v>
      </c>
      <c r="AJ42" s="87"/>
      <c r="AS42" s="83" t="str">
        <f t="shared" si="24"/>
        <v/>
      </c>
      <c r="AT42" s="83" t="str">
        <f t="shared" si="25"/>
        <v/>
      </c>
      <c r="BD42" t="str">
        <f t="shared" si="0"/>
        <v>NVCOAKLANDS HOSPITAL</v>
      </c>
      <c r="BE42" s="94" t="s">
        <v>8594</v>
      </c>
      <c r="BF42" s="94" t="s">
        <v>8595</v>
      </c>
      <c r="BG42" s="94" t="s">
        <v>8594</v>
      </c>
      <c r="BH42" s="94" t="s">
        <v>8595</v>
      </c>
      <c r="BI42" s="94" t="str">
        <f t="shared" si="1"/>
        <v>NVC</v>
      </c>
    </row>
    <row r="43" spans="1:61" ht="14.4" x14ac:dyDescent="0.3">
      <c r="A43" s="50" t="str">
        <f t="shared" si="26"/>
        <v/>
      </c>
      <c r="B43" s="42">
        <f t="shared" si="2"/>
        <v>0</v>
      </c>
      <c r="C43" s="42"/>
      <c r="D43" s="51" t="str">
        <f t="shared" si="3"/>
        <v/>
      </c>
      <c r="E43" s="62"/>
      <c r="F43" s="52"/>
      <c r="G43" s="126"/>
      <c r="H43" s="70"/>
      <c r="I43" s="53"/>
      <c r="J43" s="54"/>
      <c r="K43" s="54"/>
      <c r="L43" s="54"/>
      <c r="M43" s="54"/>
      <c r="N43" s="54"/>
      <c r="O43" s="55"/>
      <c r="P43" s="56"/>
      <c r="Q43" s="55"/>
      <c r="R43" s="55"/>
      <c r="S43" s="55"/>
      <c r="T43" s="55"/>
      <c r="U43" s="55"/>
      <c r="V43" s="116" t="str">
        <f t="shared" si="13"/>
        <v/>
      </c>
      <c r="W43" s="116" t="str">
        <f t="shared" si="14"/>
        <v/>
      </c>
      <c r="X43" s="116" t="str">
        <f t="shared" si="27"/>
        <v/>
      </c>
      <c r="Y43" s="116" t="str">
        <f t="shared" si="28"/>
        <v/>
      </c>
      <c r="Z43" s="116" t="str">
        <f t="shared" si="29"/>
        <v/>
      </c>
      <c r="AA43" s="115" t="str">
        <f t="shared" si="18"/>
        <v/>
      </c>
      <c r="AB43" s="115" t="str">
        <f t="shared" si="19"/>
        <v/>
      </c>
      <c r="AC43" s="115" t="str">
        <f t="shared" si="20"/>
        <v/>
      </c>
      <c r="AD43" s="115" t="str">
        <f t="shared" si="21"/>
        <v/>
      </c>
      <c r="AE43" s="115" t="str">
        <f t="shared" si="22"/>
        <v/>
      </c>
      <c r="AF43" s="115" t="str">
        <f t="shared" si="23"/>
        <v/>
      </c>
      <c r="AH43" s="41" t="s">
        <v>10276</v>
      </c>
      <c r="AI43" s="41">
        <v>0</v>
      </c>
      <c r="AJ43" s="87"/>
      <c r="AS43" s="83" t="str">
        <f t="shared" si="24"/>
        <v/>
      </c>
      <c r="AT43" s="83" t="str">
        <f t="shared" si="25"/>
        <v/>
      </c>
      <c r="BD43" t="str">
        <f t="shared" si="0"/>
        <v>NVCOAKS HOSPITAL</v>
      </c>
      <c r="BE43" s="94" t="s">
        <v>8596</v>
      </c>
      <c r="BF43" s="94" t="s">
        <v>8597</v>
      </c>
      <c r="BG43" s="94" t="s">
        <v>8596</v>
      </c>
      <c r="BH43" s="94" t="s">
        <v>8597</v>
      </c>
      <c r="BI43" s="94" t="str">
        <f t="shared" si="1"/>
        <v>NVC</v>
      </c>
    </row>
    <row r="44" spans="1:61" ht="14.4" x14ac:dyDescent="0.3">
      <c r="A44" s="50" t="str">
        <f t="shared" si="26"/>
        <v/>
      </c>
      <c r="B44" s="42">
        <f t="shared" si="2"/>
        <v>0</v>
      </c>
      <c r="C44" s="42"/>
      <c r="D44" s="51" t="str">
        <f t="shared" si="3"/>
        <v/>
      </c>
      <c r="E44" s="62"/>
      <c r="F44" s="52"/>
      <c r="G44" s="126"/>
      <c r="H44" s="70"/>
      <c r="I44" s="53"/>
      <c r="J44" s="54"/>
      <c r="K44" s="54"/>
      <c r="L44" s="54"/>
      <c r="M44" s="54"/>
      <c r="N44" s="54"/>
      <c r="O44" s="55"/>
      <c r="P44" s="56"/>
      <c r="Q44" s="55"/>
      <c r="R44" s="55"/>
      <c r="S44" s="55"/>
      <c r="T44" s="55"/>
      <c r="U44" s="55"/>
      <c r="V44" s="116" t="str">
        <f t="shared" si="13"/>
        <v/>
      </c>
      <c r="W44" s="116" t="str">
        <f t="shared" si="14"/>
        <v/>
      </c>
      <c r="X44" s="116" t="str">
        <f t="shared" si="27"/>
        <v/>
      </c>
      <c r="Y44" s="116" t="str">
        <f t="shared" si="28"/>
        <v/>
      </c>
      <c r="Z44" s="116" t="str">
        <f t="shared" si="29"/>
        <v/>
      </c>
      <c r="AA44" s="115" t="str">
        <f t="shared" si="18"/>
        <v/>
      </c>
      <c r="AB44" s="115" t="str">
        <f t="shared" si="19"/>
        <v/>
      </c>
      <c r="AC44" s="115" t="str">
        <f t="shared" si="20"/>
        <v/>
      </c>
      <c r="AD44" s="115" t="str">
        <f t="shared" si="21"/>
        <v/>
      </c>
      <c r="AE44" s="115" t="str">
        <f t="shared" si="22"/>
        <v/>
      </c>
      <c r="AF44" s="115" t="str">
        <f t="shared" si="23"/>
        <v/>
      </c>
      <c r="AH44" s="28" t="s">
        <v>10265</v>
      </c>
      <c r="AI44" s="41">
        <v>0</v>
      </c>
      <c r="AJ44" s="87"/>
      <c r="AS44" s="83" t="str">
        <f t="shared" si="24"/>
        <v/>
      </c>
      <c r="AT44" s="83" t="str">
        <f t="shared" si="25"/>
        <v/>
      </c>
      <c r="BD44" t="str">
        <f t="shared" si="0"/>
        <v>NVCPARK HILL HOSPITAL</v>
      </c>
      <c r="BE44" s="94" t="s">
        <v>8598</v>
      </c>
      <c r="BF44" s="94" t="s">
        <v>8599</v>
      </c>
      <c r="BG44" s="94" t="s">
        <v>8598</v>
      </c>
      <c r="BH44" s="94" t="s">
        <v>8599</v>
      </c>
      <c r="BI44" s="94" t="str">
        <f t="shared" si="1"/>
        <v>NVC</v>
      </c>
    </row>
    <row r="45" spans="1:61" ht="14.4" x14ac:dyDescent="0.3">
      <c r="A45" s="50" t="str">
        <f t="shared" si="26"/>
        <v/>
      </c>
      <c r="B45" s="42">
        <f t="shared" si="2"/>
        <v>0</v>
      </c>
      <c r="C45" s="42"/>
      <c r="D45" s="51" t="str">
        <f t="shared" si="3"/>
        <v/>
      </c>
      <c r="E45" s="62"/>
      <c r="F45" s="52"/>
      <c r="G45" s="126"/>
      <c r="H45" s="70"/>
      <c r="I45" s="53"/>
      <c r="J45" s="54"/>
      <c r="K45" s="54"/>
      <c r="L45" s="54"/>
      <c r="M45" s="54"/>
      <c r="N45" s="54"/>
      <c r="O45" s="55"/>
      <c r="P45" s="56"/>
      <c r="Q45" s="55"/>
      <c r="R45" s="55"/>
      <c r="S45" s="55"/>
      <c r="T45" s="55"/>
      <c r="U45" s="55"/>
      <c r="V45" s="116" t="str">
        <f t="shared" si="13"/>
        <v/>
      </c>
      <c r="W45" s="116" t="str">
        <f t="shared" si="14"/>
        <v/>
      </c>
      <c r="X45" s="116" t="str">
        <f t="shared" si="27"/>
        <v/>
      </c>
      <c r="Y45" s="116" t="str">
        <f t="shared" si="28"/>
        <v/>
      </c>
      <c r="Z45" s="116" t="str">
        <f t="shared" si="29"/>
        <v/>
      </c>
      <c r="AA45" s="115" t="str">
        <f t="shared" si="18"/>
        <v/>
      </c>
      <c r="AB45" s="115" t="str">
        <f t="shared" si="19"/>
        <v/>
      </c>
      <c r="AC45" s="115" t="str">
        <f t="shared" si="20"/>
        <v/>
      </c>
      <c r="AD45" s="115" t="str">
        <f t="shared" si="21"/>
        <v/>
      </c>
      <c r="AE45" s="115" t="str">
        <f t="shared" si="22"/>
        <v/>
      </c>
      <c r="AF45" s="115" t="str">
        <f t="shared" si="23"/>
        <v/>
      </c>
      <c r="AH45" s="41" t="s">
        <v>312</v>
      </c>
      <c r="AI45" s="41">
        <v>0</v>
      </c>
      <c r="AJ45" s="87"/>
      <c r="AS45" s="83" t="str">
        <f t="shared" si="24"/>
        <v/>
      </c>
      <c r="AT45" s="83" t="str">
        <f t="shared" si="25"/>
        <v/>
      </c>
      <c r="BD45" t="str">
        <f t="shared" si="0"/>
        <v>NVCPINEHILL HOSPITAL</v>
      </c>
      <c r="BE45" s="94" t="s">
        <v>8600</v>
      </c>
      <c r="BF45" s="94" t="s">
        <v>8601</v>
      </c>
      <c r="BG45" s="94" t="s">
        <v>8600</v>
      </c>
      <c r="BH45" s="94" t="s">
        <v>8601</v>
      </c>
      <c r="BI45" s="94" t="str">
        <f t="shared" si="1"/>
        <v>NVC</v>
      </c>
    </row>
    <row r="46" spans="1:61" ht="14.4" x14ac:dyDescent="0.3">
      <c r="A46" s="50" t="str">
        <f t="shared" si="26"/>
        <v/>
      </c>
      <c r="B46" s="42">
        <f t="shared" ref="B46:B77" si="30">IF(SUM(E247:G247,M247:N247)&gt;0,1,IF(AG247&gt;0,2,0))</f>
        <v>0</v>
      </c>
      <c r="C46" s="42"/>
      <c r="D46" s="51" t="str">
        <f t="shared" ref="D46:D77" si="31">IF(ISNA(VLOOKUP($E$5&amp;E46,$BD:$BE,2,FALSE)),"",VLOOKUP($E$5&amp;E46,$BD:$BE,2,FALSE))</f>
        <v/>
      </c>
      <c r="E46" s="62"/>
      <c r="F46" s="52"/>
      <c r="G46" s="126"/>
      <c r="H46" s="70"/>
      <c r="I46" s="53"/>
      <c r="J46" s="54"/>
      <c r="K46" s="54"/>
      <c r="L46" s="54"/>
      <c r="M46" s="54"/>
      <c r="N46" s="54"/>
      <c r="O46" s="55"/>
      <c r="P46" s="56"/>
      <c r="Q46" s="55"/>
      <c r="R46" s="55"/>
      <c r="S46" s="55"/>
      <c r="T46" s="55"/>
      <c r="U46" s="55"/>
      <c r="V46" s="116" t="str">
        <f t="shared" si="13"/>
        <v/>
      </c>
      <c r="W46" s="116" t="str">
        <f t="shared" si="14"/>
        <v/>
      </c>
      <c r="X46" s="116" t="str">
        <f t="shared" si="27"/>
        <v/>
      </c>
      <c r="Y46" s="116" t="str">
        <f t="shared" si="28"/>
        <v/>
      </c>
      <c r="Z46" s="116" t="str">
        <f t="shared" si="29"/>
        <v/>
      </c>
      <c r="AA46" s="115" t="str">
        <f t="shared" si="18"/>
        <v/>
      </c>
      <c r="AB46" s="115" t="str">
        <f t="shared" si="19"/>
        <v/>
      </c>
      <c r="AC46" s="115" t="str">
        <f t="shared" si="20"/>
        <v/>
      </c>
      <c r="AD46" s="115" t="str">
        <f t="shared" si="21"/>
        <v/>
      </c>
      <c r="AE46" s="115" t="str">
        <f t="shared" si="22"/>
        <v/>
      </c>
      <c r="AF46" s="115" t="str">
        <f t="shared" si="23"/>
        <v/>
      </c>
      <c r="AG46" s="29"/>
      <c r="AH46" s="41" t="s">
        <v>313</v>
      </c>
      <c r="AI46" s="41">
        <v>0</v>
      </c>
      <c r="AJ46" s="87"/>
      <c r="AN46" s="29"/>
      <c r="AO46" s="29"/>
      <c r="AP46" s="29"/>
      <c r="AQ46" s="29"/>
      <c r="AR46" s="29"/>
      <c r="AS46" s="83" t="str">
        <f t="shared" si="24"/>
        <v/>
      </c>
      <c r="AT46" s="83" t="str">
        <f t="shared" si="25"/>
        <v/>
      </c>
      <c r="AU46" s="29"/>
      <c r="AV46" s="29"/>
      <c r="AW46" s="29"/>
      <c r="BD46" t="str">
        <f t="shared" si="0"/>
        <v>NVCRENACRES HOSPITAL</v>
      </c>
      <c r="BE46" s="94" t="s">
        <v>8602</v>
      </c>
      <c r="BF46" s="94" t="s">
        <v>8603</v>
      </c>
      <c r="BG46" s="94" t="s">
        <v>8602</v>
      </c>
      <c r="BH46" s="94" t="s">
        <v>8603</v>
      </c>
      <c r="BI46" s="94" t="str">
        <f t="shared" si="1"/>
        <v>NVC</v>
      </c>
    </row>
    <row r="47" spans="1:61" ht="14.4" x14ac:dyDescent="0.3">
      <c r="A47" s="50" t="str">
        <f t="shared" si="26"/>
        <v/>
      </c>
      <c r="B47" s="42">
        <f t="shared" si="30"/>
        <v>0</v>
      </c>
      <c r="C47" s="42"/>
      <c r="D47" s="51" t="str">
        <f t="shared" si="31"/>
        <v/>
      </c>
      <c r="E47" s="62"/>
      <c r="F47" s="52"/>
      <c r="G47" s="126"/>
      <c r="H47" s="70"/>
      <c r="I47" s="53"/>
      <c r="J47" s="54"/>
      <c r="K47" s="54"/>
      <c r="L47" s="54"/>
      <c r="M47" s="54"/>
      <c r="N47" s="54"/>
      <c r="O47" s="55"/>
      <c r="P47" s="56"/>
      <c r="Q47" s="55"/>
      <c r="R47" s="55"/>
      <c r="S47" s="55"/>
      <c r="T47" s="55"/>
      <c r="U47" s="55"/>
      <c r="V47" s="116" t="str">
        <f t="shared" si="13"/>
        <v/>
      </c>
      <c r="W47" s="116" t="str">
        <f t="shared" si="14"/>
        <v/>
      </c>
      <c r="X47" s="116" t="str">
        <f t="shared" si="27"/>
        <v/>
      </c>
      <c r="Y47" s="116" t="str">
        <f t="shared" si="28"/>
        <v/>
      </c>
      <c r="Z47" s="116" t="str">
        <f t="shared" si="29"/>
        <v/>
      </c>
      <c r="AA47" s="115" t="str">
        <f t="shared" si="18"/>
        <v/>
      </c>
      <c r="AB47" s="115" t="str">
        <f t="shared" si="19"/>
        <v/>
      </c>
      <c r="AC47" s="115" t="str">
        <f t="shared" si="20"/>
        <v/>
      </c>
      <c r="AD47" s="115" t="str">
        <f t="shared" si="21"/>
        <v/>
      </c>
      <c r="AE47" s="115" t="str">
        <f t="shared" si="22"/>
        <v/>
      </c>
      <c r="AF47" s="115" t="str">
        <f t="shared" si="23"/>
        <v/>
      </c>
      <c r="AH47" s="41" t="s">
        <v>10277</v>
      </c>
      <c r="AI47" s="41">
        <v>0</v>
      </c>
      <c r="AJ47" s="87"/>
      <c r="AS47" s="83" t="str">
        <f t="shared" si="24"/>
        <v/>
      </c>
      <c r="AT47" s="83" t="str">
        <f t="shared" si="25"/>
        <v/>
      </c>
      <c r="BD47" t="str">
        <f t="shared" si="0"/>
        <v>NVCRIVERS HOSPITAL</v>
      </c>
      <c r="BE47" s="94" t="s">
        <v>8604</v>
      </c>
      <c r="BF47" s="94" t="s">
        <v>8605</v>
      </c>
      <c r="BG47" s="94" t="s">
        <v>8604</v>
      </c>
      <c r="BH47" s="94" t="s">
        <v>8605</v>
      </c>
      <c r="BI47" s="94" t="str">
        <f t="shared" si="1"/>
        <v>NVC</v>
      </c>
    </row>
    <row r="48" spans="1:61" ht="14.4" x14ac:dyDescent="0.3">
      <c r="A48" s="50" t="str">
        <f t="shared" si="26"/>
        <v/>
      </c>
      <c r="B48" s="42">
        <f t="shared" si="30"/>
        <v>0</v>
      </c>
      <c r="C48" s="42"/>
      <c r="D48" s="51" t="str">
        <f t="shared" si="31"/>
        <v/>
      </c>
      <c r="E48" s="62"/>
      <c r="F48" s="52"/>
      <c r="G48" s="126"/>
      <c r="H48" s="70"/>
      <c r="I48" s="53"/>
      <c r="J48" s="54"/>
      <c r="K48" s="54"/>
      <c r="L48" s="54"/>
      <c r="M48" s="54"/>
      <c r="N48" s="54"/>
      <c r="O48" s="55"/>
      <c r="P48" s="56"/>
      <c r="Q48" s="55"/>
      <c r="R48" s="55"/>
      <c r="S48" s="55"/>
      <c r="T48" s="55"/>
      <c r="U48" s="55"/>
      <c r="V48" s="116" t="str">
        <f t="shared" si="13"/>
        <v/>
      </c>
      <c r="W48" s="116" t="str">
        <f t="shared" si="14"/>
        <v/>
      </c>
      <c r="X48" s="116" t="str">
        <f t="shared" si="27"/>
        <v/>
      </c>
      <c r="Y48" s="116" t="str">
        <f t="shared" si="28"/>
        <v/>
      </c>
      <c r="Z48" s="116" t="str">
        <f t="shared" si="29"/>
        <v/>
      </c>
      <c r="AA48" s="115" t="str">
        <f t="shared" si="18"/>
        <v/>
      </c>
      <c r="AB48" s="115" t="str">
        <f t="shared" si="19"/>
        <v/>
      </c>
      <c r="AC48" s="115" t="str">
        <f t="shared" si="20"/>
        <v/>
      </c>
      <c r="AD48" s="115" t="str">
        <f t="shared" si="21"/>
        <v/>
      </c>
      <c r="AE48" s="115" t="str">
        <f t="shared" si="22"/>
        <v/>
      </c>
      <c r="AF48" s="115" t="str">
        <f t="shared" si="23"/>
        <v/>
      </c>
      <c r="AH48" s="41" t="s">
        <v>314</v>
      </c>
      <c r="AI48" s="41">
        <v>0</v>
      </c>
      <c r="AJ48" s="87"/>
      <c r="AS48" s="83" t="str">
        <f t="shared" si="24"/>
        <v/>
      </c>
      <c r="AT48" s="83" t="str">
        <f t="shared" si="25"/>
        <v/>
      </c>
      <c r="BD48" t="str">
        <f t="shared" si="0"/>
        <v>NVCROWLEY HALL HOSPITAL</v>
      </c>
      <c r="BE48" s="94" t="s">
        <v>8606</v>
      </c>
      <c r="BF48" s="94" t="s">
        <v>8607</v>
      </c>
      <c r="BG48" s="94" t="s">
        <v>8606</v>
      </c>
      <c r="BH48" s="94" t="s">
        <v>8607</v>
      </c>
      <c r="BI48" s="94" t="str">
        <f t="shared" si="1"/>
        <v>NVC</v>
      </c>
    </row>
    <row r="49" spans="1:61" ht="14.4" x14ac:dyDescent="0.3">
      <c r="A49" s="50" t="str">
        <f t="shared" si="26"/>
        <v/>
      </c>
      <c r="B49" s="42">
        <f t="shared" si="30"/>
        <v>0</v>
      </c>
      <c r="C49" s="42"/>
      <c r="D49" s="51" t="str">
        <f t="shared" si="31"/>
        <v/>
      </c>
      <c r="E49" s="62"/>
      <c r="F49" s="52"/>
      <c r="G49" s="126"/>
      <c r="H49" s="70"/>
      <c r="I49" s="53"/>
      <c r="J49" s="54"/>
      <c r="K49" s="54"/>
      <c r="L49" s="54"/>
      <c r="M49" s="54"/>
      <c r="N49" s="54"/>
      <c r="O49" s="55"/>
      <c r="P49" s="56"/>
      <c r="Q49" s="55"/>
      <c r="R49" s="55"/>
      <c r="S49" s="55"/>
      <c r="T49" s="55"/>
      <c r="U49" s="55"/>
      <c r="V49" s="116" t="str">
        <f t="shared" si="13"/>
        <v/>
      </c>
      <c r="W49" s="116" t="str">
        <f t="shared" si="14"/>
        <v/>
      </c>
      <c r="X49" s="116" t="str">
        <f t="shared" si="27"/>
        <v/>
      </c>
      <c r="Y49" s="116" t="str">
        <f t="shared" si="28"/>
        <v/>
      </c>
      <c r="Z49" s="116" t="str">
        <f t="shared" si="29"/>
        <v/>
      </c>
      <c r="AA49" s="115" t="str">
        <f t="shared" si="18"/>
        <v/>
      </c>
      <c r="AB49" s="115" t="str">
        <f t="shared" si="19"/>
        <v/>
      </c>
      <c r="AC49" s="115" t="str">
        <f t="shared" si="20"/>
        <v/>
      </c>
      <c r="AD49" s="115" t="str">
        <f t="shared" si="21"/>
        <v/>
      </c>
      <c r="AE49" s="115" t="str">
        <f t="shared" si="22"/>
        <v/>
      </c>
      <c r="AF49" s="115" t="str">
        <f t="shared" si="23"/>
        <v/>
      </c>
      <c r="AH49" s="41" t="s">
        <v>315</v>
      </c>
      <c r="AI49" s="41">
        <v>0</v>
      </c>
      <c r="AJ49" s="87"/>
      <c r="AS49" s="83" t="str">
        <f t="shared" si="24"/>
        <v/>
      </c>
      <c r="AT49" s="83" t="str">
        <f t="shared" si="25"/>
        <v/>
      </c>
      <c r="BD49" t="str">
        <f t="shared" si="0"/>
        <v>NVCSPRINGFIELD HOSPITAL</v>
      </c>
      <c r="BE49" s="94" t="s">
        <v>8608</v>
      </c>
      <c r="BF49" s="94" t="s">
        <v>8609</v>
      </c>
      <c r="BG49" s="94" t="s">
        <v>8608</v>
      </c>
      <c r="BH49" s="94" t="s">
        <v>8609</v>
      </c>
      <c r="BI49" s="94" t="str">
        <f t="shared" si="1"/>
        <v>NVC</v>
      </c>
    </row>
    <row r="50" spans="1:61" ht="14.4" x14ac:dyDescent="0.3">
      <c r="A50" s="50" t="str">
        <f t="shared" si="26"/>
        <v/>
      </c>
      <c r="B50" s="42">
        <f t="shared" si="30"/>
        <v>0</v>
      </c>
      <c r="C50" s="42"/>
      <c r="D50" s="51" t="str">
        <f t="shared" si="31"/>
        <v/>
      </c>
      <c r="E50" s="62"/>
      <c r="F50" s="52"/>
      <c r="G50" s="126"/>
      <c r="H50" s="70"/>
      <c r="I50" s="53"/>
      <c r="J50" s="54"/>
      <c r="K50" s="54"/>
      <c r="L50" s="54"/>
      <c r="M50" s="54"/>
      <c r="N50" s="54"/>
      <c r="O50" s="55"/>
      <c r="P50" s="56"/>
      <c r="Q50" s="55"/>
      <c r="R50" s="55"/>
      <c r="S50" s="55"/>
      <c r="T50" s="55"/>
      <c r="U50" s="55"/>
      <c r="V50" s="116" t="str">
        <f t="shared" si="13"/>
        <v/>
      </c>
      <c r="W50" s="116" t="str">
        <f t="shared" si="14"/>
        <v/>
      </c>
      <c r="X50" s="116" t="str">
        <f t="shared" si="27"/>
        <v/>
      </c>
      <c r="Y50" s="116" t="str">
        <f t="shared" si="28"/>
        <v/>
      </c>
      <c r="Z50" s="116" t="str">
        <f t="shared" si="29"/>
        <v/>
      </c>
      <c r="AA50" s="115" t="str">
        <f t="shared" si="18"/>
        <v/>
      </c>
      <c r="AB50" s="115" t="str">
        <f t="shared" si="19"/>
        <v/>
      </c>
      <c r="AC50" s="115" t="str">
        <f t="shared" si="20"/>
        <v/>
      </c>
      <c r="AD50" s="115" t="str">
        <f t="shared" si="21"/>
        <v/>
      </c>
      <c r="AE50" s="115" t="str">
        <f t="shared" si="22"/>
        <v/>
      </c>
      <c r="AF50" s="115" t="str">
        <f t="shared" si="23"/>
        <v/>
      </c>
      <c r="AH50" s="28" t="s">
        <v>10278</v>
      </c>
      <c r="AI50" s="41">
        <v>0</v>
      </c>
      <c r="AJ50" s="87"/>
      <c r="AS50" s="83" t="str">
        <f t="shared" si="24"/>
        <v/>
      </c>
      <c r="AT50" s="83" t="str">
        <f t="shared" si="25"/>
        <v/>
      </c>
      <c r="BD50" t="str">
        <f t="shared" si="0"/>
        <v>NVCTEES VALLEY TREATMENT CENTRE</v>
      </c>
      <c r="BE50" s="94" t="s">
        <v>8610</v>
      </c>
      <c r="BF50" s="94" t="s">
        <v>8611</v>
      </c>
      <c r="BG50" s="94" t="s">
        <v>8610</v>
      </c>
      <c r="BH50" s="94" t="s">
        <v>8611</v>
      </c>
      <c r="BI50" s="94" t="str">
        <f t="shared" si="1"/>
        <v>NVC</v>
      </c>
    </row>
    <row r="51" spans="1:61" ht="14.4" x14ac:dyDescent="0.3">
      <c r="A51" s="50" t="str">
        <f t="shared" si="26"/>
        <v/>
      </c>
      <c r="B51" s="42">
        <f t="shared" si="30"/>
        <v>0</v>
      </c>
      <c r="C51" s="42"/>
      <c r="D51" s="51" t="str">
        <f t="shared" si="31"/>
        <v/>
      </c>
      <c r="E51" s="62"/>
      <c r="F51" s="52"/>
      <c r="G51" s="126"/>
      <c r="H51" s="70"/>
      <c r="I51" s="53"/>
      <c r="J51" s="54"/>
      <c r="K51" s="54"/>
      <c r="L51" s="54"/>
      <c r="M51" s="54"/>
      <c r="N51" s="54"/>
      <c r="O51" s="55"/>
      <c r="P51" s="56"/>
      <c r="Q51" s="55"/>
      <c r="R51" s="55"/>
      <c r="S51" s="55"/>
      <c r="T51" s="55"/>
      <c r="U51" s="55"/>
      <c r="V51" s="116" t="str">
        <f t="shared" si="13"/>
        <v/>
      </c>
      <c r="W51" s="116" t="str">
        <f t="shared" si="14"/>
        <v/>
      </c>
      <c r="X51" s="116" t="str">
        <f t="shared" si="27"/>
        <v/>
      </c>
      <c r="Y51" s="116" t="str">
        <f t="shared" si="28"/>
        <v/>
      </c>
      <c r="Z51" s="116" t="str">
        <f t="shared" si="29"/>
        <v/>
      </c>
      <c r="AA51" s="115" t="str">
        <f t="shared" si="18"/>
        <v/>
      </c>
      <c r="AB51" s="115" t="str">
        <f t="shared" si="19"/>
        <v/>
      </c>
      <c r="AC51" s="115" t="str">
        <f t="shared" si="20"/>
        <v/>
      </c>
      <c r="AD51" s="115" t="str">
        <f t="shared" si="21"/>
        <v/>
      </c>
      <c r="AE51" s="115" t="str">
        <f t="shared" si="22"/>
        <v/>
      </c>
      <c r="AF51" s="115" t="str">
        <f t="shared" si="23"/>
        <v/>
      </c>
      <c r="AH51" s="41" t="s">
        <v>316</v>
      </c>
      <c r="AI51" s="41">
        <v>0</v>
      </c>
      <c r="AJ51" s="87"/>
      <c r="AS51" s="83" t="str">
        <f t="shared" si="24"/>
        <v/>
      </c>
      <c r="AT51" s="83" t="str">
        <f t="shared" si="25"/>
        <v/>
      </c>
      <c r="BD51" t="str">
        <f t="shared" si="0"/>
        <v>NVCTHE BERKSHIRE INDEPENDENT HOSPITAL</v>
      </c>
      <c r="BE51" s="94" t="s">
        <v>8612</v>
      </c>
      <c r="BF51" s="94" t="s">
        <v>8613</v>
      </c>
      <c r="BG51" s="94" t="s">
        <v>8612</v>
      </c>
      <c r="BH51" s="94" t="s">
        <v>8613</v>
      </c>
      <c r="BI51" s="94" t="str">
        <f t="shared" si="1"/>
        <v>NVC</v>
      </c>
    </row>
    <row r="52" spans="1:61" ht="14.4" x14ac:dyDescent="0.3">
      <c r="A52" s="50" t="str">
        <f t="shared" si="26"/>
        <v/>
      </c>
      <c r="B52" s="42">
        <f t="shared" si="30"/>
        <v>0</v>
      </c>
      <c r="C52" s="42"/>
      <c r="D52" s="51" t="str">
        <f t="shared" si="31"/>
        <v/>
      </c>
      <c r="E52" s="62"/>
      <c r="F52" s="52"/>
      <c r="G52" s="126"/>
      <c r="H52" s="70"/>
      <c r="I52" s="53"/>
      <c r="J52" s="54"/>
      <c r="K52" s="54"/>
      <c r="L52" s="54"/>
      <c r="M52" s="54"/>
      <c r="N52" s="54"/>
      <c r="O52" s="55"/>
      <c r="P52" s="56"/>
      <c r="Q52" s="55"/>
      <c r="R52" s="55"/>
      <c r="S52" s="55"/>
      <c r="T52" s="55"/>
      <c r="U52" s="55"/>
      <c r="V52" s="116" t="str">
        <f t="shared" si="13"/>
        <v/>
      </c>
      <c r="W52" s="116" t="str">
        <f t="shared" si="14"/>
        <v/>
      </c>
      <c r="X52" s="116" t="str">
        <f t="shared" si="27"/>
        <v/>
      </c>
      <c r="Y52" s="116" t="str">
        <f t="shared" si="28"/>
        <v/>
      </c>
      <c r="Z52" s="116" t="str">
        <f t="shared" si="29"/>
        <v/>
      </c>
      <c r="AA52" s="115" t="str">
        <f t="shared" si="18"/>
        <v/>
      </c>
      <c r="AB52" s="115" t="str">
        <f t="shared" si="19"/>
        <v/>
      </c>
      <c r="AC52" s="115" t="str">
        <f t="shared" si="20"/>
        <v/>
      </c>
      <c r="AD52" s="115" t="str">
        <f t="shared" si="21"/>
        <v/>
      </c>
      <c r="AE52" s="115" t="str">
        <f t="shared" si="22"/>
        <v/>
      </c>
      <c r="AF52" s="115" t="str">
        <f t="shared" si="23"/>
        <v/>
      </c>
      <c r="AH52" s="41" t="s">
        <v>317</v>
      </c>
      <c r="AI52" s="41">
        <v>0</v>
      </c>
      <c r="AJ52" s="87"/>
      <c r="AS52" s="83" t="str">
        <f t="shared" si="24"/>
        <v/>
      </c>
      <c r="AT52" s="83" t="str">
        <f t="shared" si="25"/>
        <v/>
      </c>
      <c r="BD52" t="str">
        <f t="shared" si="0"/>
        <v>NVCTHE WESTBOURNE CENTRE</v>
      </c>
      <c r="BE52" s="94" t="s">
        <v>8614</v>
      </c>
      <c r="BF52" s="94" t="s">
        <v>8615</v>
      </c>
      <c r="BG52" s="94" t="s">
        <v>8614</v>
      </c>
      <c r="BH52" s="94" t="s">
        <v>8615</v>
      </c>
      <c r="BI52" s="94" t="str">
        <f t="shared" si="1"/>
        <v>NVC</v>
      </c>
    </row>
    <row r="53" spans="1:61" ht="14.4" x14ac:dyDescent="0.3">
      <c r="A53" s="50" t="str">
        <f t="shared" si="26"/>
        <v/>
      </c>
      <c r="B53" s="42">
        <f t="shared" si="30"/>
        <v>0</v>
      </c>
      <c r="C53" s="42"/>
      <c r="D53" s="51" t="str">
        <f t="shared" si="31"/>
        <v/>
      </c>
      <c r="E53" s="62"/>
      <c r="F53" s="52"/>
      <c r="G53" s="126"/>
      <c r="H53" s="70"/>
      <c r="I53" s="53"/>
      <c r="J53" s="54"/>
      <c r="K53" s="54"/>
      <c r="L53" s="54"/>
      <c r="M53" s="54"/>
      <c r="N53" s="54"/>
      <c r="O53" s="55"/>
      <c r="P53" s="56"/>
      <c r="Q53" s="55"/>
      <c r="R53" s="55"/>
      <c r="S53" s="55"/>
      <c r="T53" s="55"/>
      <c r="U53" s="55"/>
      <c r="V53" s="116" t="str">
        <f t="shared" si="13"/>
        <v/>
      </c>
      <c r="W53" s="116" t="str">
        <f t="shared" si="14"/>
        <v/>
      </c>
      <c r="X53" s="116" t="str">
        <f t="shared" si="27"/>
        <v/>
      </c>
      <c r="Y53" s="116" t="str">
        <f t="shared" si="28"/>
        <v/>
      </c>
      <c r="Z53" s="116" t="str">
        <f t="shared" si="29"/>
        <v/>
      </c>
      <c r="AA53" s="115" t="str">
        <f t="shared" si="18"/>
        <v/>
      </c>
      <c r="AB53" s="115" t="str">
        <f t="shared" si="19"/>
        <v/>
      </c>
      <c r="AC53" s="115" t="str">
        <f t="shared" si="20"/>
        <v/>
      </c>
      <c r="AD53" s="115" t="str">
        <f t="shared" si="21"/>
        <v/>
      </c>
      <c r="AE53" s="115" t="str">
        <f t="shared" si="22"/>
        <v/>
      </c>
      <c r="AF53" s="115" t="str">
        <f t="shared" si="23"/>
        <v/>
      </c>
      <c r="AH53" s="41" t="s">
        <v>318</v>
      </c>
      <c r="AI53" s="41">
        <v>0</v>
      </c>
      <c r="AJ53" s="87"/>
      <c r="AS53" s="83" t="str">
        <f t="shared" si="24"/>
        <v/>
      </c>
      <c r="AT53" s="83" t="str">
        <f t="shared" si="25"/>
        <v/>
      </c>
      <c r="BD53" t="str">
        <f t="shared" si="0"/>
        <v>NVCTHE YORKSHIRE CLINIC</v>
      </c>
      <c r="BE53" s="94" t="s">
        <v>8616</v>
      </c>
      <c r="BF53" s="94" t="s">
        <v>8617</v>
      </c>
      <c r="BG53" s="94" t="s">
        <v>8616</v>
      </c>
      <c r="BH53" s="94" t="s">
        <v>8617</v>
      </c>
      <c r="BI53" s="94" t="str">
        <f t="shared" si="1"/>
        <v>NVC</v>
      </c>
    </row>
    <row r="54" spans="1:61" ht="14.4" x14ac:dyDescent="0.3">
      <c r="A54" s="50" t="str">
        <f t="shared" si="26"/>
        <v/>
      </c>
      <c r="B54" s="42">
        <f t="shared" si="30"/>
        <v>0</v>
      </c>
      <c r="C54" s="42"/>
      <c r="D54" s="51" t="str">
        <f t="shared" si="31"/>
        <v/>
      </c>
      <c r="E54" s="62"/>
      <c r="F54" s="52"/>
      <c r="G54" s="126"/>
      <c r="H54" s="70"/>
      <c r="I54" s="53"/>
      <c r="J54" s="54"/>
      <c r="K54" s="54"/>
      <c r="L54" s="54"/>
      <c r="M54" s="54"/>
      <c r="N54" s="54"/>
      <c r="O54" s="55"/>
      <c r="P54" s="56"/>
      <c r="Q54" s="55"/>
      <c r="R54" s="55"/>
      <c r="S54" s="55"/>
      <c r="T54" s="55"/>
      <c r="U54" s="55"/>
      <c r="V54" s="116" t="str">
        <f t="shared" si="13"/>
        <v/>
      </c>
      <c r="W54" s="116" t="str">
        <f t="shared" si="14"/>
        <v/>
      </c>
      <c r="X54" s="116" t="str">
        <f t="shared" si="27"/>
        <v/>
      </c>
      <c r="Y54" s="116" t="str">
        <f t="shared" si="28"/>
        <v/>
      </c>
      <c r="Z54" s="116" t="str">
        <f t="shared" si="29"/>
        <v/>
      </c>
      <c r="AA54" s="115" t="str">
        <f t="shared" si="18"/>
        <v/>
      </c>
      <c r="AB54" s="115" t="str">
        <f t="shared" si="19"/>
        <v/>
      </c>
      <c r="AC54" s="115" t="str">
        <f t="shared" si="20"/>
        <v/>
      </c>
      <c r="AD54" s="115" t="str">
        <f t="shared" si="21"/>
        <v/>
      </c>
      <c r="AE54" s="115" t="str">
        <f t="shared" si="22"/>
        <v/>
      </c>
      <c r="AF54" s="115" t="str">
        <f t="shared" si="23"/>
        <v/>
      </c>
      <c r="AH54" s="41" t="s">
        <v>724</v>
      </c>
      <c r="AI54" s="41">
        <v>0</v>
      </c>
      <c r="AJ54" s="87"/>
      <c r="AS54" s="83" t="str">
        <f t="shared" si="24"/>
        <v/>
      </c>
      <c r="AT54" s="83" t="str">
        <f t="shared" si="25"/>
        <v/>
      </c>
      <c r="BD54" t="str">
        <f t="shared" si="0"/>
        <v>NVCWEST MIDLANDS HOSPITAL</v>
      </c>
      <c r="BE54" s="94" t="s">
        <v>8618</v>
      </c>
      <c r="BF54" s="94" t="s">
        <v>8619</v>
      </c>
      <c r="BG54" s="94" t="s">
        <v>8618</v>
      </c>
      <c r="BH54" s="94" t="s">
        <v>8619</v>
      </c>
      <c r="BI54" s="94" t="str">
        <f t="shared" si="1"/>
        <v>NVC</v>
      </c>
    </row>
    <row r="55" spans="1:61" ht="14.4" x14ac:dyDescent="0.3">
      <c r="A55" s="50" t="str">
        <f t="shared" si="26"/>
        <v/>
      </c>
      <c r="B55" s="42">
        <f t="shared" si="30"/>
        <v>0</v>
      </c>
      <c r="C55" s="42"/>
      <c r="D55" s="51" t="str">
        <f t="shared" si="31"/>
        <v/>
      </c>
      <c r="E55" s="62"/>
      <c r="F55" s="52"/>
      <c r="G55" s="126"/>
      <c r="H55" s="70"/>
      <c r="I55" s="53"/>
      <c r="J55" s="54"/>
      <c r="K55" s="54"/>
      <c r="L55" s="54"/>
      <c r="M55" s="54"/>
      <c r="N55" s="54"/>
      <c r="O55" s="55"/>
      <c r="P55" s="56"/>
      <c r="Q55" s="55"/>
      <c r="R55" s="55"/>
      <c r="S55" s="55"/>
      <c r="T55" s="55"/>
      <c r="U55" s="55"/>
      <c r="V55" s="116" t="str">
        <f t="shared" si="13"/>
        <v/>
      </c>
      <c r="W55" s="116" t="str">
        <f t="shared" si="14"/>
        <v/>
      </c>
      <c r="X55" s="116" t="str">
        <f t="shared" si="27"/>
        <v/>
      </c>
      <c r="Y55" s="116" t="str">
        <f t="shared" si="28"/>
        <v/>
      </c>
      <c r="Z55" s="116" t="str">
        <f t="shared" si="29"/>
        <v/>
      </c>
      <c r="AA55" s="115" t="str">
        <f t="shared" si="18"/>
        <v/>
      </c>
      <c r="AB55" s="115" t="str">
        <f t="shared" si="19"/>
        <v/>
      </c>
      <c r="AC55" s="115" t="str">
        <f t="shared" si="20"/>
        <v/>
      </c>
      <c r="AD55" s="115" t="str">
        <f t="shared" si="21"/>
        <v/>
      </c>
      <c r="AE55" s="115" t="str">
        <f t="shared" si="22"/>
        <v/>
      </c>
      <c r="AF55" s="115" t="str">
        <f t="shared" si="23"/>
        <v/>
      </c>
      <c r="AH55" s="41" t="s">
        <v>725</v>
      </c>
      <c r="AI55" s="41">
        <v>0</v>
      </c>
      <c r="AJ55" s="87"/>
      <c r="AS55" s="83" t="str">
        <f t="shared" si="24"/>
        <v/>
      </c>
      <c r="AT55" s="83" t="str">
        <f t="shared" si="25"/>
        <v/>
      </c>
      <c r="BD55" t="str">
        <f t="shared" si="0"/>
        <v>NVCWINFIELD HOSPITAL</v>
      </c>
      <c r="BE55" s="94" t="s">
        <v>8620</v>
      </c>
      <c r="BF55" s="94" t="s">
        <v>8621</v>
      </c>
      <c r="BG55" s="94" t="s">
        <v>8620</v>
      </c>
      <c r="BH55" s="94" t="s">
        <v>8621</v>
      </c>
      <c r="BI55" s="94" t="str">
        <f t="shared" si="1"/>
        <v>NVC</v>
      </c>
    </row>
    <row r="56" spans="1:61" ht="12.75" customHeight="1" x14ac:dyDescent="0.3">
      <c r="A56" s="50" t="str">
        <f t="shared" si="26"/>
        <v/>
      </c>
      <c r="B56" s="42">
        <f t="shared" si="30"/>
        <v>0</v>
      </c>
      <c r="C56" s="42"/>
      <c r="D56" s="51" t="str">
        <f t="shared" si="31"/>
        <v/>
      </c>
      <c r="E56" s="62"/>
      <c r="F56" s="52"/>
      <c r="G56" s="126"/>
      <c r="H56" s="70"/>
      <c r="I56" s="53"/>
      <c r="J56" s="54"/>
      <c r="K56" s="54"/>
      <c r="L56" s="54"/>
      <c r="M56" s="54"/>
      <c r="N56" s="54"/>
      <c r="O56" s="55"/>
      <c r="P56" s="56"/>
      <c r="Q56" s="55"/>
      <c r="R56" s="55"/>
      <c r="S56" s="55"/>
      <c r="T56" s="55"/>
      <c r="U56" s="55"/>
      <c r="V56" s="116" t="str">
        <f t="shared" si="13"/>
        <v/>
      </c>
      <c r="W56" s="116" t="str">
        <f t="shared" si="14"/>
        <v/>
      </c>
      <c r="X56" s="116" t="str">
        <f t="shared" si="27"/>
        <v/>
      </c>
      <c r="Y56" s="116" t="str">
        <f t="shared" si="28"/>
        <v/>
      </c>
      <c r="Z56" s="116" t="str">
        <f t="shared" si="29"/>
        <v/>
      </c>
      <c r="AA56" s="115" t="str">
        <f t="shared" si="18"/>
        <v/>
      </c>
      <c r="AB56" s="115" t="str">
        <f t="shared" si="19"/>
        <v/>
      </c>
      <c r="AC56" s="115" t="str">
        <f t="shared" si="20"/>
        <v/>
      </c>
      <c r="AD56" s="115" t="str">
        <f t="shared" si="21"/>
        <v/>
      </c>
      <c r="AE56" s="115" t="str">
        <f t="shared" si="22"/>
        <v/>
      </c>
      <c r="AF56" s="115" t="str">
        <f t="shared" si="23"/>
        <v/>
      </c>
      <c r="AH56" s="41" t="s">
        <v>726</v>
      </c>
      <c r="AI56" s="41">
        <v>0</v>
      </c>
      <c r="AJ56" s="87"/>
      <c r="AS56" s="83" t="str">
        <f t="shared" si="24"/>
        <v/>
      </c>
      <c r="AT56" s="83" t="str">
        <f t="shared" si="25"/>
        <v/>
      </c>
      <c r="BD56" t="str">
        <f t="shared" si="0"/>
        <v>NVCWOODLAND HOSPITAL</v>
      </c>
      <c r="BE56" s="94" t="s">
        <v>8622</v>
      </c>
      <c r="BF56" s="94" t="s">
        <v>8623</v>
      </c>
      <c r="BG56" s="94" t="s">
        <v>8622</v>
      </c>
      <c r="BH56" s="94" t="s">
        <v>8623</v>
      </c>
      <c r="BI56" s="94" t="str">
        <f t="shared" si="1"/>
        <v>NVC</v>
      </c>
    </row>
    <row r="57" spans="1:61" ht="14.4" x14ac:dyDescent="0.3">
      <c r="A57" s="50" t="str">
        <f t="shared" si="26"/>
        <v/>
      </c>
      <c r="B57" s="42">
        <f t="shared" si="30"/>
        <v>0</v>
      </c>
      <c r="C57" s="42"/>
      <c r="D57" s="51" t="str">
        <f t="shared" si="31"/>
        <v/>
      </c>
      <c r="E57" s="62"/>
      <c r="F57" s="52"/>
      <c r="G57" s="126"/>
      <c r="H57" s="70"/>
      <c r="I57" s="53"/>
      <c r="J57" s="54"/>
      <c r="K57" s="54"/>
      <c r="L57" s="54"/>
      <c r="M57" s="54"/>
      <c r="N57" s="54"/>
      <c r="O57" s="55"/>
      <c r="P57" s="56"/>
      <c r="Q57" s="55"/>
      <c r="R57" s="55"/>
      <c r="S57" s="55"/>
      <c r="T57" s="55"/>
      <c r="U57" s="55"/>
      <c r="V57" s="116" t="str">
        <f t="shared" si="13"/>
        <v/>
      </c>
      <c r="W57" s="116" t="str">
        <f t="shared" si="14"/>
        <v/>
      </c>
      <c r="X57" s="116" t="str">
        <f t="shared" si="27"/>
        <v/>
      </c>
      <c r="Y57" s="116" t="str">
        <f t="shared" si="28"/>
        <v/>
      </c>
      <c r="Z57" s="116" t="str">
        <f t="shared" si="29"/>
        <v/>
      </c>
      <c r="AA57" s="115" t="str">
        <f t="shared" si="18"/>
        <v/>
      </c>
      <c r="AB57" s="115" t="str">
        <f t="shared" si="19"/>
        <v/>
      </c>
      <c r="AC57" s="115" t="str">
        <f t="shared" si="20"/>
        <v/>
      </c>
      <c r="AD57" s="115" t="str">
        <f t="shared" si="21"/>
        <v/>
      </c>
      <c r="AE57" s="115" t="str">
        <f t="shared" si="22"/>
        <v/>
      </c>
      <c r="AF57" s="115" t="str">
        <f t="shared" si="23"/>
        <v/>
      </c>
      <c r="AH57" s="41" t="s">
        <v>727</v>
      </c>
      <c r="AI57" s="41">
        <v>0</v>
      </c>
      <c r="AJ57" s="87"/>
      <c r="AS57" s="83" t="str">
        <f t="shared" si="24"/>
        <v/>
      </c>
      <c r="AT57" s="83" t="str">
        <f t="shared" si="25"/>
        <v/>
      </c>
      <c r="BD57" t="str">
        <f t="shared" si="0"/>
        <v>R0AMANCHESTER ROYAL EYE HOSPITAL</v>
      </c>
      <c r="BE57" s="94" t="s">
        <v>10209</v>
      </c>
      <c r="BF57" s="94" t="s">
        <v>9573</v>
      </c>
      <c r="BG57" s="94" t="s">
        <v>10209</v>
      </c>
      <c r="BH57" s="94" t="s">
        <v>9573</v>
      </c>
      <c r="BI57" s="94" t="str">
        <f t="shared" si="1"/>
        <v>R0A</v>
      </c>
    </row>
    <row r="58" spans="1:61" ht="12.75" customHeight="1" x14ac:dyDescent="0.3">
      <c r="A58" s="50" t="str">
        <f t="shared" si="26"/>
        <v/>
      </c>
      <c r="B58" s="42">
        <f t="shared" si="30"/>
        <v>0</v>
      </c>
      <c r="C58" s="42"/>
      <c r="D58" s="51" t="str">
        <f t="shared" si="31"/>
        <v/>
      </c>
      <c r="E58" s="62"/>
      <c r="F58" s="52"/>
      <c r="G58" s="126"/>
      <c r="H58" s="70"/>
      <c r="I58" s="53"/>
      <c r="J58" s="54"/>
      <c r="K58" s="54"/>
      <c r="L58" s="54"/>
      <c r="M58" s="54"/>
      <c r="N58" s="54"/>
      <c r="O58" s="55"/>
      <c r="P58" s="56"/>
      <c r="Q58" s="55"/>
      <c r="R58" s="55"/>
      <c r="S58" s="55"/>
      <c r="T58" s="55"/>
      <c r="U58" s="55"/>
      <c r="V58" s="116" t="str">
        <f t="shared" si="13"/>
        <v/>
      </c>
      <c r="W58" s="116" t="str">
        <f t="shared" si="14"/>
        <v/>
      </c>
      <c r="X58" s="116" t="str">
        <f t="shared" si="27"/>
        <v/>
      </c>
      <c r="Y58" s="116" t="str">
        <f t="shared" si="28"/>
        <v/>
      </c>
      <c r="Z58" s="116" t="str">
        <f t="shared" si="29"/>
        <v/>
      </c>
      <c r="AA58" s="115" t="str">
        <f t="shared" si="18"/>
        <v/>
      </c>
      <c r="AB58" s="115" t="str">
        <f t="shared" si="19"/>
        <v/>
      </c>
      <c r="AC58" s="115" t="str">
        <f t="shared" si="20"/>
        <v/>
      </c>
      <c r="AD58" s="115" t="str">
        <f t="shared" si="21"/>
        <v/>
      </c>
      <c r="AE58" s="115" t="str">
        <f t="shared" si="22"/>
        <v/>
      </c>
      <c r="AF58" s="115" t="str">
        <f t="shared" si="23"/>
        <v/>
      </c>
      <c r="AH58" s="41" t="s">
        <v>10279</v>
      </c>
      <c r="AI58" s="41">
        <v>0</v>
      </c>
      <c r="AJ58" s="87"/>
      <c r="AS58" s="83" t="str">
        <f t="shared" si="24"/>
        <v/>
      </c>
      <c r="AT58" s="83" t="str">
        <f t="shared" si="25"/>
        <v/>
      </c>
      <c r="BD58" t="str">
        <f t="shared" si="0"/>
        <v>R0AMANCHESTER ROYAL INFIRMARY</v>
      </c>
      <c r="BE58" s="94" t="s">
        <v>10210</v>
      </c>
      <c r="BF58" s="94" t="s">
        <v>9574</v>
      </c>
      <c r="BG58" s="94" t="s">
        <v>10210</v>
      </c>
      <c r="BH58" s="94" t="s">
        <v>9574</v>
      </c>
      <c r="BI58" s="94" t="str">
        <f t="shared" si="1"/>
        <v>R0A</v>
      </c>
    </row>
    <row r="59" spans="1:61" ht="14.4" x14ac:dyDescent="0.3">
      <c r="A59" s="50" t="str">
        <f t="shared" si="26"/>
        <v/>
      </c>
      <c r="B59" s="42">
        <f t="shared" si="30"/>
        <v>0</v>
      </c>
      <c r="C59" s="42"/>
      <c r="D59" s="51" t="str">
        <f t="shared" si="31"/>
        <v/>
      </c>
      <c r="E59" s="62"/>
      <c r="F59" s="52"/>
      <c r="G59" s="126"/>
      <c r="H59" s="70"/>
      <c r="I59" s="53"/>
      <c r="J59" s="54"/>
      <c r="K59" s="54"/>
      <c r="L59" s="54"/>
      <c r="M59" s="54"/>
      <c r="N59" s="54"/>
      <c r="O59" s="55"/>
      <c r="P59" s="56"/>
      <c r="Q59" s="55"/>
      <c r="R59" s="55"/>
      <c r="S59" s="55"/>
      <c r="T59" s="55"/>
      <c r="U59" s="55"/>
      <c r="V59" s="116" t="str">
        <f t="shared" si="13"/>
        <v/>
      </c>
      <c r="W59" s="116" t="str">
        <f t="shared" si="14"/>
        <v/>
      </c>
      <c r="X59" s="116" t="str">
        <f t="shared" si="27"/>
        <v/>
      </c>
      <c r="Y59" s="116" t="str">
        <f t="shared" si="28"/>
        <v/>
      </c>
      <c r="Z59" s="116" t="str">
        <f t="shared" si="29"/>
        <v/>
      </c>
      <c r="AA59" s="115" t="str">
        <f t="shared" si="18"/>
        <v/>
      </c>
      <c r="AB59" s="115" t="str">
        <f t="shared" si="19"/>
        <v/>
      </c>
      <c r="AC59" s="115" t="str">
        <f t="shared" si="20"/>
        <v/>
      </c>
      <c r="AD59" s="115" t="str">
        <f t="shared" si="21"/>
        <v/>
      </c>
      <c r="AE59" s="115" t="str">
        <f t="shared" si="22"/>
        <v/>
      </c>
      <c r="AF59" s="115" t="str">
        <f t="shared" si="23"/>
        <v/>
      </c>
      <c r="AH59" s="41" t="s">
        <v>728</v>
      </c>
      <c r="AI59" s="41">
        <v>0</v>
      </c>
      <c r="AJ59" s="87"/>
      <c r="AS59" s="83" t="str">
        <f t="shared" si="24"/>
        <v/>
      </c>
      <c r="AT59" s="83" t="str">
        <f t="shared" si="25"/>
        <v/>
      </c>
      <c r="BD59" t="str">
        <f t="shared" si="0"/>
        <v>R0AROYAL MANCHESTER CHILDREN'S HOSPITAL</v>
      </c>
      <c r="BE59" s="94" t="s">
        <v>10211</v>
      </c>
      <c r="BF59" s="94" t="s">
        <v>9575</v>
      </c>
      <c r="BG59" s="94" t="s">
        <v>10211</v>
      </c>
      <c r="BH59" s="94" t="s">
        <v>9575</v>
      </c>
      <c r="BI59" s="94" t="str">
        <f t="shared" si="1"/>
        <v>R0A</v>
      </c>
    </row>
    <row r="60" spans="1:61" ht="12.75" customHeight="1" x14ac:dyDescent="0.3">
      <c r="A60" s="50" t="str">
        <f t="shared" si="26"/>
        <v/>
      </c>
      <c r="B60" s="42">
        <f t="shared" si="30"/>
        <v>0</v>
      </c>
      <c r="C60" s="42"/>
      <c r="D60" s="51" t="str">
        <f t="shared" si="31"/>
        <v/>
      </c>
      <c r="E60" s="62"/>
      <c r="F60" s="52"/>
      <c r="G60" s="126"/>
      <c r="H60" s="70"/>
      <c r="I60" s="53"/>
      <c r="J60" s="54"/>
      <c r="K60" s="54"/>
      <c r="L60" s="54"/>
      <c r="M60" s="54"/>
      <c r="N60" s="54"/>
      <c r="O60" s="55"/>
      <c r="P60" s="56"/>
      <c r="Q60" s="55"/>
      <c r="R60" s="55"/>
      <c r="S60" s="55"/>
      <c r="T60" s="55"/>
      <c r="U60" s="55"/>
      <c r="V60" s="116" t="str">
        <f t="shared" si="13"/>
        <v/>
      </c>
      <c r="W60" s="116" t="str">
        <f t="shared" si="14"/>
        <v/>
      </c>
      <c r="X60" s="116" t="str">
        <f t="shared" si="27"/>
        <v/>
      </c>
      <c r="Y60" s="116" t="str">
        <f t="shared" si="28"/>
        <v/>
      </c>
      <c r="Z60" s="116" t="str">
        <f t="shared" si="29"/>
        <v/>
      </c>
      <c r="AA60" s="115" t="str">
        <f t="shared" si="18"/>
        <v/>
      </c>
      <c r="AB60" s="115" t="str">
        <f t="shared" si="19"/>
        <v/>
      </c>
      <c r="AC60" s="115" t="str">
        <f t="shared" si="20"/>
        <v/>
      </c>
      <c r="AD60" s="115" t="str">
        <f t="shared" si="21"/>
        <v/>
      </c>
      <c r="AE60" s="115" t="str">
        <f t="shared" si="22"/>
        <v/>
      </c>
      <c r="AF60" s="115" t="str">
        <f t="shared" si="23"/>
        <v/>
      </c>
      <c r="AH60" s="41" t="s">
        <v>729</v>
      </c>
      <c r="AI60" s="41">
        <v>0</v>
      </c>
      <c r="AJ60" s="87"/>
      <c r="AS60" s="83" t="str">
        <f t="shared" si="24"/>
        <v/>
      </c>
      <c r="AT60" s="83" t="str">
        <f t="shared" si="25"/>
        <v/>
      </c>
      <c r="BD60" t="str">
        <f t="shared" si="0"/>
        <v>R0AST MARY'S HOSPITAL</v>
      </c>
      <c r="BE60" s="94" t="s">
        <v>10212</v>
      </c>
      <c r="BF60" s="94" t="s">
        <v>1216</v>
      </c>
      <c r="BG60" s="94" t="s">
        <v>10212</v>
      </c>
      <c r="BH60" s="94" t="s">
        <v>1216</v>
      </c>
      <c r="BI60" s="94" t="str">
        <f t="shared" si="1"/>
        <v>R0A</v>
      </c>
    </row>
    <row r="61" spans="1:61" ht="14.4" x14ac:dyDescent="0.3">
      <c r="A61" s="50" t="str">
        <f t="shared" si="26"/>
        <v/>
      </c>
      <c r="B61" s="42">
        <f t="shared" si="30"/>
        <v>0</v>
      </c>
      <c r="C61" s="42"/>
      <c r="D61" s="51" t="str">
        <f t="shared" si="31"/>
        <v/>
      </c>
      <c r="E61" s="62"/>
      <c r="F61" s="52"/>
      <c r="G61" s="65"/>
      <c r="H61" s="70"/>
      <c r="I61" s="53"/>
      <c r="J61" s="54"/>
      <c r="K61" s="54"/>
      <c r="L61" s="54"/>
      <c r="M61" s="54"/>
      <c r="N61" s="54"/>
      <c r="O61" s="55"/>
      <c r="P61" s="56"/>
      <c r="Q61" s="55"/>
      <c r="R61" s="55"/>
      <c r="S61" s="55"/>
      <c r="T61" s="55"/>
      <c r="U61" s="55"/>
      <c r="V61" s="116" t="str">
        <f t="shared" si="13"/>
        <v/>
      </c>
      <c r="W61" s="116" t="str">
        <f t="shared" si="14"/>
        <v/>
      </c>
      <c r="X61" s="116" t="str">
        <f t="shared" si="27"/>
        <v/>
      </c>
      <c r="Y61" s="116" t="str">
        <f t="shared" si="28"/>
        <v/>
      </c>
      <c r="Z61" s="116" t="str">
        <f t="shared" si="29"/>
        <v/>
      </c>
      <c r="AA61" s="115" t="str">
        <f t="shared" si="18"/>
        <v/>
      </c>
      <c r="AB61" s="115" t="str">
        <f t="shared" si="19"/>
        <v/>
      </c>
      <c r="AC61" s="115" t="str">
        <f t="shared" si="20"/>
        <v/>
      </c>
      <c r="AD61" s="115" t="str">
        <f t="shared" si="21"/>
        <v/>
      </c>
      <c r="AE61" s="115" t="str">
        <f t="shared" si="22"/>
        <v/>
      </c>
      <c r="AF61" s="115" t="str">
        <f t="shared" si="23"/>
        <v/>
      </c>
      <c r="AH61" s="41" t="s">
        <v>730</v>
      </c>
      <c r="AI61" s="41">
        <v>0</v>
      </c>
      <c r="AJ61" s="87"/>
      <c r="AS61" s="83" t="str">
        <f t="shared" si="24"/>
        <v/>
      </c>
      <c r="AT61" s="83" t="str">
        <f t="shared" si="25"/>
        <v/>
      </c>
      <c r="BD61" t="str">
        <f t="shared" si="0"/>
        <v>R0ATRAFFORD GENERAL HOSPITAL</v>
      </c>
      <c r="BE61" s="94" t="s">
        <v>10213</v>
      </c>
      <c r="BF61" s="94" t="s">
        <v>7107</v>
      </c>
      <c r="BG61" s="94" t="s">
        <v>10213</v>
      </c>
      <c r="BH61" s="94" t="s">
        <v>7107</v>
      </c>
      <c r="BI61" s="94" t="str">
        <f t="shared" si="1"/>
        <v>R0A</v>
      </c>
    </row>
    <row r="62" spans="1:61" ht="14.4" x14ac:dyDescent="0.3">
      <c r="A62" s="50" t="str">
        <f t="shared" si="26"/>
        <v/>
      </c>
      <c r="B62" s="42">
        <f t="shared" si="30"/>
        <v>0</v>
      </c>
      <c r="C62" s="42"/>
      <c r="D62" s="51" t="str">
        <f t="shared" si="31"/>
        <v/>
      </c>
      <c r="E62" s="62"/>
      <c r="F62" s="52"/>
      <c r="G62" s="65"/>
      <c r="H62" s="70"/>
      <c r="I62" s="53"/>
      <c r="J62" s="54"/>
      <c r="K62" s="54"/>
      <c r="L62" s="54"/>
      <c r="M62" s="54"/>
      <c r="N62" s="54"/>
      <c r="O62" s="55"/>
      <c r="P62" s="56"/>
      <c r="Q62" s="55"/>
      <c r="R62" s="55"/>
      <c r="S62" s="55"/>
      <c r="T62" s="55"/>
      <c r="U62" s="55"/>
      <c r="V62" s="116" t="str">
        <f t="shared" si="13"/>
        <v/>
      </c>
      <c r="W62" s="116" t="str">
        <f t="shared" si="14"/>
        <v/>
      </c>
      <c r="X62" s="116" t="str">
        <f t="shared" si="27"/>
        <v/>
      </c>
      <c r="Y62" s="116" t="str">
        <f t="shared" si="28"/>
        <v/>
      </c>
      <c r="Z62" s="116" t="str">
        <f t="shared" si="29"/>
        <v/>
      </c>
      <c r="AA62" s="115" t="str">
        <f t="shared" si="18"/>
        <v/>
      </c>
      <c r="AB62" s="115" t="str">
        <f t="shared" si="19"/>
        <v/>
      </c>
      <c r="AC62" s="115" t="str">
        <f t="shared" si="20"/>
        <v/>
      </c>
      <c r="AD62" s="115" t="str">
        <f t="shared" si="21"/>
        <v/>
      </c>
      <c r="AE62" s="115" t="str">
        <f t="shared" si="22"/>
        <v/>
      </c>
      <c r="AF62" s="115" t="str">
        <f t="shared" si="23"/>
        <v/>
      </c>
      <c r="AH62" s="41" t="s">
        <v>8065</v>
      </c>
      <c r="AI62" s="41">
        <v>0</v>
      </c>
      <c r="AJ62" s="87"/>
      <c r="AS62" s="83" t="str">
        <f t="shared" si="24"/>
        <v/>
      </c>
      <c r="AT62" s="83" t="str">
        <f t="shared" si="25"/>
        <v/>
      </c>
      <c r="BD62" t="str">
        <f t="shared" si="0"/>
        <v>R0AUNIVERSITY DENTAL HOSPITAL</v>
      </c>
      <c r="BE62" s="94" t="s">
        <v>10214</v>
      </c>
      <c r="BF62" s="94" t="s">
        <v>9576</v>
      </c>
      <c r="BG62" s="94" t="s">
        <v>10214</v>
      </c>
      <c r="BH62" s="94" t="s">
        <v>9576</v>
      </c>
      <c r="BI62" s="94" t="str">
        <f t="shared" si="1"/>
        <v>R0A</v>
      </c>
    </row>
    <row r="63" spans="1:61" ht="14.4" x14ac:dyDescent="0.3">
      <c r="A63" s="50" t="str">
        <f t="shared" si="26"/>
        <v/>
      </c>
      <c r="B63" s="42">
        <f t="shared" si="30"/>
        <v>0</v>
      </c>
      <c r="C63" s="42"/>
      <c r="D63" s="51" t="str">
        <f t="shared" si="31"/>
        <v/>
      </c>
      <c r="E63" s="62"/>
      <c r="F63" s="52"/>
      <c r="G63" s="65"/>
      <c r="H63" s="70"/>
      <c r="I63" s="53"/>
      <c r="J63" s="54"/>
      <c r="K63" s="54"/>
      <c r="L63" s="54"/>
      <c r="M63" s="54"/>
      <c r="N63" s="54"/>
      <c r="O63" s="55"/>
      <c r="P63" s="56"/>
      <c r="Q63" s="55"/>
      <c r="R63" s="55"/>
      <c r="S63" s="55"/>
      <c r="T63" s="55"/>
      <c r="U63" s="55"/>
      <c r="V63" s="116" t="str">
        <f t="shared" si="13"/>
        <v/>
      </c>
      <c r="W63" s="116" t="str">
        <f t="shared" si="14"/>
        <v/>
      </c>
      <c r="X63" s="116" t="str">
        <f t="shared" si="27"/>
        <v/>
      </c>
      <c r="Y63" s="116" t="str">
        <f t="shared" si="28"/>
        <v/>
      </c>
      <c r="Z63" s="116" t="str">
        <f t="shared" si="29"/>
        <v/>
      </c>
      <c r="AA63" s="115" t="str">
        <f t="shared" si="18"/>
        <v/>
      </c>
      <c r="AB63" s="115" t="str">
        <f t="shared" si="19"/>
        <v/>
      </c>
      <c r="AC63" s="115" t="str">
        <f t="shared" si="20"/>
        <v/>
      </c>
      <c r="AD63" s="115" t="str">
        <f t="shared" si="21"/>
        <v/>
      </c>
      <c r="AE63" s="115" t="str">
        <f t="shared" si="22"/>
        <v/>
      </c>
      <c r="AF63" s="115" t="str">
        <f t="shared" si="23"/>
        <v/>
      </c>
      <c r="AH63" s="41" t="s">
        <v>731</v>
      </c>
      <c r="AI63" s="41">
        <v>0</v>
      </c>
      <c r="AJ63" s="87"/>
      <c r="AS63" s="83" t="str">
        <f t="shared" si="24"/>
        <v/>
      </c>
      <c r="AT63" s="83" t="str">
        <f t="shared" si="25"/>
        <v/>
      </c>
      <c r="BD63" t="str">
        <f t="shared" si="0"/>
        <v>R0AWYTHENSHAWE HOSPITAL</v>
      </c>
      <c r="BE63" s="94" t="s">
        <v>10215</v>
      </c>
      <c r="BF63" s="94" t="s">
        <v>9204</v>
      </c>
      <c r="BG63" s="94" t="s">
        <v>10215</v>
      </c>
      <c r="BH63" s="94" t="s">
        <v>9204</v>
      </c>
      <c r="BI63" s="94" t="str">
        <f t="shared" si="1"/>
        <v>R0A</v>
      </c>
    </row>
    <row r="64" spans="1:61" ht="14.4" x14ac:dyDescent="0.3">
      <c r="A64" s="50" t="str">
        <f t="shared" si="26"/>
        <v/>
      </c>
      <c r="B64" s="42">
        <f t="shared" si="30"/>
        <v>0</v>
      </c>
      <c r="C64" s="42"/>
      <c r="D64" s="51" t="str">
        <f t="shared" si="31"/>
        <v/>
      </c>
      <c r="E64" s="62"/>
      <c r="F64" s="52"/>
      <c r="G64" s="65"/>
      <c r="H64" s="70"/>
      <c r="I64" s="53"/>
      <c r="J64" s="54"/>
      <c r="K64" s="54"/>
      <c r="L64" s="54"/>
      <c r="M64" s="54"/>
      <c r="N64" s="54"/>
      <c r="O64" s="55"/>
      <c r="P64" s="56"/>
      <c r="Q64" s="55"/>
      <c r="R64" s="55"/>
      <c r="S64" s="55"/>
      <c r="T64" s="55"/>
      <c r="U64" s="55"/>
      <c r="V64" s="116" t="str">
        <f t="shared" si="13"/>
        <v/>
      </c>
      <c r="W64" s="116" t="str">
        <f t="shared" si="14"/>
        <v/>
      </c>
      <c r="X64" s="116" t="str">
        <f t="shared" si="27"/>
        <v/>
      </c>
      <c r="Y64" s="116" t="str">
        <f t="shared" si="28"/>
        <v/>
      </c>
      <c r="Z64" s="116" t="str">
        <f t="shared" si="29"/>
        <v/>
      </c>
      <c r="AA64" s="115" t="str">
        <f t="shared" si="18"/>
        <v/>
      </c>
      <c r="AB64" s="115" t="str">
        <f t="shared" si="19"/>
        <v/>
      </c>
      <c r="AC64" s="115" t="str">
        <f t="shared" si="20"/>
        <v/>
      </c>
      <c r="AD64" s="115" t="str">
        <f t="shared" si="21"/>
        <v/>
      </c>
      <c r="AE64" s="115" t="str">
        <f t="shared" si="22"/>
        <v/>
      </c>
      <c r="AF64" s="115" t="str">
        <f t="shared" si="23"/>
        <v/>
      </c>
      <c r="AH64" s="28" t="s">
        <v>10280</v>
      </c>
      <c r="AI64" s="41">
        <v>0</v>
      </c>
      <c r="AJ64" s="87"/>
      <c r="AS64" s="83" t="str">
        <f t="shared" si="24"/>
        <v/>
      </c>
      <c r="AT64" s="83" t="str">
        <f t="shared" si="25"/>
        <v/>
      </c>
      <c r="BD64" t="str">
        <f t="shared" si="0"/>
        <v>R1AACONBURY UNIT</v>
      </c>
      <c r="BE64" s="94" t="s">
        <v>2294</v>
      </c>
      <c r="BF64" s="94" t="s">
        <v>2295</v>
      </c>
      <c r="BG64" s="94" t="s">
        <v>2294</v>
      </c>
      <c r="BH64" s="94" t="s">
        <v>2295</v>
      </c>
      <c r="BI64" s="94" t="str">
        <f t="shared" si="1"/>
        <v>R1A</v>
      </c>
    </row>
    <row r="65" spans="1:61" ht="14.4" x14ac:dyDescent="0.3">
      <c r="A65" s="50" t="str">
        <f t="shared" si="26"/>
        <v/>
      </c>
      <c r="B65" s="42">
        <f t="shared" si="30"/>
        <v>0</v>
      </c>
      <c r="C65" s="42"/>
      <c r="D65" s="51" t="str">
        <f t="shared" si="31"/>
        <v/>
      </c>
      <c r="E65" s="62"/>
      <c r="F65" s="52"/>
      <c r="G65" s="65"/>
      <c r="H65" s="70"/>
      <c r="I65" s="53"/>
      <c r="J65" s="54"/>
      <c r="K65" s="54"/>
      <c r="L65" s="54"/>
      <c r="M65" s="54"/>
      <c r="N65" s="54"/>
      <c r="O65" s="55"/>
      <c r="P65" s="56"/>
      <c r="Q65" s="55"/>
      <c r="R65" s="55"/>
      <c r="S65" s="55"/>
      <c r="T65" s="55"/>
      <c r="U65" s="55"/>
      <c r="V65" s="116" t="str">
        <f t="shared" si="13"/>
        <v/>
      </c>
      <c r="W65" s="116" t="str">
        <f t="shared" si="14"/>
        <v/>
      </c>
      <c r="X65" s="116" t="str">
        <f t="shared" si="27"/>
        <v/>
      </c>
      <c r="Y65" s="116" t="str">
        <f t="shared" si="28"/>
        <v/>
      </c>
      <c r="Z65" s="116" t="str">
        <f t="shared" si="29"/>
        <v/>
      </c>
      <c r="AA65" s="115" t="str">
        <f t="shared" si="18"/>
        <v/>
      </c>
      <c r="AB65" s="115" t="str">
        <f t="shared" si="19"/>
        <v/>
      </c>
      <c r="AC65" s="115" t="str">
        <f t="shared" si="20"/>
        <v/>
      </c>
      <c r="AD65" s="115" t="str">
        <f t="shared" si="21"/>
        <v/>
      </c>
      <c r="AE65" s="115" t="str">
        <f t="shared" si="22"/>
        <v/>
      </c>
      <c r="AF65" s="115" t="str">
        <f t="shared" si="23"/>
        <v/>
      </c>
      <c r="AH65" s="41" t="s">
        <v>10281</v>
      </c>
      <c r="AI65" s="41">
        <v>0</v>
      </c>
      <c r="AJ65" s="87"/>
      <c r="AS65" s="83" t="str">
        <f t="shared" si="24"/>
        <v/>
      </c>
      <c r="AT65" s="83" t="str">
        <f t="shared" si="25"/>
        <v/>
      </c>
      <c r="BD65" t="str">
        <f t="shared" si="0"/>
        <v>R1AALEXANDRA HOSPITAL</v>
      </c>
      <c r="BE65" s="94" t="s">
        <v>2265</v>
      </c>
      <c r="BF65" s="94" t="s">
        <v>2266</v>
      </c>
      <c r="BG65" s="94" t="s">
        <v>2265</v>
      </c>
      <c r="BH65" s="94" t="s">
        <v>2266</v>
      </c>
      <c r="BI65" s="94" t="str">
        <f t="shared" si="1"/>
        <v>R1A</v>
      </c>
    </row>
    <row r="66" spans="1:61" ht="14.4" x14ac:dyDescent="0.3">
      <c r="A66" s="50" t="str">
        <f t="shared" si="26"/>
        <v/>
      </c>
      <c r="B66" s="42">
        <f t="shared" si="30"/>
        <v>0</v>
      </c>
      <c r="C66" s="42"/>
      <c r="D66" s="51" t="str">
        <f t="shared" si="31"/>
        <v/>
      </c>
      <c r="E66" s="62"/>
      <c r="F66" s="52"/>
      <c r="G66" s="65"/>
      <c r="H66" s="70"/>
      <c r="I66" s="53"/>
      <c r="J66" s="54"/>
      <c r="K66" s="54"/>
      <c r="L66" s="54"/>
      <c r="M66" s="54"/>
      <c r="N66" s="54"/>
      <c r="O66" s="55"/>
      <c r="P66" s="56"/>
      <c r="Q66" s="55"/>
      <c r="R66" s="55"/>
      <c r="S66" s="55"/>
      <c r="T66" s="55"/>
      <c r="U66" s="55"/>
      <c r="V66" s="116" t="str">
        <f t="shared" si="13"/>
        <v/>
      </c>
      <c r="W66" s="116" t="str">
        <f t="shared" si="14"/>
        <v/>
      </c>
      <c r="X66" s="116" t="str">
        <f t="shared" si="27"/>
        <v/>
      </c>
      <c r="Y66" s="116" t="str">
        <f t="shared" si="28"/>
        <v/>
      </c>
      <c r="Z66" s="116" t="str">
        <f t="shared" si="29"/>
        <v/>
      </c>
      <c r="AA66" s="115" t="str">
        <f t="shared" si="18"/>
        <v/>
      </c>
      <c r="AB66" s="115" t="str">
        <f t="shared" si="19"/>
        <v/>
      </c>
      <c r="AC66" s="115" t="str">
        <f t="shared" si="20"/>
        <v/>
      </c>
      <c r="AD66" s="115" t="str">
        <f t="shared" si="21"/>
        <v/>
      </c>
      <c r="AE66" s="115" t="str">
        <f t="shared" si="22"/>
        <v/>
      </c>
      <c r="AF66" s="115" t="str">
        <f t="shared" si="23"/>
        <v/>
      </c>
      <c r="AH66" s="41" t="s">
        <v>732</v>
      </c>
      <c r="AI66" s="41">
        <v>0</v>
      </c>
      <c r="AJ66" s="87"/>
      <c r="AS66" s="83" t="str">
        <f t="shared" si="24"/>
        <v/>
      </c>
      <c r="AT66" s="83" t="str">
        <f t="shared" si="25"/>
        <v/>
      </c>
      <c r="BD66" t="str">
        <f t="shared" si="0"/>
        <v>R1AARROWSIDE UNIT (ALEXANDRA HOSPITAL)</v>
      </c>
      <c r="BE66" s="94" t="s">
        <v>2226</v>
      </c>
      <c r="BF66" s="94" t="s">
        <v>2227</v>
      </c>
      <c r="BG66" s="94" t="s">
        <v>2226</v>
      </c>
      <c r="BH66" s="94" t="s">
        <v>2227</v>
      </c>
      <c r="BI66" s="94" t="str">
        <f t="shared" si="1"/>
        <v>R1A</v>
      </c>
    </row>
    <row r="67" spans="1:61" ht="14.4" x14ac:dyDescent="0.3">
      <c r="A67" s="50" t="str">
        <f t="shared" si="26"/>
        <v/>
      </c>
      <c r="B67" s="42">
        <f t="shared" si="30"/>
        <v>0</v>
      </c>
      <c r="C67" s="42"/>
      <c r="D67" s="51" t="str">
        <f t="shared" si="31"/>
        <v/>
      </c>
      <c r="E67" s="62"/>
      <c r="F67" s="52"/>
      <c r="G67" s="65"/>
      <c r="H67" s="70"/>
      <c r="I67" s="53"/>
      <c r="J67" s="54"/>
      <c r="K67" s="54"/>
      <c r="L67" s="54"/>
      <c r="M67" s="54"/>
      <c r="N67" s="54"/>
      <c r="O67" s="55"/>
      <c r="P67" s="56"/>
      <c r="Q67" s="55"/>
      <c r="R67" s="55"/>
      <c r="S67" s="55"/>
      <c r="T67" s="55"/>
      <c r="U67" s="55"/>
      <c r="V67" s="116" t="str">
        <f t="shared" si="13"/>
        <v/>
      </c>
      <c r="W67" s="116" t="str">
        <f t="shared" si="14"/>
        <v/>
      </c>
      <c r="X67" s="116" t="str">
        <f t="shared" si="27"/>
        <v/>
      </c>
      <c r="Y67" s="116" t="str">
        <f t="shared" si="28"/>
        <v/>
      </c>
      <c r="Z67" s="116" t="str">
        <f t="shared" si="29"/>
        <v/>
      </c>
      <c r="AA67" s="115" t="str">
        <f t="shared" si="18"/>
        <v/>
      </c>
      <c r="AB67" s="115" t="str">
        <f t="shared" si="19"/>
        <v/>
      </c>
      <c r="AC67" s="115" t="str">
        <f t="shared" si="20"/>
        <v/>
      </c>
      <c r="AD67" s="115" t="str">
        <f t="shared" si="21"/>
        <v/>
      </c>
      <c r="AE67" s="115" t="str">
        <f t="shared" si="22"/>
        <v/>
      </c>
      <c r="AF67" s="115" t="str">
        <f t="shared" si="23"/>
        <v/>
      </c>
      <c r="AH67" s="41" t="s">
        <v>733</v>
      </c>
      <c r="AI67" s="41">
        <v>0</v>
      </c>
      <c r="AJ67" s="87"/>
      <c r="AS67" s="83" t="str">
        <f t="shared" si="24"/>
        <v/>
      </c>
      <c r="AT67" s="83" t="str">
        <f t="shared" si="25"/>
        <v/>
      </c>
      <c r="BD67" t="str">
        <f t="shared" si="0"/>
        <v>R1ABATCHLEY FIRST NURSERY PLUS</v>
      </c>
      <c r="BE67" s="94" t="s">
        <v>2306</v>
      </c>
      <c r="BF67" s="94" t="s">
        <v>2307</v>
      </c>
      <c r="BG67" s="94" t="s">
        <v>2306</v>
      </c>
      <c r="BH67" s="94" t="s">
        <v>2307</v>
      </c>
      <c r="BI67" s="94" t="str">
        <f t="shared" si="1"/>
        <v>R1A</v>
      </c>
    </row>
    <row r="68" spans="1:61" ht="14.4" x14ac:dyDescent="0.3">
      <c r="A68" s="50" t="str">
        <f t="shared" si="26"/>
        <v/>
      </c>
      <c r="B68" s="42">
        <f t="shared" si="30"/>
        <v>0</v>
      </c>
      <c r="C68" s="42"/>
      <c r="D68" s="51" t="str">
        <f t="shared" si="31"/>
        <v/>
      </c>
      <c r="E68" s="62"/>
      <c r="F68" s="52"/>
      <c r="G68" s="65"/>
      <c r="H68" s="70"/>
      <c r="I68" s="53"/>
      <c r="J68" s="54"/>
      <c r="K68" s="54"/>
      <c r="L68" s="54"/>
      <c r="M68" s="54"/>
      <c r="N68" s="54"/>
      <c r="O68" s="55"/>
      <c r="P68" s="56"/>
      <c r="Q68" s="55"/>
      <c r="R68" s="55"/>
      <c r="S68" s="55"/>
      <c r="T68" s="55"/>
      <c r="U68" s="55"/>
      <c r="V68" s="116" t="str">
        <f t="shared" si="13"/>
        <v/>
      </c>
      <c r="W68" s="116" t="str">
        <f t="shared" si="14"/>
        <v/>
      </c>
      <c r="X68" s="116" t="str">
        <f t="shared" si="27"/>
        <v/>
      </c>
      <c r="Y68" s="116" t="str">
        <f t="shared" si="28"/>
        <v/>
      </c>
      <c r="Z68" s="116" t="str">
        <f t="shared" si="29"/>
        <v/>
      </c>
      <c r="AA68" s="115" t="str">
        <f t="shared" si="18"/>
        <v/>
      </c>
      <c r="AB68" s="115" t="str">
        <f t="shared" si="19"/>
        <v/>
      </c>
      <c r="AC68" s="115" t="str">
        <f t="shared" si="20"/>
        <v/>
      </c>
      <c r="AD68" s="115" t="str">
        <f t="shared" si="21"/>
        <v/>
      </c>
      <c r="AE68" s="115" t="str">
        <f t="shared" si="22"/>
        <v/>
      </c>
      <c r="AF68" s="115" t="str">
        <f t="shared" si="23"/>
        <v/>
      </c>
      <c r="AH68" s="41" t="s">
        <v>734</v>
      </c>
      <c r="AI68" s="41">
        <v>0</v>
      </c>
      <c r="AJ68" s="87"/>
      <c r="AS68" s="83" t="str">
        <f t="shared" si="24"/>
        <v/>
      </c>
      <c r="AT68" s="83" t="str">
        <f t="shared" si="25"/>
        <v/>
      </c>
      <c r="BD68" t="str">
        <f t="shared" si="0"/>
        <v>R1ABEACONSIDE AUTISM BASE</v>
      </c>
      <c r="BE68" s="94" t="s">
        <v>2204</v>
      </c>
      <c r="BF68" s="94" t="s">
        <v>2205</v>
      </c>
      <c r="BG68" s="94" t="s">
        <v>2204</v>
      </c>
      <c r="BH68" s="94" t="s">
        <v>2205</v>
      </c>
      <c r="BI68" s="94" t="str">
        <f t="shared" si="1"/>
        <v>R1A</v>
      </c>
    </row>
    <row r="69" spans="1:61" ht="14.4" x14ac:dyDescent="0.3">
      <c r="A69" s="50" t="str">
        <f t="shared" si="26"/>
        <v/>
      </c>
      <c r="B69" s="42">
        <f t="shared" si="30"/>
        <v>0</v>
      </c>
      <c r="C69" s="42"/>
      <c r="D69" s="51" t="str">
        <f t="shared" si="31"/>
        <v/>
      </c>
      <c r="E69" s="62"/>
      <c r="F69" s="52"/>
      <c r="G69" s="65"/>
      <c r="H69" s="70"/>
      <c r="I69" s="53"/>
      <c r="J69" s="54"/>
      <c r="K69" s="54"/>
      <c r="L69" s="54"/>
      <c r="M69" s="54"/>
      <c r="N69" s="54"/>
      <c r="O69" s="55"/>
      <c r="P69" s="56"/>
      <c r="Q69" s="55"/>
      <c r="R69" s="55"/>
      <c r="S69" s="55"/>
      <c r="T69" s="55"/>
      <c r="U69" s="55"/>
      <c r="V69" s="116" t="str">
        <f t="shared" si="13"/>
        <v/>
      </c>
      <c r="W69" s="116" t="str">
        <f t="shared" si="14"/>
        <v/>
      </c>
      <c r="X69" s="116" t="str">
        <f t="shared" si="27"/>
        <v/>
      </c>
      <c r="Y69" s="116" t="str">
        <f t="shared" si="28"/>
        <v/>
      </c>
      <c r="Z69" s="116" t="str">
        <f t="shared" si="29"/>
        <v/>
      </c>
      <c r="AA69" s="115" t="str">
        <f t="shared" si="18"/>
        <v/>
      </c>
      <c r="AB69" s="115" t="str">
        <f t="shared" si="19"/>
        <v/>
      </c>
      <c r="AC69" s="115" t="str">
        <f t="shared" si="20"/>
        <v/>
      </c>
      <c r="AD69" s="115" t="str">
        <f t="shared" si="21"/>
        <v/>
      </c>
      <c r="AE69" s="115" t="str">
        <f t="shared" si="22"/>
        <v/>
      </c>
      <c r="AF69" s="115" t="str">
        <f t="shared" si="23"/>
        <v/>
      </c>
      <c r="AH69" s="41" t="s">
        <v>8057</v>
      </c>
      <c r="AI69" s="41">
        <v>0</v>
      </c>
      <c r="AJ69" s="87"/>
      <c r="AS69" s="83" t="str">
        <f t="shared" si="24"/>
        <v/>
      </c>
      <c r="AT69" s="83" t="str">
        <f t="shared" si="25"/>
        <v/>
      </c>
      <c r="BD69" t="str">
        <f t="shared" si="0"/>
        <v>R1ABIRMINGHAM CHILDREN'S HOSPITAL</v>
      </c>
      <c r="BE69" s="94" t="s">
        <v>2203</v>
      </c>
      <c r="BF69" s="94" t="s">
        <v>1618</v>
      </c>
      <c r="BG69" s="94" t="s">
        <v>2203</v>
      </c>
      <c r="BH69" s="94" t="s">
        <v>1618</v>
      </c>
      <c r="BI69" s="94" t="str">
        <f t="shared" si="1"/>
        <v>R1A</v>
      </c>
    </row>
    <row r="70" spans="1:61" ht="14.4" x14ac:dyDescent="0.3">
      <c r="A70" s="50" t="str">
        <f t="shared" si="26"/>
        <v/>
      </c>
      <c r="B70" s="42">
        <f t="shared" si="30"/>
        <v>0</v>
      </c>
      <c r="C70" s="42"/>
      <c r="D70" s="51" t="str">
        <f t="shared" si="31"/>
        <v/>
      </c>
      <c r="E70" s="62"/>
      <c r="F70" s="52"/>
      <c r="G70" s="65"/>
      <c r="H70" s="70"/>
      <c r="I70" s="53"/>
      <c r="J70" s="54"/>
      <c r="K70" s="54"/>
      <c r="L70" s="54"/>
      <c r="M70" s="54"/>
      <c r="N70" s="54"/>
      <c r="O70" s="55"/>
      <c r="P70" s="56"/>
      <c r="Q70" s="55"/>
      <c r="R70" s="55"/>
      <c r="S70" s="55"/>
      <c r="T70" s="55"/>
      <c r="U70" s="55"/>
      <c r="V70" s="116" t="str">
        <f t="shared" si="13"/>
        <v/>
      </c>
      <c r="W70" s="116" t="str">
        <f t="shared" si="14"/>
        <v/>
      </c>
      <c r="X70" s="116" t="str">
        <f t="shared" si="27"/>
        <v/>
      </c>
      <c r="Y70" s="116" t="str">
        <f t="shared" si="28"/>
        <v/>
      </c>
      <c r="Z70" s="116" t="str">
        <f t="shared" si="29"/>
        <v/>
      </c>
      <c r="AA70" s="115" t="str">
        <f t="shared" si="18"/>
        <v/>
      </c>
      <c r="AB70" s="115" t="str">
        <f t="shared" si="19"/>
        <v/>
      </c>
      <c r="AC70" s="115" t="str">
        <f t="shared" si="20"/>
        <v/>
      </c>
      <c r="AD70" s="115" t="str">
        <f t="shared" si="21"/>
        <v/>
      </c>
      <c r="AE70" s="115" t="str">
        <f t="shared" si="22"/>
        <v/>
      </c>
      <c r="AF70" s="115" t="str">
        <f t="shared" si="23"/>
        <v/>
      </c>
      <c r="AH70" s="41" t="s">
        <v>735</v>
      </c>
      <c r="AI70" s="41">
        <v>0</v>
      </c>
      <c r="AJ70" s="87"/>
      <c r="AS70" s="83" t="str">
        <f t="shared" si="24"/>
        <v/>
      </c>
      <c r="AT70" s="83" t="str">
        <f t="shared" si="25"/>
        <v/>
      </c>
      <c r="BD70" t="str">
        <f t="shared" si="0"/>
        <v>R1ACHURCHVIEW HOUSE</v>
      </c>
      <c r="BE70" s="95" t="s">
        <v>9826</v>
      </c>
      <c r="BF70" s="95" t="s">
        <v>9638</v>
      </c>
      <c r="BG70" s="95" t="s">
        <v>9826</v>
      </c>
      <c r="BH70" s="95" t="s">
        <v>9638</v>
      </c>
      <c r="BI70" s="94" t="str">
        <f t="shared" si="1"/>
        <v>R1A</v>
      </c>
    </row>
    <row r="71" spans="1:61" ht="12.75" customHeight="1" x14ac:dyDescent="0.3">
      <c r="A71" s="50" t="str">
        <f t="shared" si="26"/>
        <v/>
      </c>
      <c r="B71" s="42">
        <f t="shared" si="30"/>
        <v>0</v>
      </c>
      <c r="C71" s="42"/>
      <c r="D71" s="51" t="str">
        <f t="shared" si="31"/>
        <v/>
      </c>
      <c r="E71" s="62"/>
      <c r="F71" s="52"/>
      <c r="G71" s="65"/>
      <c r="H71" s="70"/>
      <c r="I71" s="53"/>
      <c r="J71" s="54"/>
      <c r="K71" s="54"/>
      <c r="L71" s="54"/>
      <c r="M71" s="54"/>
      <c r="N71" s="54"/>
      <c r="O71" s="55"/>
      <c r="P71" s="56"/>
      <c r="Q71" s="55"/>
      <c r="R71" s="55"/>
      <c r="S71" s="55"/>
      <c r="T71" s="55"/>
      <c r="U71" s="55"/>
      <c r="V71" s="116" t="str">
        <f t="shared" si="13"/>
        <v/>
      </c>
      <c r="W71" s="116" t="str">
        <f t="shared" si="14"/>
        <v/>
      </c>
      <c r="X71" s="116" t="str">
        <f t="shared" si="27"/>
        <v/>
      </c>
      <c r="Y71" s="116" t="str">
        <f t="shared" si="28"/>
        <v/>
      </c>
      <c r="Z71" s="116" t="str">
        <f t="shared" si="29"/>
        <v/>
      </c>
      <c r="AA71" s="115" t="str">
        <f t="shared" si="18"/>
        <v/>
      </c>
      <c r="AB71" s="115" t="str">
        <f t="shared" si="19"/>
        <v/>
      </c>
      <c r="AC71" s="115" t="str">
        <f t="shared" si="20"/>
        <v/>
      </c>
      <c r="AD71" s="115" t="str">
        <f t="shared" si="21"/>
        <v/>
      </c>
      <c r="AE71" s="115" t="str">
        <f t="shared" si="22"/>
        <v/>
      </c>
      <c r="AF71" s="115" t="str">
        <f t="shared" si="23"/>
        <v/>
      </c>
      <c r="AH71" s="41" t="s">
        <v>10282</v>
      </c>
      <c r="AI71" s="41">
        <v>0</v>
      </c>
      <c r="AJ71" s="87"/>
      <c r="AS71" s="83" t="str">
        <f t="shared" si="24"/>
        <v/>
      </c>
      <c r="AT71" s="83" t="str">
        <f t="shared" si="25"/>
        <v/>
      </c>
      <c r="BD71" t="str">
        <f t="shared" si="0"/>
        <v>R1ACOMM HOSP WARDS (EVESHAM)</v>
      </c>
      <c r="BE71" s="94" t="s">
        <v>2366</v>
      </c>
      <c r="BF71" s="94" t="s">
        <v>2367</v>
      </c>
      <c r="BG71" s="94" t="s">
        <v>2366</v>
      </c>
      <c r="BH71" s="94" t="s">
        <v>2367</v>
      </c>
      <c r="BI71" s="94" t="str">
        <f t="shared" si="1"/>
        <v>R1A</v>
      </c>
    </row>
    <row r="72" spans="1:61" ht="14.4" x14ac:dyDescent="0.3">
      <c r="A72" s="50" t="str">
        <f t="shared" si="26"/>
        <v/>
      </c>
      <c r="B72" s="42">
        <f t="shared" si="30"/>
        <v>0</v>
      </c>
      <c r="C72" s="42"/>
      <c r="D72" s="51" t="str">
        <f t="shared" si="31"/>
        <v/>
      </c>
      <c r="E72" s="62"/>
      <c r="F72" s="52"/>
      <c r="G72" s="65"/>
      <c r="H72" s="70"/>
      <c r="I72" s="53"/>
      <c r="J72" s="54"/>
      <c r="K72" s="54"/>
      <c r="L72" s="54"/>
      <c r="M72" s="54"/>
      <c r="N72" s="54"/>
      <c r="O72" s="55"/>
      <c r="P72" s="56"/>
      <c r="Q72" s="55"/>
      <c r="R72" s="55"/>
      <c r="S72" s="55"/>
      <c r="T72" s="55"/>
      <c r="U72" s="55"/>
      <c r="V72" s="116" t="str">
        <f t="shared" si="13"/>
        <v/>
      </c>
      <c r="W72" s="116" t="str">
        <f t="shared" si="14"/>
        <v/>
      </c>
      <c r="X72" s="116" t="str">
        <f t="shared" si="27"/>
        <v/>
      </c>
      <c r="Y72" s="116" t="str">
        <f t="shared" si="28"/>
        <v/>
      </c>
      <c r="Z72" s="116" t="str">
        <f t="shared" si="29"/>
        <v/>
      </c>
      <c r="AA72" s="115" t="str">
        <f t="shared" si="18"/>
        <v/>
      </c>
      <c r="AB72" s="115" t="str">
        <f t="shared" si="19"/>
        <v/>
      </c>
      <c r="AC72" s="115" t="str">
        <f t="shared" si="20"/>
        <v/>
      </c>
      <c r="AD72" s="115" t="str">
        <f t="shared" si="21"/>
        <v/>
      </c>
      <c r="AE72" s="115" t="str">
        <f t="shared" si="22"/>
        <v/>
      </c>
      <c r="AF72" s="115" t="str">
        <f t="shared" si="23"/>
        <v/>
      </c>
      <c r="AH72" s="41" t="s">
        <v>10283</v>
      </c>
      <c r="AI72" s="41">
        <v>0</v>
      </c>
      <c r="AJ72" s="87"/>
      <c r="AS72" s="83" t="str">
        <f t="shared" si="24"/>
        <v/>
      </c>
      <c r="AT72" s="83" t="str">
        <f t="shared" si="25"/>
        <v/>
      </c>
      <c r="BD72" t="str">
        <f t="shared" si="0"/>
        <v>R1ACOMM HOSP WARDS (MALVERN)</v>
      </c>
      <c r="BE72" s="94" t="s">
        <v>2368</v>
      </c>
      <c r="BF72" s="94" t="s">
        <v>2369</v>
      </c>
      <c r="BG72" s="94" t="s">
        <v>2368</v>
      </c>
      <c r="BH72" s="94" t="s">
        <v>2369</v>
      </c>
      <c r="BI72" s="94" t="str">
        <f t="shared" si="1"/>
        <v>R1A</v>
      </c>
    </row>
    <row r="73" spans="1:61" ht="12.75" customHeight="1" x14ac:dyDescent="0.3">
      <c r="A73" s="50" t="str">
        <f t="shared" si="26"/>
        <v/>
      </c>
      <c r="B73" s="42">
        <f t="shared" si="30"/>
        <v>0</v>
      </c>
      <c r="C73" s="42"/>
      <c r="D73" s="51" t="str">
        <f t="shared" si="31"/>
        <v/>
      </c>
      <c r="E73" s="62"/>
      <c r="F73" s="52"/>
      <c r="G73" s="65"/>
      <c r="H73" s="70"/>
      <c r="I73" s="53"/>
      <c r="J73" s="54"/>
      <c r="K73" s="54"/>
      <c r="L73" s="54"/>
      <c r="M73" s="54"/>
      <c r="N73" s="54"/>
      <c r="O73" s="55"/>
      <c r="P73" s="56"/>
      <c r="Q73" s="55"/>
      <c r="R73" s="55"/>
      <c r="S73" s="55"/>
      <c r="T73" s="55"/>
      <c r="U73" s="55"/>
      <c r="V73" s="116" t="str">
        <f t="shared" si="13"/>
        <v/>
      </c>
      <c r="W73" s="116" t="str">
        <f t="shared" si="14"/>
        <v/>
      </c>
      <c r="X73" s="116" t="str">
        <f t="shared" si="27"/>
        <v/>
      </c>
      <c r="Y73" s="116" t="str">
        <f t="shared" si="28"/>
        <v/>
      </c>
      <c r="Z73" s="116" t="str">
        <f t="shared" si="29"/>
        <v/>
      </c>
      <c r="AA73" s="115" t="str">
        <f t="shared" si="18"/>
        <v/>
      </c>
      <c r="AB73" s="115" t="str">
        <f t="shared" si="19"/>
        <v/>
      </c>
      <c r="AC73" s="115" t="str">
        <f t="shared" si="20"/>
        <v/>
      </c>
      <c r="AD73" s="115" t="str">
        <f t="shared" si="21"/>
        <v/>
      </c>
      <c r="AE73" s="115" t="str">
        <f t="shared" si="22"/>
        <v/>
      </c>
      <c r="AF73" s="115" t="str">
        <f t="shared" si="23"/>
        <v/>
      </c>
      <c r="AH73" s="41" t="s">
        <v>1180</v>
      </c>
      <c r="AI73" s="41">
        <v>0</v>
      </c>
      <c r="AJ73" s="87"/>
      <c r="AS73" s="83" t="str">
        <f t="shared" si="24"/>
        <v/>
      </c>
      <c r="AT73" s="83" t="str">
        <f t="shared" si="25"/>
        <v/>
      </c>
      <c r="BD73" t="str">
        <f t="shared" si="0"/>
        <v>R1ACOMM HOSP WARDS (PERSHORE)</v>
      </c>
      <c r="BE73" s="94" t="s">
        <v>2370</v>
      </c>
      <c r="BF73" s="94" t="s">
        <v>2371</v>
      </c>
      <c r="BG73" s="94" t="s">
        <v>2370</v>
      </c>
      <c r="BH73" s="94" t="s">
        <v>2371</v>
      </c>
      <c r="BI73" s="94" t="str">
        <f t="shared" si="1"/>
        <v>R1A</v>
      </c>
    </row>
    <row r="74" spans="1:61" ht="14.4" x14ac:dyDescent="0.3">
      <c r="A74" s="50" t="str">
        <f t="shared" si="26"/>
        <v/>
      </c>
      <c r="B74" s="42">
        <f t="shared" si="30"/>
        <v>0</v>
      </c>
      <c r="C74" s="42"/>
      <c r="D74" s="51" t="str">
        <f t="shared" si="31"/>
        <v/>
      </c>
      <c r="E74" s="62"/>
      <c r="F74" s="52"/>
      <c r="G74" s="65"/>
      <c r="H74" s="70"/>
      <c r="I74" s="53"/>
      <c r="J74" s="54"/>
      <c r="K74" s="54"/>
      <c r="L74" s="54"/>
      <c r="M74" s="54"/>
      <c r="N74" s="54"/>
      <c r="O74" s="55"/>
      <c r="P74" s="56"/>
      <c r="Q74" s="55"/>
      <c r="R74" s="55"/>
      <c r="S74" s="55"/>
      <c r="T74" s="55"/>
      <c r="U74" s="55"/>
      <c r="V74" s="116" t="str">
        <f t="shared" si="13"/>
        <v/>
      </c>
      <c r="W74" s="116" t="str">
        <f t="shared" si="14"/>
        <v/>
      </c>
      <c r="X74" s="116" t="str">
        <f t="shared" si="27"/>
        <v/>
      </c>
      <c r="Y74" s="116" t="str">
        <f t="shared" si="28"/>
        <v/>
      </c>
      <c r="Z74" s="116" t="str">
        <f t="shared" si="29"/>
        <v/>
      </c>
      <c r="AA74" s="115" t="str">
        <f t="shared" si="18"/>
        <v/>
      </c>
      <c r="AB74" s="115" t="str">
        <f t="shared" si="19"/>
        <v/>
      </c>
      <c r="AC74" s="115" t="str">
        <f t="shared" si="20"/>
        <v/>
      </c>
      <c r="AD74" s="115" t="str">
        <f t="shared" si="21"/>
        <v/>
      </c>
      <c r="AE74" s="115" t="str">
        <f t="shared" si="22"/>
        <v/>
      </c>
      <c r="AF74" s="115" t="str">
        <f t="shared" si="23"/>
        <v/>
      </c>
      <c r="AH74" s="41" t="s">
        <v>10293</v>
      </c>
      <c r="AI74" s="41">
        <v>0</v>
      </c>
      <c r="AJ74" s="87"/>
      <c r="AS74" s="83" t="str">
        <f t="shared" si="24"/>
        <v/>
      </c>
      <c r="AT74" s="83" t="str">
        <f t="shared" si="25"/>
        <v/>
      </c>
      <c r="BD74" t="str">
        <f t="shared" si="0"/>
        <v>R1ACOMM HOSP WARDS (TENBURY)</v>
      </c>
      <c r="BE74" s="94" t="s">
        <v>2374</v>
      </c>
      <c r="BF74" s="94" t="s">
        <v>2375</v>
      </c>
      <c r="BG74" s="94" t="s">
        <v>2374</v>
      </c>
      <c r="BH74" s="94" t="s">
        <v>2375</v>
      </c>
      <c r="BI74" s="94" t="str">
        <f t="shared" si="1"/>
        <v>R1A</v>
      </c>
    </row>
    <row r="75" spans="1:61" ht="12.75" customHeight="1" x14ac:dyDescent="0.3">
      <c r="A75" s="50" t="str">
        <f t="shared" si="26"/>
        <v/>
      </c>
      <c r="B75" s="42">
        <f t="shared" si="30"/>
        <v>0</v>
      </c>
      <c r="C75" s="42"/>
      <c r="D75" s="51" t="str">
        <f t="shared" si="31"/>
        <v/>
      </c>
      <c r="E75" s="62"/>
      <c r="F75" s="52"/>
      <c r="G75" s="65"/>
      <c r="H75" s="70"/>
      <c r="I75" s="53"/>
      <c r="J75" s="54"/>
      <c r="K75" s="54"/>
      <c r="L75" s="54"/>
      <c r="M75" s="54"/>
      <c r="N75" s="54"/>
      <c r="O75" s="55"/>
      <c r="P75" s="56"/>
      <c r="Q75" s="55"/>
      <c r="R75" s="55"/>
      <c r="S75" s="55"/>
      <c r="T75" s="55"/>
      <c r="U75" s="55"/>
      <c r="V75" s="116" t="str">
        <f t="shared" si="13"/>
        <v/>
      </c>
      <c r="W75" s="116" t="str">
        <f t="shared" si="14"/>
        <v/>
      </c>
      <c r="X75" s="116" t="str">
        <f t="shared" si="27"/>
        <v/>
      </c>
      <c r="Y75" s="116" t="str">
        <f t="shared" si="28"/>
        <v/>
      </c>
      <c r="Z75" s="116" t="str">
        <f t="shared" si="29"/>
        <v/>
      </c>
      <c r="AA75" s="115" t="str">
        <f t="shared" si="18"/>
        <v/>
      </c>
      <c r="AB75" s="115" t="str">
        <f t="shared" si="19"/>
        <v/>
      </c>
      <c r="AC75" s="115" t="str">
        <f t="shared" si="20"/>
        <v/>
      </c>
      <c r="AD75" s="115" t="str">
        <f t="shared" si="21"/>
        <v/>
      </c>
      <c r="AE75" s="115" t="str">
        <f t="shared" si="22"/>
        <v/>
      </c>
      <c r="AF75" s="115" t="str">
        <f t="shared" si="23"/>
        <v/>
      </c>
      <c r="AH75" s="41" t="s">
        <v>1181</v>
      </c>
      <c r="AI75" s="41">
        <v>0</v>
      </c>
      <c r="AJ75" s="87"/>
      <c r="AS75" s="83" t="str">
        <f t="shared" si="24"/>
        <v/>
      </c>
      <c r="AT75" s="83" t="str">
        <f t="shared" si="25"/>
        <v/>
      </c>
      <c r="BD75" t="str">
        <f t="shared" si="0"/>
        <v>R1ACOMM HOSP WARDS (WF GP UNIT)</v>
      </c>
      <c r="BE75" s="94" t="s">
        <v>2376</v>
      </c>
      <c r="BF75" s="94" t="s">
        <v>2377</v>
      </c>
      <c r="BG75" s="94" t="s">
        <v>2376</v>
      </c>
      <c r="BH75" s="94" t="s">
        <v>2377</v>
      </c>
      <c r="BI75" s="94" t="str">
        <f t="shared" si="1"/>
        <v>R1A</v>
      </c>
    </row>
    <row r="76" spans="1:61" ht="14.4" x14ac:dyDescent="0.3">
      <c r="A76" s="50" t="str">
        <f t="shared" si="26"/>
        <v/>
      </c>
      <c r="B76" s="42">
        <f t="shared" si="30"/>
        <v>0</v>
      </c>
      <c r="C76" s="42"/>
      <c r="D76" s="51" t="str">
        <f t="shared" si="31"/>
        <v/>
      </c>
      <c r="E76" s="62"/>
      <c r="F76" s="52"/>
      <c r="G76" s="65"/>
      <c r="H76" s="70"/>
      <c r="I76" s="53"/>
      <c r="J76" s="54"/>
      <c r="K76" s="54"/>
      <c r="L76" s="54"/>
      <c r="M76" s="54"/>
      <c r="N76" s="54"/>
      <c r="O76" s="55"/>
      <c r="P76" s="56"/>
      <c r="Q76" s="55"/>
      <c r="R76" s="55"/>
      <c r="S76" s="55"/>
      <c r="T76" s="55"/>
      <c r="U76" s="55"/>
      <c r="V76" s="116" t="str">
        <f t="shared" si="13"/>
        <v/>
      </c>
      <c r="W76" s="116" t="str">
        <f t="shared" si="14"/>
        <v/>
      </c>
      <c r="X76" s="116" t="str">
        <f t="shared" si="27"/>
        <v/>
      </c>
      <c r="Y76" s="116" t="str">
        <f t="shared" si="28"/>
        <v/>
      </c>
      <c r="Z76" s="116" t="str">
        <f t="shared" si="29"/>
        <v/>
      </c>
      <c r="AA76" s="115" t="str">
        <f t="shared" si="18"/>
        <v/>
      </c>
      <c r="AB76" s="115" t="str">
        <f t="shared" si="19"/>
        <v/>
      </c>
      <c r="AC76" s="115" t="str">
        <f t="shared" si="20"/>
        <v/>
      </c>
      <c r="AD76" s="115" t="str">
        <f t="shared" si="21"/>
        <v/>
      </c>
      <c r="AE76" s="115" t="str">
        <f t="shared" si="22"/>
        <v/>
      </c>
      <c r="AF76" s="115" t="str">
        <f t="shared" si="23"/>
        <v/>
      </c>
      <c r="AH76" s="41" t="s">
        <v>10284</v>
      </c>
      <c r="AI76" s="41">
        <v>0</v>
      </c>
      <c r="AJ76" s="87"/>
      <c r="AS76" s="83" t="str">
        <f t="shared" si="24"/>
        <v/>
      </c>
      <c r="AT76" s="83" t="str">
        <f t="shared" si="25"/>
        <v/>
      </c>
      <c r="BD76" t="str">
        <f t="shared" ref="BD76:BD139" si="32">CONCATENATE(LEFT(BE76, 3),BF76)</f>
        <v>R1ACOMMUNITY FIRST</v>
      </c>
      <c r="BE76" s="94" t="s">
        <v>2255</v>
      </c>
      <c r="BF76" s="94" t="s">
        <v>2256</v>
      </c>
      <c r="BG76" s="94" t="s">
        <v>2255</v>
      </c>
      <c r="BH76" s="94" t="s">
        <v>2256</v>
      </c>
      <c r="BI76" s="94" t="str">
        <f t="shared" ref="BI76:BI139" si="33">LEFT(BG76,3)</f>
        <v>R1A</v>
      </c>
    </row>
    <row r="77" spans="1:61" ht="14.4" x14ac:dyDescent="0.3">
      <c r="A77" s="50" t="str">
        <f t="shared" si="26"/>
        <v/>
      </c>
      <c r="B77" s="42">
        <f t="shared" si="30"/>
        <v>0</v>
      </c>
      <c r="C77" s="42"/>
      <c r="D77" s="51" t="str">
        <f t="shared" si="31"/>
        <v/>
      </c>
      <c r="E77" s="62"/>
      <c r="F77" s="52"/>
      <c r="G77" s="65"/>
      <c r="H77" s="70"/>
      <c r="I77" s="53"/>
      <c r="J77" s="54"/>
      <c r="K77" s="54"/>
      <c r="L77" s="54"/>
      <c r="M77" s="54"/>
      <c r="N77" s="54"/>
      <c r="O77" s="55"/>
      <c r="P77" s="56"/>
      <c r="Q77" s="55"/>
      <c r="R77" s="55"/>
      <c r="S77" s="55"/>
      <c r="T77" s="55"/>
      <c r="U77" s="55"/>
      <c r="V77" s="116" t="str">
        <f t="shared" si="13"/>
        <v/>
      </c>
      <c r="W77" s="116" t="str">
        <f t="shared" si="14"/>
        <v/>
      </c>
      <c r="X77" s="116" t="str">
        <f t="shared" si="27"/>
        <v/>
      </c>
      <c r="Y77" s="116" t="str">
        <f t="shared" si="28"/>
        <v/>
      </c>
      <c r="Z77" s="116" t="str">
        <f t="shared" si="29"/>
        <v/>
      </c>
      <c r="AA77" s="115" t="str">
        <f t="shared" si="18"/>
        <v/>
      </c>
      <c r="AB77" s="115" t="str">
        <f t="shared" si="19"/>
        <v/>
      </c>
      <c r="AC77" s="115" t="str">
        <f t="shared" si="20"/>
        <v/>
      </c>
      <c r="AD77" s="115" t="str">
        <f t="shared" si="21"/>
        <v/>
      </c>
      <c r="AE77" s="115" t="str">
        <f t="shared" si="22"/>
        <v/>
      </c>
      <c r="AF77" s="115" t="str">
        <f t="shared" si="23"/>
        <v/>
      </c>
      <c r="AH77" s="41" t="s">
        <v>1182</v>
      </c>
      <c r="AI77" s="41">
        <v>0</v>
      </c>
      <c r="AJ77" s="87"/>
      <c r="AS77" s="83" t="str">
        <f t="shared" si="24"/>
        <v/>
      </c>
      <c r="AT77" s="83" t="str">
        <f t="shared" si="25"/>
        <v/>
      </c>
      <c r="BD77" t="str">
        <f t="shared" si="32"/>
        <v>R1ACOMMUNITY HOSP WARDS (POWCH)</v>
      </c>
      <c r="BE77" s="94" t="s">
        <v>2372</v>
      </c>
      <c r="BF77" s="94" t="s">
        <v>2373</v>
      </c>
      <c r="BG77" s="94" t="s">
        <v>2372</v>
      </c>
      <c r="BH77" s="94" t="s">
        <v>2373</v>
      </c>
      <c r="BI77" s="94" t="str">
        <f t="shared" si="33"/>
        <v>R1A</v>
      </c>
    </row>
    <row r="78" spans="1:61" ht="14.4" x14ac:dyDescent="0.3">
      <c r="A78" s="50" t="str">
        <f t="shared" si="26"/>
        <v/>
      </c>
      <c r="B78" s="42">
        <f t="shared" ref="B78:B109" si="34">IF(SUM(E279:G279,M279:N279)&gt;0,1,IF(AG279&gt;0,2,0))</f>
        <v>0</v>
      </c>
      <c r="C78" s="42"/>
      <c r="D78" s="51" t="str">
        <f t="shared" ref="D78:D109" si="35">IF(ISNA(VLOOKUP($E$5&amp;E78,$BD:$BE,2,FALSE)),"",VLOOKUP($E$5&amp;E78,$BD:$BE,2,FALSE))</f>
        <v/>
      </c>
      <c r="E78" s="62"/>
      <c r="F78" s="52"/>
      <c r="G78" s="65"/>
      <c r="H78" s="70"/>
      <c r="I78" s="53"/>
      <c r="J78" s="54"/>
      <c r="K78" s="54"/>
      <c r="L78" s="54"/>
      <c r="M78" s="54"/>
      <c r="N78" s="54"/>
      <c r="O78" s="55"/>
      <c r="P78" s="56"/>
      <c r="Q78" s="55"/>
      <c r="R78" s="55"/>
      <c r="S78" s="55"/>
      <c r="T78" s="55"/>
      <c r="U78" s="55"/>
      <c r="V78" s="116" t="str">
        <f t="shared" si="13"/>
        <v/>
      </c>
      <c r="W78" s="116" t="str">
        <f t="shared" si="14"/>
        <v/>
      </c>
      <c r="X78" s="116" t="str">
        <f t="shared" si="27"/>
        <v/>
      </c>
      <c r="Y78" s="116" t="str">
        <f t="shared" si="28"/>
        <v/>
      </c>
      <c r="Z78" s="116" t="str">
        <f t="shared" si="29"/>
        <v/>
      </c>
      <c r="AA78" s="115" t="str">
        <f t="shared" si="18"/>
        <v/>
      </c>
      <c r="AB78" s="115" t="str">
        <f t="shared" si="19"/>
        <v/>
      </c>
      <c r="AC78" s="115" t="str">
        <f t="shared" si="20"/>
        <v/>
      </c>
      <c r="AD78" s="115" t="str">
        <f t="shared" si="21"/>
        <v/>
      </c>
      <c r="AE78" s="115" t="str">
        <f t="shared" si="22"/>
        <v/>
      </c>
      <c r="AF78" s="115" t="str">
        <f t="shared" si="23"/>
        <v/>
      </c>
      <c r="AH78" s="41" t="s">
        <v>736</v>
      </c>
      <c r="AI78" s="41">
        <v>0</v>
      </c>
      <c r="AJ78" s="87"/>
      <c r="AS78" s="83" t="str">
        <f t="shared" si="24"/>
        <v/>
      </c>
      <c r="AT78" s="83" t="str">
        <f t="shared" si="25"/>
        <v/>
      </c>
      <c r="BD78" t="str">
        <f t="shared" si="32"/>
        <v>R1ACOMMUNITY INREACH EVESHAM</v>
      </c>
      <c r="BE78" s="94" t="s">
        <v>2321</v>
      </c>
      <c r="BF78" s="94" t="s">
        <v>2322</v>
      </c>
      <c r="BG78" s="94" t="s">
        <v>2321</v>
      </c>
      <c r="BH78" s="94" t="s">
        <v>2322</v>
      </c>
      <c r="BI78" s="94" t="str">
        <f t="shared" si="33"/>
        <v>R1A</v>
      </c>
    </row>
    <row r="79" spans="1:61" ht="14.4" x14ac:dyDescent="0.3">
      <c r="A79" s="50" t="str">
        <f t="shared" si="26"/>
        <v/>
      </c>
      <c r="B79" s="42">
        <f t="shared" si="34"/>
        <v>0</v>
      </c>
      <c r="C79" s="42"/>
      <c r="D79" s="51" t="str">
        <f t="shared" si="35"/>
        <v/>
      </c>
      <c r="E79" s="62"/>
      <c r="F79" s="52"/>
      <c r="G79" s="65"/>
      <c r="H79" s="70"/>
      <c r="I79" s="53"/>
      <c r="J79" s="54"/>
      <c r="K79" s="54"/>
      <c r="L79" s="54"/>
      <c r="M79" s="54"/>
      <c r="N79" s="54"/>
      <c r="O79" s="55"/>
      <c r="P79" s="56"/>
      <c r="Q79" s="55"/>
      <c r="R79" s="55"/>
      <c r="S79" s="55"/>
      <c r="T79" s="55"/>
      <c r="U79" s="55"/>
      <c r="V79" s="116" t="str">
        <f t="shared" ref="V79:V142" si="36">IF(ISERROR(IF($U79="","",SUM(J79,N79)/$U79)),"-",(IF($U79="","",SUM(J79,N79)/$U79)))</f>
        <v/>
      </c>
      <c r="W79" s="116" t="str">
        <f t="shared" ref="W79:W142" si="37">IF(ISERROR(IF($U79="","",SUM(L79,P79)/$U79)),"-",(IF($U79="","",SUM(L79,P79)/$U79)))</f>
        <v/>
      </c>
      <c r="X79" s="116" t="str">
        <f t="shared" si="27"/>
        <v/>
      </c>
      <c r="Y79" s="116" t="str">
        <f t="shared" si="28"/>
        <v/>
      </c>
      <c r="Z79" s="116" t="str">
        <f t="shared" si="29"/>
        <v/>
      </c>
      <c r="AA79" s="115" t="str">
        <f t="shared" ref="AA79:AA142" si="38">IF(ISERROR(IF($I79="","",J79/I79)),"-",(IF($I79="","",J79/I79)))</f>
        <v/>
      </c>
      <c r="AB79" s="115" t="str">
        <f t="shared" ref="AB79:AB142" si="39">IF(ISERROR(IF(K79="","",L79/K79)),"-",(IF(K79="","",L79/K79)))</f>
        <v/>
      </c>
      <c r="AC79" s="115" t="str">
        <f t="shared" ref="AC79:AC142" si="40">IF(ISERROR(IF(M79="","",N79/M79)),"-",(IF(M79="","",N79/M79)))</f>
        <v/>
      </c>
      <c r="AD79" s="115" t="str">
        <f t="shared" ref="AD79:AD142" si="41">IF(ISERROR(IF(O79="","",P79/O79)),"-",IF(O79="","",P79/O79))</f>
        <v/>
      </c>
      <c r="AE79" s="115" t="str">
        <f t="shared" ref="AE79:AE142" si="42">IF(ISERROR(IF(Q79="","",R79/Q79)),"-",IF(Q79="","",R79/Q79))</f>
        <v/>
      </c>
      <c r="AF79" s="115" t="str">
        <f t="shared" ref="AF79:AF142" si="43">IF(ISERROR(IF(S79="","",T79/S79)),"-",IF(S79="","",T79/S79))</f>
        <v/>
      </c>
      <c r="AH79" s="41" t="s">
        <v>737</v>
      </c>
      <c r="AI79" s="41">
        <v>0</v>
      </c>
      <c r="AJ79" s="87"/>
      <c r="AS79" s="83" t="str">
        <f t="shared" ref="AS79:AS142" si="44">IF(M280=1,"No Site Selected","")</f>
        <v/>
      </c>
      <c r="AT79" s="83" t="str">
        <f t="shared" ref="AT79:AT142" si="45">IF(N280=1,"No Ward Name","")</f>
        <v/>
      </c>
      <c r="BD79" t="str">
        <f t="shared" si="32"/>
        <v>R1ACOMMUNITY INREACH REDDITCH 6</v>
      </c>
      <c r="BE79" s="94" t="s">
        <v>2319</v>
      </c>
      <c r="BF79" s="94" t="s">
        <v>2320</v>
      </c>
      <c r="BG79" s="94" t="s">
        <v>2319</v>
      </c>
      <c r="BH79" s="94" t="s">
        <v>2320</v>
      </c>
      <c r="BI79" s="94" t="str">
        <f t="shared" si="33"/>
        <v>R1A</v>
      </c>
    </row>
    <row r="80" spans="1:61" ht="14.4" x14ac:dyDescent="0.3">
      <c r="A80" s="50" t="str">
        <f t="shared" si="26"/>
        <v/>
      </c>
      <c r="B80" s="42">
        <f t="shared" si="34"/>
        <v>0</v>
      </c>
      <c r="C80" s="42"/>
      <c r="D80" s="51" t="str">
        <f t="shared" si="35"/>
        <v/>
      </c>
      <c r="E80" s="62"/>
      <c r="F80" s="52"/>
      <c r="G80" s="65"/>
      <c r="H80" s="70"/>
      <c r="I80" s="53"/>
      <c r="J80" s="54"/>
      <c r="K80" s="54"/>
      <c r="L80" s="54"/>
      <c r="M80" s="54"/>
      <c r="N80" s="54"/>
      <c r="O80" s="55"/>
      <c r="P80" s="56"/>
      <c r="Q80" s="55"/>
      <c r="R80" s="55"/>
      <c r="S80" s="55"/>
      <c r="T80" s="55"/>
      <c r="U80" s="55"/>
      <c r="V80" s="116" t="str">
        <f t="shared" si="36"/>
        <v/>
      </c>
      <c r="W80" s="116" t="str">
        <f t="shared" si="37"/>
        <v/>
      </c>
      <c r="X80" s="116" t="str">
        <f t="shared" si="27"/>
        <v/>
      </c>
      <c r="Y80" s="116" t="str">
        <f t="shared" si="28"/>
        <v/>
      </c>
      <c r="Z80" s="116" t="str">
        <f t="shared" si="29"/>
        <v/>
      </c>
      <c r="AA80" s="115" t="str">
        <f t="shared" si="38"/>
        <v/>
      </c>
      <c r="AB80" s="115" t="str">
        <f t="shared" si="39"/>
        <v/>
      </c>
      <c r="AC80" s="115" t="str">
        <f t="shared" si="40"/>
        <v/>
      </c>
      <c r="AD80" s="115" t="str">
        <f t="shared" si="41"/>
        <v/>
      </c>
      <c r="AE80" s="115" t="str">
        <f t="shared" si="42"/>
        <v/>
      </c>
      <c r="AF80" s="115" t="str">
        <f t="shared" si="43"/>
        <v/>
      </c>
      <c r="AH80" s="41" t="s">
        <v>692</v>
      </c>
      <c r="AI80" s="41">
        <v>0</v>
      </c>
      <c r="AJ80" s="87"/>
      <c r="AS80" s="83" t="str">
        <f t="shared" si="44"/>
        <v/>
      </c>
      <c r="AT80" s="83" t="str">
        <f t="shared" si="45"/>
        <v/>
      </c>
      <c r="BD80" t="str">
        <f t="shared" si="32"/>
        <v>R1ACOMMUNITY INREACH REDDITCH 8</v>
      </c>
      <c r="BE80" s="94" t="s">
        <v>2323</v>
      </c>
      <c r="BF80" s="94" t="s">
        <v>2324</v>
      </c>
      <c r="BG80" s="94" t="s">
        <v>2323</v>
      </c>
      <c r="BH80" s="94" t="s">
        <v>2324</v>
      </c>
      <c r="BI80" s="94" t="str">
        <f t="shared" si="33"/>
        <v>R1A</v>
      </c>
    </row>
    <row r="81" spans="1:61" ht="14.4" x14ac:dyDescent="0.3">
      <c r="A81" s="50" t="str">
        <f t="shared" ref="A81:A144" si="46">IF(M282=1,"No Site Selected",IF(N282=1,"No Ward Name",""))</f>
        <v/>
      </c>
      <c r="B81" s="42">
        <f t="shared" si="34"/>
        <v>0</v>
      </c>
      <c r="C81" s="42"/>
      <c r="D81" s="51" t="str">
        <f t="shared" si="35"/>
        <v/>
      </c>
      <c r="E81" s="62"/>
      <c r="F81" s="52"/>
      <c r="G81" s="65"/>
      <c r="H81" s="70"/>
      <c r="I81" s="53"/>
      <c r="J81" s="54"/>
      <c r="K81" s="54"/>
      <c r="L81" s="54"/>
      <c r="M81" s="54"/>
      <c r="N81" s="54"/>
      <c r="O81" s="55"/>
      <c r="P81" s="56"/>
      <c r="Q81" s="55"/>
      <c r="R81" s="55"/>
      <c r="S81" s="55"/>
      <c r="T81" s="55"/>
      <c r="U81" s="55"/>
      <c r="V81" s="116" t="str">
        <f t="shared" si="36"/>
        <v/>
      </c>
      <c r="W81" s="116" t="str">
        <f t="shared" si="37"/>
        <v/>
      </c>
      <c r="X81" s="116" t="str">
        <f t="shared" ref="X81:X144" si="47">IF(ISERROR(IF($U81="","",R81/$U81)),"-",(IF($U81="","",R81/$U81)))</f>
        <v/>
      </c>
      <c r="Y81" s="116" t="str">
        <f t="shared" ref="Y81:Y144" si="48">IF(ISERROR(IF($U81="","",T81/$U81)),"-",(IF($U81="","",T81/$U81)))</f>
        <v/>
      </c>
      <c r="Z81" s="116" t="str">
        <f t="shared" ref="Z81:Z144" si="49">IF(ISERROR(IF($U81="","",SUM(J81,L81,N81,P81,R81,T81)/$U81)),"-",(IF($U81="","",SUM(J81,L81,N81,P81,R81,T81)/$U81)))</f>
        <v/>
      </c>
      <c r="AA81" s="115" t="str">
        <f t="shared" si="38"/>
        <v/>
      </c>
      <c r="AB81" s="115" t="str">
        <f t="shared" si="39"/>
        <v/>
      </c>
      <c r="AC81" s="115" t="str">
        <f t="shared" si="40"/>
        <v/>
      </c>
      <c r="AD81" s="115" t="str">
        <f t="shared" si="41"/>
        <v/>
      </c>
      <c r="AE81" s="115" t="str">
        <f t="shared" si="42"/>
        <v/>
      </c>
      <c r="AF81" s="115" t="str">
        <f t="shared" si="43"/>
        <v/>
      </c>
      <c r="AH81" s="41" t="s">
        <v>693</v>
      </c>
      <c r="AI81" s="41">
        <v>0</v>
      </c>
      <c r="AJ81" s="87"/>
      <c r="AS81" s="83" t="str">
        <f t="shared" si="44"/>
        <v/>
      </c>
      <c r="AT81" s="83" t="str">
        <f t="shared" si="45"/>
        <v/>
      </c>
      <c r="BD81" t="str">
        <f t="shared" si="32"/>
        <v>R1ACOMMUNITY PAEDESTRICIANS-1</v>
      </c>
      <c r="BE81" s="94" t="s">
        <v>2364</v>
      </c>
      <c r="BF81" s="94" t="s">
        <v>2365</v>
      </c>
      <c r="BG81" s="94" t="s">
        <v>2364</v>
      </c>
      <c r="BH81" s="94" t="s">
        <v>2365</v>
      </c>
      <c r="BI81" s="94" t="str">
        <f t="shared" si="33"/>
        <v>R1A</v>
      </c>
    </row>
    <row r="82" spans="1:61" ht="14.4" x14ac:dyDescent="0.3">
      <c r="A82" s="50" t="str">
        <f t="shared" si="46"/>
        <v/>
      </c>
      <c r="B82" s="42">
        <f t="shared" si="34"/>
        <v>0</v>
      </c>
      <c r="C82" s="42"/>
      <c r="D82" s="51" t="str">
        <f t="shared" si="35"/>
        <v/>
      </c>
      <c r="E82" s="62"/>
      <c r="F82" s="52"/>
      <c r="G82" s="65"/>
      <c r="H82" s="70"/>
      <c r="I82" s="53"/>
      <c r="J82" s="54"/>
      <c r="K82" s="54"/>
      <c r="L82" s="54"/>
      <c r="M82" s="54"/>
      <c r="N82" s="54"/>
      <c r="O82" s="55"/>
      <c r="P82" s="56"/>
      <c r="Q82" s="55"/>
      <c r="R82" s="55"/>
      <c r="S82" s="55"/>
      <c r="T82" s="55"/>
      <c r="U82" s="55"/>
      <c r="V82" s="116" t="str">
        <f t="shared" si="36"/>
        <v/>
      </c>
      <c r="W82" s="116" t="str">
        <f t="shared" si="37"/>
        <v/>
      </c>
      <c r="X82" s="116" t="str">
        <f t="shared" si="47"/>
        <v/>
      </c>
      <c r="Y82" s="116" t="str">
        <f t="shared" si="48"/>
        <v/>
      </c>
      <c r="Z82" s="116" t="str">
        <f t="shared" si="49"/>
        <v/>
      </c>
      <c r="AA82" s="115" t="str">
        <f t="shared" si="38"/>
        <v/>
      </c>
      <c r="AB82" s="115" t="str">
        <f t="shared" si="39"/>
        <v/>
      </c>
      <c r="AC82" s="115" t="str">
        <f t="shared" si="40"/>
        <v/>
      </c>
      <c r="AD82" s="115" t="str">
        <f t="shared" si="41"/>
        <v/>
      </c>
      <c r="AE82" s="115" t="str">
        <f t="shared" si="42"/>
        <v/>
      </c>
      <c r="AF82" s="115" t="str">
        <f t="shared" si="43"/>
        <v/>
      </c>
      <c r="AH82" s="28" t="s">
        <v>10285</v>
      </c>
      <c r="AI82" s="41">
        <v>0</v>
      </c>
      <c r="AJ82" s="87"/>
      <c r="AS82" s="83" t="str">
        <f t="shared" si="44"/>
        <v/>
      </c>
      <c r="AT82" s="83" t="str">
        <f t="shared" si="45"/>
        <v/>
      </c>
      <c r="BD82" t="str">
        <f t="shared" si="32"/>
        <v>R1ACOMMUNITY UNIT</v>
      </c>
      <c r="BE82" s="94" t="s">
        <v>2290</v>
      </c>
      <c r="BF82" s="94" t="s">
        <v>2291</v>
      </c>
      <c r="BG82" s="94" t="s">
        <v>2290</v>
      </c>
      <c r="BH82" s="94" t="s">
        <v>2291</v>
      </c>
      <c r="BI82" s="94" t="str">
        <f t="shared" si="33"/>
        <v>R1A</v>
      </c>
    </row>
    <row r="83" spans="1:61" ht="14.4" x14ac:dyDescent="0.3">
      <c r="A83" s="50" t="str">
        <f t="shared" si="46"/>
        <v/>
      </c>
      <c r="B83" s="42">
        <f t="shared" si="34"/>
        <v>0</v>
      </c>
      <c r="C83" s="42"/>
      <c r="D83" s="51" t="str">
        <f t="shared" si="35"/>
        <v/>
      </c>
      <c r="E83" s="62"/>
      <c r="F83" s="52"/>
      <c r="G83" s="65"/>
      <c r="H83" s="70"/>
      <c r="I83" s="53"/>
      <c r="J83" s="54"/>
      <c r="K83" s="54"/>
      <c r="L83" s="54"/>
      <c r="M83" s="54"/>
      <c r="N83" s="54"/>
      <c r="O83" s="55"/>
      <c r="P83" s="56"/>
      <c r="Q83" s="55"/>
      <c r="R83" s="55"/>
      <c r="S83" s="55"/>
      <c r="T83" s="55"/>
      <c r="U83" s="55"/>
      <c r="V83" s="116" t="str">
        <f t="shared" si="36"/>
        <v/>
      </c>
      <c r="W83" s="116" t="str">
        <f t="shared" si="37"/>
        <v/>
      </c>
      <c r="X83" s="116" t="str">
        <f t="shared" si="47"/>
        <v/>
      </c>
      <c r="Y83" s="116" t="str">
        <f t="shared" si="48"/>
        <v/>
      </c>
      <c r="Z83" s="116" t="str">
        <f t="shared" si="49"/>
        <v/>
      </c>
      <c r="AA83" s="115" t="str">
        <f t="shared" si="38"/>
        <v/>
      </c>
      <c r="AB83" s="115" t="str">
        <f t="shared" si="39"/>
        <v/>
      </c>
      <c r="AC83" s="115" t="str">
        <f t="shared" si="40"/>
        <v/>
      </c>
      <c r="AD83" s="115" t="str">
        <f t="shared" si="41"/>
        <v/>
      </c>
      <c r="AE83" s="115" t="str">
        <f t="shared" si="42"/>
        <v/>
      </c>
      <c r="AF83" s="115" t="str">
        <f t="shared" si="43"/>
        <v/>
      </c>
      <c r="AH83" s="41" t="s">
        <v>694</v>
      </c>
      <c r="AI83" s="41">
        <v>0</v>
      </c>
      <c r="AJ83" s="87"/>
      <c r="AS83" s="83" t="str">
        <f t="shared" si="44"/>
        <v/>
      </c>
      <c r="AT83" s="83" t="str">
        <f t="shared" si="45"/>
        <v/>
      </c>
      <c r="BD83" t="str">
        <f t="shared" si="32"/>
        <v>R1ACOMMUNITY VENUE</v>
      </c>
      <c r="BE83" s="94" t="s">
        <v>2249</v>
      </c>
      <c r="BF83" s="94" t="s">
        <v>2250</v>
      </c>
      <c r="BG83" s="94" t="s">
        <v>2249</v>
      </c>
      <c r="BH83" s="94" t="s">
        <v>2250</v>
      </c>
      <c r="BI83" s="94" t="str">
        <f t="shared" si="33"/>
        <v>R1A</v>
      </c>
    </row>
    <row r="84" spans="1:61" ht="14.4" x14ac:dyDescent="0.3">
      <c r="A84" s="50" t="str">
        <f t="shared" si="46"/>
        <v/>
      </c>
      <c r="B84" s="42">
        <f t="shared" si="34"/>
        <v>0</v>
      </c>
      <c r="C84" s="42"/>
      <c r="D84" s="51" t="str">
        <f t="shared" si="35"/>
        <v/>
      </c>
      <c r="E84" s="62"/>
      <c r="F84" s="52"/>
      <c r="G84" s="65"/>
      <c r="H84" s="70"/>
      <c r="I84" s="53"/>
      <c r="J84" s="54"/>
      <c r="K84" s="54"/>
      <c r="L84" s="54"/>
      <c r="M84" s="54"/>
      <c r="N84" s="54"/>
      <c r="O84" s="55"/>
      <c r="P84" s="56"/>
      <c r="Q84" s="55"/>
      <c r="R84" s="55"/>
      <c r="S84" s="55"/>
      <c r="T84" s="55"/>
      <c r="U84" s="55"/>
      <c r="V84" s="116" t="str">
        <f t="shared" si="36"/>
        <v/>
      </c>
      <c r="W84" s="116" t="str">
        <f t="shared" si="37"/>
        <v/>
      </c>
      <c r="X84" s="116" t="str">
        <f t="shared" si="47"/>
        <v/>
      </c>
      <c r="Y84" s="116" t="str">
        <f t="shared" si="48"/>
        <v/>
      </c>
      <c r="Z84" s="116" t="str">
        <f t="shared" si="49"/>
        <v/>
      </c>
      <c r="AA84" s="115" t="str">
        <f t="shared" si="38"/>
        <v/>
      </c>
      <c r="AB84" s="115" t="str">
        <f t="shared" si="39"/>
        <v/>
      </c>
      <c r="AC84" s="115" t="str">
        <f t="shared" si="40"/>
        <v/>
      </c>
      <c r="AD84" s="115" t="str">
        <f t="shared" si="41"/>
        <v/>
      </c>
      <c r="AE84" s="115" t="str">
        <f t="shared" si="42"/>
        <v/>
      </c>
      <c r="AF84" s="115" t="str">
        <f t="shared" si="43"/>
        <v/>
      </c>
      <c r="AH84" s="41" t="s">
        <v>10286</v>
      </c>
      <c r="AI84" s="41">
        <v>0</v>
      </c>
      <c r="AJ84" s="87"/>
      <c r="AS84" s="83" t="str">
        <f t="shared" si="44"/>
        <v/>
      </c>
      <c r="AT84" s="83" t="str">
        <f t="shared" si="45"/>
        <v/>
      </c>
      <c r="BD84" t="str">
        <f t="shared" si="32"/>
        <v>R1ACOVERCROFT</v>
      </c>
      <c r="BE84" s="94" t="s">
        <v>2336</v>
      </c>
      <c r="BF84" s="94" t="s">
        <v>2337</v>
      </c>
      <c r="BG84" s="94" t="s">
        <v>2336</v>
      </c>
      <c r="BH84" s="94" t="s">
        <v>2337</v>
      </c>
      <c r="BI84" s="94" t="str">
        <f t="shared" si="33"/>
        <v>R1A</v>
      </c>
    </row>
    <row r="85" spans="1:61" ht="14.4" x14ac:dyDescent="0.3">
      <c r="A85" s="50" t="str">
        <f t="shared" si="46"/>
        <v/>
      </c>
      <c r="B85" s="42">
        <f t="shared" si="34"/>
        <v>0</v>
      </c>
      <c r="C85" s="42"/>
      <c r="D85" s="51" t="str">
        <f t="shared" si="35"/>
        <v/>
      </c>
      <c r="E85" s="62"/>
      <c r="F85" s="52"/>
      <c r="G85" s="65"/>
      <c r="H85" s="70"/>
      <c r="I85" s="53"/>
      <c r="J85" s="54"/>
      <c r="K85" s="54"/>
      <c r="L85" s="54"/>
      <c r="M85" s="54"/>
      <c r="N85" s="54"/>
      <c r="O85" s="55"/>
      <c r="P85" s="56"/>
      <c r="Q85" s="55"/>
      <c r="R85" s="55"/>
      <c r="S85" s="55"/>
      <c r="T85" s="55"/>
      <c r="U85" s="55"/>
      <c r="V85" s="116" t="str">
        <f t="shared" si="36"/>
        <v/>
      </c>
      <c r="W85" s="116" t="str">
        <f t="shared" si="37"/>
        <v/>
      </c>
      <c r="X85" s="116" t="str">
        <f t="shared" si="47"/>
        <v/>
      </c>
      <c r="Y85" s="116" t="str">
        <f t="shared" si="48"/>
        <v/>
      </c>
      <c r="Z85" s="116" t="str">
        <f t="shared" si="49"/>
        <v/>
      </c>
      <c r="AA85" s="115" t="str">
        <f t="shared" si="38"/>
        <v/>
      </c>
      <c r="AB85" s="115" t="str">
        <f t="shared" si="39"/>
        <v/>
      </c>
      <c r="AC85" s="115" t="str">
        <f t="shared" si="40"/>
        <v/>
      </c>
      <c r="AD85" s="115" t="str">
        <f t="shared" si="41"/>
        <v/>
      </c>
      <c r="AE85" s="115" t="str">
        <f t="shared" si="42"/>
        <v/>
      </c>
      <c r="AF85" s="115" t="str">
        <f t="shared" si="43"/>
        <v/>
      </c>
      <c r="AH85" s="41" t="s">
        <v>8058</v>
      </c>
      <c r="AI85" s="41">
        <v>0</v>
      </c>
      <c r="AJ85" s="87"/>
      <c r="AS85" s="83" t="str">
        <f t="shared" si="44"/>
        <v/>
      </c>
      <c r="AT85" s="83" t="str">
        <f t="shared" si="45"/>
        <v/>
      </c>
      <c r="BD85" t="str">
        <f t="shared" si="32"/>
        <v>R1ACROMWELL HOUSE</v>
      </c>
      <c r="BE85" s="95" t="s">
        <v>9827</v>
      </c>
      <c r="BF85" s="95" t="s">
        <v>9828</v>
      </c>
      <c r="BG85" s="95" t="s">
        <v>9827</v>
      </c>
      <c r="BH85" s="95" t="s">
        <v>9828</v>
      </c>
      <c r="BI85" s="94" t="str">
        <f t="shared" si="33"/>
        <v>R1A</v>
      </c>
    </row>
    <row r="86" spans="1:61" ht="14.4" x14ac:dyDescent="0.3">
      <c r="A86" s="50" t="str">
        <f t="shared" si="46"/>
        <v/>
      </c>
      <c r="B86" s="42">
        <f t="shared" si="34"/>
        <v>0</v>
      </c>
      <c r="C86" s="42"/>
      <c r="D86" s="51" t="str">
        <f t="shared" si="35"/>
        <v/>
      </c>
      <c r="E86" s="62"/>
      <c r="F86" s="52"/>
      <c r="G86" s="65"/>
      <c r="H86" s="70"/>
      <c r="I86" s="53"/>
      <c r="J86" s="54"/>
      <c r="K86" s="54"/>
      <c r="L86" s="54"/>
      <c r="M86" s="54"/>
      <c r="N86" s="54"/>
      <c r="O86" s="55"/>
      <c r="P86" s="56"/>
      <c r="Q86" s="55"/>
      <c r="R86" s="55"/>
      <c r="S86" s="55"/>
      <c r="T86" s="55"/>
      <c r="U86" s="55"/>
      <c r="V86" s="116" t="str">
        <f t="shared" si="36"/>
        <v/>
      </c>
      <c r="W86" s="116" t="str">
        <f t="shared" si="37"/>
        <v/>
      </c>
      <c r="X86" s="116" t="str">
        <f t="shared" si="47"/>
        <v/>
      </c>
      <c r="Y86" s="116" t="str">
        <f t="shared" si="48"/>
        <v/>
      </c>
      <c r="Z86" s="116" t="str">
        <f t="shared" si="49"/>
        <v/>
      </c>
      <c r="AA86" s="115" t="str">
        <f t="shared" si="38"/>
        <v/>
      </c>
      <c r="AB86" s="115" t="str">
        <f t="shared" si="39"/>
        <v/>
      </c>
      <c r="AC86" s="115" t="str">
        <f t="shared" si="40"/>
        <v/>
      </c>
      <c r="AD86" s="115" t="str">
        <f t="shared" si="41"/>
        <v/>
      </c>
      <c r="AE86" s="115" t="str">
        <f t="shared" si="42"/>
        <v/>
      </c>
      <c r="AF86" s="115" t="str">
        <f t="shared" si="43"/>
        <v/>
      </c>
      <c r="AH86" s="41" t="s">
        <v>8059</v>
      </c>
      <c r="AI86" s="41">
        <v>0</v>
      </c>
      <c r="AJ86" s="87"/>
      <c r="AS86" s="83" t="str">
        <f t="shared" si="44"/>
        <v/>
      </c>
      <c r="AT86" s="83" t="str">
        <f t="shared" si="45"/>
        <v/>
      </c>
      <c r="BD86" t="str">
        <f t="shared" si="32"/>
        <v>R1ACROWNGATE PHYSIOTHERAPY</v>
      </c>
      <c r="BE86" s="94" t="s">
        <v>2251</v>
      </c>
      <c r="BF86" s="94" t="s">
        <v>2252</v>
      </c>
      <c r="BG86" s="94" t="s">
        <v>2251</v>
      </c>
      <c r="BH86" s="94" t="s">
        <v>2252</v>
      </c>
      <c r="BI86" s="94" t="str">
        <f t="shared" si="33"/>
        <v>R1A</v>
      </c>
    </row>
    <row r="87" spans="1:61" ht="14.4" x14ac:dyDescent="0.3">
      <c r="A87" s="50" t="str">
        <f t="shared" si="46"/>
        <v/>
      </c>
      <c r="B87" s="42">
        <f t="shared" si="34"/>
        <v>0</v>
      </c>
      <c r="C87" s="42"/>
      <c r="D87" s="51" t="str">
        <f t="shared" si="35"/>
        <v/>
      </c>
      <c r="E87" s="62"/>
      <c r="F87" s="52"/>
      <c r="G87" s="65"/>
      <c r="H87" s="70"/>
      <c r="I87" s="53"/>
      <c r="J87" s="54"/>
      <c r="K87" s="54"/>
      <c r="L87" s="54"/>
      <c r="M87" s="54"/>
      <c r="N87" s="54"/>
      <c r="O87" s="55"/>
      <c r="P87" s="56"/>
      <c r="Q87" s="55"/>
      <c r="R87" s="55"/>
      <c r="S87" s="55"/>
      <c r="T87" s="55"/>
      <c r="U87" s="55"/>
      <c r="V87" s="116" t="str">
        <f t="shared" si="36"/>
        <v/>
      </c>
      <c r="W87" s="116" t="str">
        <f t="shared" si="37"/>
        <v/>
      </c>
      <c r="X87" s="116" t="str">
        <f t="shared" si="47"/>
        <v/>
      </c>
      <c r="Y87" s="116" t="str">
        <f t="shared" si="48"/>
        <v/>
      </c>
      <c r="Z87" s="116" t="str">
        <f t="shared" si="49"/>
        <v/>
      </c>
      <c r="AA87" s="115" t="str">
        <f t="shared" si="38"/>
        <v/>
      </c>
      <c r="AB87" s="115" t="str">
        <f t="shared" si="39"/>
        <v/>
      </c>
      <c r="AC87" s="115" t="str">
        <f t="shared" si="40"/>
        <v/>
      </c>
      <c r="AD87" s="115" t="str">
        <f t="shared" si="41"/>
        <v/>
      </c>
      <c r="AE87" s="115" t="str">
        <f t="shared" si="42"/>
        <v/>
      </c>
      <c r="AF87" s="115" t="str">
        <f t="shared" si="43"/>
        <v/>
      </c>
      <c r="AH87" s="28" t="s">
        <v>8060</v>
      </c>
      <c r="AI87" s="41">
        <v>0</v>
      </c>
      <c r="AJ87" s="87"/>
      <c r="AS87" s="83" t="str">
        <f t="shared" si="44"/>
        <v/>
      </c>
      <c r="AT87" s="83" t="str">
        <f t="shared" si="45"/>
        <v/>
      </c>
      <c r="BD87" t="str">
        <f t="shared" si="32"/>
        <v>R1ADROITWICH SPA PRIVATE HOSPITAL</v>
      </c>
      <c r="BE87" s="94" t="s">
        <v>2302</v>
      </c>
      <c r="BF87" s="94" t="s">
        <v>2303</v>
      </c>
      <c r="BG87" s="94" t="s">
        <v>2302</v>
      </c>
      <c r="BH87" s="94" t="s">
        <v>2303</v>
      </c>
      <c r="BI87" s="94" t="str">
        <f t="shared" si="33"/>
        <v>R1A</v>
      </c>
    </row>
    <row r="88" spans="1:61" ht="14.4" x14ac:dyDescent="0.3">
      <c r="A88" s="50" t="str">
        <f t="shared" si="46"/>
        <v/>
      </c>
      <c r="B88" s="42">
        <f t="shared" si="34"/>
        <v>0</v>
      </c>
      <c r="C88" s="42"/>
      <c r="D88" s="51" t="str">
        <f t="shared" si="35"/>
        <v/>
      </c>
      <c r="E88" s="62"/>
      <c r="F88" s="52"/>
      <c r="G88" s="65"/>
      <c r="H88" s="70"/>
      <c r="I88" s="53"/>
      <c r="J88" s="54"/>
      <c r="K88" s="54"/>
      <c r="L88" s="54"/>
      <c r="M88" s="54"/>
      <c r="N88" s="54"/>
      <c r="O88" s="55"/>
      <c r="P88" s="56"/>
      <c r="Q88" s="55"/>
      <c r="R88" s="55"/>
      <c r="S88" s="55"/>
      <c r="T88" s="55"/>
      <c r="U88" s="55"/>
      <c r="V88" s="116" t="str">
        <f t="shared" si="36"/>
        <v/>
      </c>
      <c r="W88" s="116" t="str">
        <f t="shared" si="37"/>
        <v/>
      </c>
      <c r="X88" s="116" t="str">
        <f t="shared" si="47"/>
        <v/>
      </c>
      <c r="Y88" s="116" t="str">
        <f t="shared" si="48"/>
        <v/>
      </c>
      <c r="Z88" s="116" t="str">
        <f t="shared" si="49"/>
        <v/>
      </c>
      <c r="AA88" s="115" t="str">
        <f t="shared" si="38"/>
        <v/>
      </c>
      <c r="AB88" s="115" t="str">
        <f t="shared" si="39"/>
        <v/>
      </c>
      <c r="AC88" s="115" t="str">
        <f t="shared" si="40"/>
        <v/>
      </c>
      <c r="AD88" s="115" t="str">
        <f t="shared" si="41"/>
        <v/>
      </c>
      <c r="AE88" s="115" t="str">
        <f t="shared" si="42"/>
        <v/>
      </c>
      <c r="AF88" s="115" t="str">
        <f t="shared" si="43"/>
        <v/>
      </c>
      <c r="AH88" s="28" t="s">
        <v>8061</v>
      </c>
      <c r="AI88" s="41">
        <v>0</v>
      </c>
      <c r="AJ88" s="87"/>
      <c r="AS88" s="83" t="str">
        <f t="shared" si="44"/>
        <v/>
      </c>
      <c r="AT88" s="83" t="str">
        <f t="shared" si="45"/>
        <v/>
      </c>
      <c r="BD88" t="str">
        <f t="shared" si="32"/>
        <v>R1AELGAR UNIT</v>
      </c>
      <c r="BE88" s="94" t="s">
        <v>2292</v>
      </c>
      <c r="BF88" s="94" t="s">
        <v>2293</v>
      </c>
      <c r="BG88" s="94" t="s">
        <v>2292</v>
      </c>
      <c r="BH88" s="94" t="s">
        <v>2293</v>
      </c>
      <c r="BI88" s="94" t="str">
        <f t="shared" si="33"/>
        <v>R1A</v>
      </c>
    </row>
    <row r="89" spans="1:61" ht="14.4" x14ac:dyDescent="0.3">
      <c r="A89" s="50" t="str">
        <f t="shared" si="46"/>
        <v/>
      </c>
      <c r="B89" s="42">
        <f t="shared" si="34"/>
        <v>0</v>
      </c>
      <c r="C89" s="42"/>
      <c r="D89" s="51" t="str">
        <f t="shared" si="35"/>
        <v/>
      </c>
      <c r="E89" s="62"/>
      <c r="F89" s="52"/>
      <c r="G89" s="65"/>
      <c r="H89" s="70"/>
      <c r="I89" s="53"/>
      <c r="J89" s="54"/>
      <c r="K89" s="54"/>
      <c r="L89" s="54"/>
      <c r="M89" s="54"/>
      <c r="N89" s="54"/>
      <c r="O89" s="55"/>
      <c r="P89" s="56"/>
      <c r="Q89" s="55"/>
      <c r="R89" s="55"/>
      <c r="S89" s="55"/>
      <c r="T89" s="55"/>
      <c r="U89" s="55"/>
      <c r="V89" s="116" t="str">
        <f t="shared" si="36"/>
        <v/>
      </c>
      <c r="W89" s="116" t="str">
        <f t="shared" si="37"/>
        <v/>
      </c>
      <c r="X89" s="116" t="str">
        <f t="shared" si="47"/>
        <v/>
      </c>
      <c r="Y89" s="116" t="str">
        <f t="shared" si="48"/>
        <v/>
      </c>
      <c r="Z89" s="116" t="str">
        <f t="shared" si="49"/>
        <v/>
      </c>
      <c r="AA89" s="115" t="str">
        <f t="shared" si="38"/>
        <v/>
      </c>
      <c r="AB89" s="115" t="str">
        <f t="shared" si="39"/>
        <v/>
      </c>
      <c r="AC89" s="115" t="str">
        <f t="shared" si="40"/>
        <v/>
      </c>
      <c r="AD89" s="115" t="str">
        <f t="shared" si="41"/>
        <v/>
      </c>
      <c r="AE89" s="115" t="str">
        <f t="shared" si="42"/>
        <v/>
      </c>
      <c r="AF89" s="115" t="str">
        <f t="shared" si="43"/>
        <v/>
      </c>
      <c r="AH89" s="28" t="s">
        <v>8062</v>
      </c>
      <c r="AI89" s="41">
        <v>0</v>
      </c>
      <c r="AJ89" s="87"/>
      <c r="AS89" s="83" t="str">
        <f t="shared" si="44"/>
        <v/>
      </c>
      <c r="AT89" s="83" t="str">
        <f t="shared" si="45"/>
        <v/>
      </c>
      <c r="BD89" t="str">
        <f t="shared" si="32"/>
        <v>R1AESTATES BUILDING</v>
      </c>
      <c r="BE89" s="94" t="s">
        <v>2271</v>
      </c>
      <c r="BF89" s="94" t="s">
        <v>2272</v>
      </c>
      <c r="BG89" s="94" t="s">
        <v>2271</v>
      </c>
      <c r="BH89" s="94" t="s">
        <v>2272</v>
      </c>
      <c r="BI89" s="94" t="str">
        <f t="shared" si="33"/>
        <v>R1A</v>
      </c>
    </row>
    <row r="90" spans="1:61" ht="12.75" customHeight="1" x14ac:dyDescent="0.3">
      <c r="A90" s="50" t="str">
        <f t="shared" si="46"/>
        <v/>
      </c>
      <c r="B90" s="42">
        <f t="shared" si="34"/>
        <v>0</v>
      </c>
      <c r="C90" s="42"/>
      <c r="D90" s="51" t="str">
        <f t="shared" si="35"/>
        <v/>
      </c>
      <c r="E90" s="62"/>
      <c r="F90" s="52"/>
      <c r="G90" s="65"/>
      <c r="H90" s="70"/>
      <c r="I90" s="53"/>
      <c r="J90" s="54"/>
      <c r="K90" s="54"/>
      <c r="L90" s="54"/>
      <c r="M90" s="54"/>
      <c r="N90" s="54"/>
      <c r="O90" s="55"/>
      <c r="P90" s="56"/>
      <c r="Q90" s="55"/>
      <c r="R90" s="55"/>
      <c r="S90" s="55"/>
      <c r="T90" s="55"/>
      <c r="U90" s="55"/>
      <c r="V90" s="116" t="str">
        <f t="shared" si="36"/>
        <v/>
      </c>
      <c r="W90" s="116" t="str">
        <f t="shared" si="37"/>
        <v/>
      </c>
      <c r="X90" s="116" t="str">
        <f t="shared" si="47"/>
        <v/>
      </c>
      <c r="Y90" s="116" t="str">
        <f t="shared" si="48"/>
        <v/>
      </c>
      <c r="Z90" s="116" t="str">
        <f t="shared" si="49"/>
        <v/>
      </c>
      <c r="AA90" s="115" t="str">
        <f t="shared" si="38"/>
        <v/>
      </c>
      <c r="AB90" s="115" t="str">
        <f t="shared" si="39"/>
        <v/>
      </c>
      <c r="AC90" s="115" t="str">
        <f t="shared" si="40"/>
        <v/>
      </c>
      <c r="AD90" s="115" t="str">
        <f t="shared" si="41"/>
        <v/>
      </c>
      <c r="AE90" s="115" t="str">
        <f t="shared" si="42"/>
        <v/>
      </c>
      <c r="AF90" s="115" t="str">
        <f t="shared" si="43"/>
        <v/>
      </c>
      <c r="AH90" s="28" t="s">
        <v>8063</v>
      </c>
      <c r="AI90" s="41">
        <v>0</v>
      </c>
      <c r="AJ90" s="87"/>
      <c r="AS90" s="83" t="str">
        <f t="shared" si="44"/>
        <v/>
      </c>
      <c r="AT90" s="83" t="str">
        <f t="shared" si="45"/>
        <v/>
      </c>
      <c r="BD90" t="str">
        <f t="shared" si="32"/>
        <v>R1AEVESHAM COMMUNITY HOSPITAL</v>
      </c>
      <c r="BE90" s="94" t="s">
        <v>2220</v>
      </c>
      <c r="BF90" s="94" t="s">
        <v>2221</v>
      </c>
      <c r="BG90" s="94" t="s">
        <v>2220</v>
      </c>
      <c r="BH90" s="94" t="s">
        <v>2221</v>
      </c>
      <c r="BI90" s="94" t="str">
        <f t="shared" si="33"/>
        <v>R1A</v>
      </c>
    </row>
    <row r="91" spans="1:61" ht="12.75" customHeight="1" x14ac:dyDescent="0.3">
      <c r="A91" s="50" t="str">
        <f t="shared" si="46"/>
        <v/>
      </c>
      <c r="B91" s="42">
        <f t="shared" si="34"/>
        <v>0</v>
      </c>
      <c r="C91" s="42"/>
      <c r="D91" s="51" t="str">
        <f t="shared" si="35"/>
        <v/>
      </c>
      <c r="E91" s="62"/>
      <c r="F91" s="52"/>
      <c r="G91" s="65"/>
      <c r="H91" s="70"/>
      <c r="I91" s="53"/>
      <c r="J91" s="54"/>
      <c r="K91" s="54"/>
      <c r="L91" s="54"/>
      <c r="M91" s="54"/>
      <c r="N91" s="54"/>
      <c r="O91" s="55"/>
      <c r="P91" s="56"/>
      <c r="Q91" s="55"/>
      <c r="R91" s="55"/>
      <c r="S91" s="55"/>
      <c r="T91" s="55"/>
      <c r="U91" s="55"/>
      <c r="V91" s="116" t="str">
        <f t="shared" si="36"/>
        <v/>
      </c>
      <c r="W91" s="116" t="str">
        <f t="shared" si="37"/>
        <v/>
      </c>
      <c r="X91" s="116" t="str">
        <f t="shared" si="47"/>
        <v/>
      </c>
      <c r="Y91" s="116" t="str">
        <f t="shared" si="48"/>
        <v/>
      </c>
      <c r="Z91" s="116" t="str">
        <f t="shared" si="49"/>
        <v/>
      </c>
      <c r="AA91" s="115" t="str">
        <f t="shared" si="38"/>
        <v/>
      </c>
      <c r="AB91" s="115" t="str">
        <f t="shared" si="39"/>
        <v/>
      </c>
      <c r="AC91" s="115" t="str">
        <f t="shared" si="40"/>
        <v/>
      </c>
      <c r="AD91" s="115" t="str">
        <f t="shared" si="41"/>
        <v/>
      </c>
      <c r="AE91" s="115" t="str">
        <f t="shared" si="42"/>
        <v/>
      </c>
      <c r="AF91" s="115" t="str">
        <f t="shared" si="43"/>
        <v/>
      </c>
      <c r="AH91" s="28" t="s">
        <v>8064</v>
      </c>
      <c r="AI91" s="41">
        <v>0</v>
      </c>
      <c r="AJ91" s="87"/>
      <c r="AS91" s="83" t="str">
        <f t="shared" si="44"/>
        <v/>
      </c>
      <c r="AT91" s="83" t="str">
        <f t="shared" si="45"/>
        <v/>
      </c>
      <c r="BD91" t="str">
        <f t="shared" si="32"/>
        <v>R1AGOLD HILL CARE HOME</v>
      </c>
      <c r="BE91" s="94" t="s">
        <v>2327</v>
      </c>
      <c r="BF91" s="94" t="s">
        <v>2328</v>
      </c>
      <c r="BG91" s="94" t="s">
        <v>2327</v>
      </c>
      <c r="BH91" s="94" t="s">
        <v>2328</v>
      </c>
      <c r="BI91" s="94" t="str">
        <f t="shared" si="33"/>
        <v>R1A</v>
      </c>
    </row>
    <row r="92" spans="1:61" ht="12.75" customHeight="1" x14ac:dyDescent="0.3">
      <c r="A92" s="50" t="str">
        <f t="shared" si="46"/>
        <v/>
      </c>
      <c r="B92" s="42">
        <f t="shared" si="34"/>
        <v>0</v>
      </c>
      <c r="C92" s="42"/>
      <c r="D92" s="51" t="str">
        <f t="shared" si="35"/>
        <v/>
      </c>
      <c r="E92" s="62"/>
      <c r="F92" s="52"/>
      <c r="G92" s="65"/>
      <c r="H92" s="70"/>
      <c r="I92" s="53"/>
      <c r="J92" s="54"/>
      <c r="K92" s="54"/>
      <c r="L92" s="54"/>
      <c r="M92" s="54"/>
      <c r="N92" s="54"/>
      <c r="O92" s="55"/>
      <c r="P92" s="56"/>
      <c r="Q92" s="55"/>
      <c r="R92" s="55"/>
      <c r="S92" s="55"/>
      <c r="T92" s="55"/>
      <c r="U92" s="55"/>
      <c r="V92" s="116" t="str">
        <f t="shared" si="36"/>
        <v/>
      </c>
      <c r="W92" s="116" t="str">
        <f t="shared" si="37"/>
        <v/>
      </c>
      <c r="X92" s="116" t="str">
        <f t="shared" si="47"/>
        <v/>
      </c>
      <c r="Y92" s="116" t="str">
        <f t="shared" si="48"/>
        <v/>
      </c>
      <c r="Z92" s="116" t="str">
        <f t="shared" si="49"/>
        <v/>
      </c>
      <c r="AA92" s="115" t="str">
        <f t="shared" si="38"/>
        <v/>
      </c>
      <c r="AB92" s="115" t="str">
        <f t="shared" si="39"/>
        <v/>
      </c>
      <c r="AC92" s="115" t="str">
        <f t="shared" si="40"/>
        <v/>
      </c>
      <c r="AD92" s="115" t="str">
        <f t="shared" si="41"/>
        <v/>
      </c>
      <c r="AE92" s="115" t="str">
        <f t="shared" si="42"/>
        <v/>
      </c>
      <c r="AF92" s="115" t="str">
        <f t="shared" si="43"/>
        <v/>
      </c>
      <c r="AH92" s="41" t="s">
        <v>10266</v>
      </c>
      <c r="AI92" s="41">
        <v>0</v>
      </c>
      <c r="AJ92" s="87"/>
      <c r="AS92" s="83" t="str">
        <f t="shared" si="44"/>
        <v/>
      </c>
      <c r="AT92" s="83" t="str">
        <f t="shared" si="45"/>
        <v/>
      </c>
      <c r="BD92" t="str">
        <f t="shared" si="32"/>
        <v>R1AHASTINGS CARE HOME</v>
      </c>
      <c r="BE92" s="94" t="s">
        <v>2325</v>
      </c>
      <c r="BF92" s="94" t="s">
        <v>2326</v>
      </c>
      <c r="BG92" s="94" t="s">
        <v>2325</v>
      </c>
      <c r="BH92" s="94" t="s">
        <v>2326</v>
      </c>
      <c r="BI92" s="94" t="str">
        <f t="shared" si="33"/>
        <v>R1A</v>
      </c>
    </row>
    <row r="93" spans="1:61" ht="14.4" x14ac:dyDescent="0.3">
      <c r="A93" s="50" t="str">
        <f t="shared" si="46"/>
        <v/>
      </c>
      <c r="B93" s="42">
        <f t="shared" si="34"/>
        <v>0</v>
      </c>
      <c r="C93" s="42"/>
      <c r="D93" s="51" t="str">
        <f t="shared" si="35"/>
        <v/>
      </c>
      <c r="E93" s="62"/>
      <c r="F93" s="52"/>
      <c r="G93" s="65"/>
      <c r="H93" s="70"/>
      <c r="I93" s="53"/>
      <c r="J93" s="54"/>
      <c r="K93" s="54"/>
      <c r="L93" s="54"/>
      <c r="M93" s="54"/>
      <c r="N93" s="54"/>
      <c r="O93" s="55"/>
      <c r="P93" s="56"/>
      <c r="Q93" s="55"/>
      <c r="R93" s="55"/>
      <c r="S93" s="55"/>
      <c r="T93" s="55"/>
      <c r="U93" s="55"/>
      <c r="V93" s="116" t="str">
        <f t="shared" si="36"/>
        <v/>
      </c>
      <c r="W93" s="116" t="str">
        <f t="shared" si="37"/>
        <v/>
      </c>
      <c r="X93" s="116" t="str">
        <f t="shared" si="47"/>
        <v/>
      </c>
      <c r="Y93" s="116" t="str">
        <f t="shared" si="48"/>
        <v/>
      </c>
      <c r="Z93" s="116" t="str">
        <f t="shared" si="49"/>
        <v/>
      </c>
      <c r="AA93" s="115" t="str">
        <f t="shared" si="38"/>
        <v/>
      </c>
      <c r="AB93" s="115" t="str">
        <f t="shared" si="39"/>
        <v/>
      </c>
      <c r="AC93" s="115" t="str">
        <f t="shared" si="40"/>
        <v/>
      </c>
      <c r="AD93" s="115" t="str">
        <f t="shared" si="41"/>
        <v/>
      </c>
      <c r="AE93" s="115" t="str">
        <f t="shared" si="42"/>
        <v/>
      </c>
      <c r="AF93" s="115" t="str">
        <f t="shared" si="43"/>
        <v/>
      </c>
      <c r="AH93" s="41" t="s">
        <v>10267</v>
      </c>
      <c r="AI93" s="41">
        <v>0</v>
      </c>
      <c r="AJ93" s="87"/>
      <c r="AS93" s="83" t="str">
        <f t="shared" si="44"/>
        <v/>
      </c>
      <c r="AT93" s="83" t="str">
        <f t="shared" si="45"/>
        <v/>
      </c>
      <c r="BD93" t="str">
        <f t="shared" si="32"/>
        <v>R1AHILL CREST 1</v>
      </c>
      <c r="BE93" s="94" t="s">
        <v>2344</v>
      </c>
      <c r="BF93" s="94" t="s">
        <v>2345</v>
      </c>
      <c r="BG93" s="94" t="s">
        <v>2344</v>
      </c>
      <c r="BH93" s="94" t="s">
        <v>2345</v>
      </c>
      <c r="BI93" s="94" t="str">
        <f t="shared" si="33"/>
        <v>R1A</v>
      </c>
    </row>
    <row r="94" spans="1:61" ht="12.75" customHeight="1" x14ac:dyDescent="0.3">
      <c r="A94" s="50" t="str">
        <f t="shared" si="46"/>
        <v/>
      </c>
      <c r="B94" s="42">
        <f t="shared" si="34"/>
        <v>0</v>
      </c>
      <c r="C94" s="42"/>
      <c r="D94" s="51" t="str">
        <f t="shared" si="35"/>
        <v/>
      </c>
      <c r="E94" s="62"/>
      <c r="F94" s="52"/>
      <c r="G94" s="65"/>
      <c r="H94" s="70"/>
      <c r="I94" s="53"/>
      <c r="J94" s="54"/>
      <c r="K94" s="54"/>
      <c r="L94" s="54"/>
      <c r="M94" s="54"/>
      <c r="N94" s="54"/>
      <c r="O94" s="55"/>
      <c r="P94" s="56"/>
      <c r="Q94" s="55"/>
      <c r="R94" s="55"/>
      <c r="S94" s="55"/>
      <c r="T94" s="55"/>
      <c r="U94" s="55"/>
      <c r="V94" s="116" t="str">
        <f t="shared" si="36"/>
        <v/>
      </c>
      <c r="W94" s="116" t="str">
        <f t="shared" si="37"/>
        <v/>
      </c>
      <c r="X94" s="116" t="str">
        <f t="shared" si="47"/>
        <v/>
      </c>
      <c r="Y94" s="116" t="str">
        <f t="shared" si="48"/>
        <v/>
      </c>
      <c r="Z94" s="116" t="str">
        <f t="shared" si="49"/>
        <v/>
      </c>
      <c r="AA94" s="115" t="str">
        <f t="shared" si="38"/>
        <v/>
      </c>
      <c r="AB94" s="115" t="str">
        <f t="shared" si="39"/>
        <v/>
      </c>
      <c r="AC94" s="115" t="str">
        <f t="shared" si="40"/>
        <v/>
      </c>
      <c r="AD94" s="115" t="str">
        <f t="shared" si="41"/>
        <v/>
      </c>
      <c r="AE94" s="115" t="str">
        <f t="shared" si="42"/>
        <v/>
      </c>
      <c r="AF94" s="115" t="str">
        <f t="shared" si="43"/>
        <v/>
      </c>
      <c r="AH94" s="41" t="s">
        <v>10268</v>
      </c>
      <c r="AI94" s="41">
        <v>0</v>
      </c>
      <c r="AJ94" s="87"/>
      <c r="AS94" s="83" t="str">
        <f t="shared" si="44"/>
        <v/>
      </c>
      <c r="AT94" s="83" t="str">
        <f t="shared" si="45"/>
        <v/>
      </c>
      <c r="BD94" t="str">
        <f t="shared" si="32"/>
        <v>R1AHILL CREST 2</v>
      </c>
      <c r="BE94" s="94" t="s">
        <v>2350</v>
      </c>
      <c r="BF94" s="94" t="s">
        <v>2351</v>
      </c>
      <c r="BG94" s="94" t="s">
        <v>2350</v>
      </c>
      <c r="BH94" s="94" t="s">
        <v>2351</v>
      </c>
      <c r="BI94" s="94" t="str">
        <f t="shared" si="33"/>
        <v>R1A</v>
      </c>
    </row>
    <row r="95" spans="1:61" ht="14.4" x14ac:dyDescent="0.3">
      <c r="A95" s="50" t="str">
        <f t="shared" si="46"/>
        <v/>
      </c>
      <c r="B95" s="42">
        <f t="shared" si="34"/>
        <v>0</v>
      </c>
      <c r="C95" s="42"/>
      <c r="D95" s="51" t="str">
        <f t="shared" si="35"/>
        <v/>
      </c>
      <c r="E95" s="62"/>
      <c r="F95" s="52"/>
      <c r="G95" s="65"/>
      <c r="H95" s="70"/>
      <c r="I95" s="53"/>
      <c r="J95" s="54"/>
      <c r="K95" s="54"/>
      <c r="L95" s="54"/>
      <c r="M95" s="54"/>
      <c r="N95" s="54"/>
      <c r="O95" s="55"/>
      <c r="P95" s="56"/>
      <c r="Q95" s="55"/>
      <c r="R95" s="55"/>
      <c r="S95" s="55"/>
      <c r="T95" s="55"/>
      <c r="U95" s="55"/>
      <c r="V95" s="116" t="str">
        <f t="shared" si="36"/>
        <v/>
      </c>
      <c r="W95" s="116" t="str">
        <f t="shared" si="37"/>
        <v/>
      </c>
      <c r="X95" s="116" t="str">
        <f t="shared" si="47"/>
        <v/>
      </c>
      <c r="Y95" s="116" t="str">
        <f t="shared" si="48"/>
        <v/>
      </c>
      <c r="Z95" s="116" t="str">
        <f t="shared" si="49"/>
        <v/>
      </c>
      <c r="AA95" s="115" t="str">
        <f t="shared" si="38"/>
        <v/>
      </c>
      <c r="AB95" s="115" t="str">
        <f t="shared" si="39"/>
        <v/>
      </c>
      <c r="AC95" s="115" t="str">
        <f t="shared" si="40"/>
        <v/>
      </c>
      <c r="AD95" s="115" t="str">
        <f t="shared" si="41"/>
        <v/>
      </c>
      <c r="AE95" s="115" t="str">
        <f t="shared" si="42"/>
        <v/>
      </c>
      <c r="AF95" s="115" t="str">
        <f t="shared" si="43"/>
        <v/>
      </c>
      <c r="AH95" s="28" t="s">
        <v>1183</v>
      </c>
      <c r="AI95" s="41">
        <v>0</v>
      </c>
      <c r="AJ95" s="87"/>
      <c r="AS95" s="83" t="str">
        <f t="shared" si="44"/>
        <v/>
      </c>
      <c r="AT95" s="83" t="str">
        <f t="shared" si="45"/>
        <v/>
      </c>
      <c r="BD95" t="str">
        <f t="shared" si="32"/>
        <v>R1AHILL CREST MENTAL HEALTH UNIT</v>
      </c>
      <c r="BE95" s="94" t="s">
        <v>2238</v>
      </c>
      <c r="BF95" s="94" t="s">
        <v>2239</v>
      </c>
      <c r="BG95" s="94" t="s">
        <v>2238</v>
      </c>
      <c r="BH95" s="94" t="s">
        <v>2239</v>
      </c>
      <c r="BI95" s="94" t="str">
        <f t="shared" si="33"/>
        <v>R1A</v>
      </c>
    </row>
    <row r="96" spans="1:61" ht="14.4" x14ac:dyDescent="0.3">
      <c r="A96" s="50" t="str">
        <f t="shared" si="46"/>
        <v/>
      </c>
      <c r="B96" s="42">
        <f t="shared" si="34"/>
        <v>0</v>
      </c>
      <c r="C96" s="42"/>
      <c r="D96" s="51" t="str">
        <f t="shared" si="35"/>
        <v/>
      </c>
      <c r="E96" s="62"/>
      <c r="F96" s="52"/>
      <c r="G96" s="65"/>
      <c r="H96" s="70"/>
      <c r="I96" s="53"/>
      <c r="J96" s="54"/>
      <c r="K96" s="54"/>
      <c r="L96" s="54"/>
      <c r="M96" s="54"/>
      <c r="N96" s="54"/>
      <c r="O96" s="55"/>
      <c r="P96" s="56"/>
      <c r="Q96" s="55"/>
      <c r="R96" s="55"/>
      <c r="S96" s="55"/>
      <c r="T96" s="55"/>
      <c r="U96" s="55"/>
      <c r="V96" s="116" t="str">
        <f t="shared" si="36"/>
        <v/>
      </c>
      <c r="W96" s="116" t="str">
        <f t="shared" si="37"/>
        <v/>
      </c>
      <c r="X96" s="116" t="str">
        <f t="shared" si="47"/>
        <v/>
      </c>
      <c r="Y96" s="116" t="str">
        <f t="shared" si="48"/>
        <v/>
      </c>
      <c r="Z96" s="116" t="str">
        <f t="shared" si="49"/>
        <v/>
      </c>
      <c r="AA96" s="115" t="str">
        <f t="shared" si="38"/>
        <v/>
      </c>
      <c r="AB96" s="115" t="str">
        <f t="shared" si="39"/>
        <v/>
      </c>
      <c r="AC96" s="115" t="str">
        <f t="shared" si="40"/>
        <v/>
      </c>
      <c r="AD96" s="115" t="str">
        <f t="shared" si="41"/>
        <v/>
      </c>
      <c r="AE96" s="115" t="str">
        <f t="shared" si="42"/>
        <v/>
      </c>
      <c r="AF96" s="115" t="str">
        <f t="shared" si="43"/>
        <v/>
      </c>
      <c r="AH96" s="41"/>
      <c r="AI96" s="41"/>
      <c r="AJ96" s="87"/>
      <c r="AS96" s="83" t="str">
        <f t="shared" si="44"/>
        <v/>
      </c>
      <c r="AT96" s="83" t="str">
        <f t="shared" si="45"/>
        <v/>
      </c>
      <c r="BD96" t="str">
        <f t="shared" si="32"/>
        <v>R1AHOME FARM TRUST</v>
      </c>
      <c r="BE96" s="94" t="s">
        <v>2253</v>
      </c>
      <c r="BF96" s="94" t="s">
        <v>2254</v>
      </c>
      <c r="BG96" s="94" t="s">
        <v>2253</v>
      </c>
      <c r="BH96" s="94" t="s">
        <v>2254</v>
      </c>
      <c r="BI96" s="94" t="str">
        <f t="shared" si="33"/>
        <v>R1A</v>
      </c>
    </row>
    <row r="97" spans="1:61" ht="14.4" x14ac:dyDescent="0.3">
      <c r="A97" s="50" t="str">
        <f t="shared" si="46"/>
        <v/>
      </c>
      <c r="B97" s="42">
        <f t="shared" si="34"/>
        <v>0</v>
      </c>
      <c r="C97" s="42"/>
      <c r="D97" s="51" t="str">
        <f t="shared" si="35"/>
        <v/>
      </c>
      <c r="E97" s="62"/>
      <c r="F97" s="52"/>
      <c r="G97" s="65"/>
      <c r="H97" s="70"/>
      <c r="I97" s="53"/>
      <c r="J97" s="54"/>
      <c r="K97" s="54"/>
      <c r="L97" s="54"/>
      <c r="M97" s="54"/>
      <c r="N97" s="54"/>
      <c r="O97" s="55"/>
      <c r="P97" s="56"/>
      <c r="Q97" s="55"/>
      <c r="R97" s="55"/>
      <c r="S97" s="55"/>
      <c r="T97" s="55"/>
      <c r="U97" s="55"/>
      <c r="V97" s="116" t="str">
        <f t="shared" si="36"/>
        <v/>
      </c>
      <c r="W97" s="116" t="str">
        <f t="shared" si="37"/>
        <v/>
      </c>
      <c r="X97" s="116" t="str">
        <f t="shared" si="47"/>
        <v/>
      </c>
      <c r="Y97" s="116" t="str">
        <f t="shared" si="48"/>
        <v/>
      </c>
      <c r="Z97" s="116" t="str">
        <f t="shared" si="49"/>
        <v/>
      </c>
      <c r="AA97" s="115" t="str">
        <f t="shared" si="38"/>
        <v/>
      </c>
      <c r="AB97" s="115" t="str">
        <f t="shared" si="39"/>
        <v/>
      </c>
      <c r="AC97" s="115" t="str">
        <f t="shared" si="40"/>
        <v/>
      </c>
      <c r="AD97" s="115" t="str">
        <f t="shared" si="41"/>
        <v/>
      </c>
      <c r="AE97" s="115" t="str">
        <f t="shared" si="42"/>
        <v/>
      </c>
      <c r="AF97" s="115" t="str">
        <f t="shared" si="43"/>
        <v/>
      </c>
      <c r="AH97" s="41"/>
      <c r="AI97" s="41"/>
      <c r="AJ97" s="87"/>
      <c r="AS97" s="83" t="str">
        <f t="shared" si="44"/>
        <v/>
      </c>
      <c r="AT97" s="83" t="str">
        <f t="shared" si="45"/>
        <v/>
      </c>
      <c r="BD97" t="str">
        <f t="shared" si="32"/>
        <v>R1AHOME TREATMENT 1</v>
      </c>
      <c r="BE97" s="94" t="s">
        <v>2342</v>
      </c>
      <c r="BF97" s="94" t="s">
        <v>2343</v>
      </c>
      <c r="BG97" s="94" t="s">
        <v>2342</v>
      </c>
      <c r="BH97" s="94" t="s">
        <v>2343</v>
      </c>
      <c r="BI97" s="94" t="str">
        <f t="shared" si="33"/>
        <v>R1A</v>
      </c>
    </row>
    <row r="98" spans="1:61" ht="14.4" x14ac:dyDescent="0.3">
      <c r="A98" s="50" t="str">
        <f t="shared" si="46"/>
        <v/>
      </c>
      <c r="B98" s="42">
        <f t="shared" si="34"/>
        <v>0</v>
      </c>
      <c r="C98" s="42"/>
      <c r="D98" s="51" t="str">
        <f t="shared" si="35"/>
        <v/>
      </c>
      <c r="E98" s="62"/>
      <c r="F98" s="52"/>
      <c r="G98" s="65"/>
      <c r="H98" s="70"/>
      <c r="I98" s="53"/>
      <c r="J98" s="54"/>
      <c r="K98" s="54"/>
      <c r="L98" s="54"/>
      <c r="M98" s="54"/>
      <c r="N98" s="54"/>
      <c r="O98" s="55"/>
      <c r="P98" s="56"/>
      <c r="Q98" s="55"/>
      <c r="R98" s="55"/>
      <c r="S98" s="55"/>
      <c r="T98" s="55"/>
      <c r="U98" s="55"/>
      <c r="V98" s="116" t="str">
        <f t="shared" si="36"/>
        <v/>
      </c>
      <c r="W98" s="116" t="str">
        <f t="shared" si="37"/>
        <v/>
      </c>
      <c r="X98" s="116" t="str">
        <f t="shared" si="47"/>
        <v/>
      </c>
      <c r="Y98" s="116" t="str">
        <f t="shared" si="48"/>
        <v/>
      </c>
      <c r="Z98" s="116" t="str">
        <f t="shared" si="49"/>
        <v/>
      </c>
      <c r="AA98" s="115" t="str">
        <f t="shared" si="38"/>
        <v/>
      </c>
      <c r="AB98" s="115" t="str">
        <f t="shared" si="39"/>
        <v/>
      </c>
      <c r="AC98" s="115" t="str">
        <f t="shared" si="40"/>
        <v/>
      </c>
      <c r="AD98" s="115" t="str">
        <f t="shared" si="41"/>
        <v/>
      </c>
      <c r="AE98" s="115" t="str">
        <f t="shared" si="42"/>
        <v/>
      </c>
      <c r="AF98" s="115" t="str">
        <f t="shared" si="43"/>
        <v/>
      </c>
      <c r="AH98" s="41"/>
      <c r="AI98" s="41"/>
      <c r="AJ98" s="87"/>
      <c r="AS98" s="83" t="str">
        <f t="shared" si="44"/>
        <v/>
      </c>
      <c r="AT98" s="83" t="str">
        <f t="shared" si="45"/>
        <v/>
      </c>
      <c r="BD98" t="str">
        <f t="shared" si="32"/>
        <v>R1AHOME TREATMENT 2</v>
      </c>
      <c r="BE98" s="94" t="s">
        <v>2346</v>
      </c>
      <c r="BF98" s="94" t="s">
        <v>2347</v>
      </c>
      <c r="BG98" s="94" t="s">
        <v>2346</v>
      </c>
      <c r="BH98" s="94" t="s">
        <v>2347</v>
      </c>
      <c r="BI98" s="94" t="str">
        <f t="shared" si="33"/>
        <v>R1A</v>
      </c>
    </row>
    <row r="99" spans="1:61" ht="14.4" x14ac:dyDescent="0.3">
      <c r="A99" s="50" t="str">
        <f t="shared" si="46"/>
        <v/>
      </c>
      <c r="B99" s="42">
        <f t="shared" si="34"/>
        <v>0</v>
      </c>
      <c r="C99" s="42"/>
      <c r="D99" s="51" t="str">
        <f t="shared" si="35"/>
        <v/>
      </c>
      <c r="E99" s="62"/>
      <c r="F99" s="52"/>
      <c r="G99" s="65"/>
      <c r="H99" s="70"/>
      <c r="I99" s="53"/>
      <c r="J99" s="54"/>
      <c r="K99" s="54"/>
      <c r="L99" s="54"/>
      <c r="M99" s="54"/>
      <c r="N99" s="54"/>
      <c r="O99" s="55"/>
      <c r="P99" s="56"/>
      <c r="Q99" s="55"/>
      <c r="R99" s="55"/>
      <c r="S99" s="55"/>
      <c r="T99" s="55"/>
      <c r="U99" s="55"/>
      <c r="V99" s="116" t="str">
        <f t="shared" si="36"/>
        <v/>
      </c>
      <c r="W99" s="116" t="str">
        <f t="shared" si="37"/>
        <v/>
      </c>
      <c r="X99" s="116" t="str">
        <f t="shared" si="47"/>
        <v/>
      </c>
      <c r="Y99" s="116" t="str">
        <f t="shared" si="48"/>
        <v/>
      </c>
      <c r="Z99" s="116" t="str">
        <f t="shared" si="49"/>
        <v/>
      </c>
      <c r="AA99" s="115" t="str">
        <f t="shared" si="38"/>
        <v/>
      </c>
      <c r="AB99" s="115" t="str">
        <f t="shared" si="39"/>
        <v/>
      </c>
      <c r="AC99" s="115" t="str">
        <f t="shared" si="40"/>
        <v/>
      </c>
      <c r="AD99" s="115" t="str">
        <f t="shared" si="41"/>
        <v/>
      </c>
      <c r="AE99" s="115" t="str">
        <f t="shared" si="42"/>
        <v/>
      </c>
      <c r="AF99" s="115" t="str">
        <f t="shared" si="43"/>
        <v/>
      </c>
      <c r="AI99" s="41"/>
      <c r="AJ99" s="87"/>
      <c r="AS99" s="83" t="str">
        <f t="shared" si="44"/>
        <v/>
      </c>
      <c r="AT99" s="83" t="str">
        <f t="shared" si="45"/>
        <v/>
      </c>
      <c r="BD99" t="str">
        <f t="shared" si="32"/>
        <v>R1AHOMEWARD BOUND UNIT</v>
      </c>
      <c r="BE99" s="94" t="s">
        <v>2282</v>
      </c>
      <c r="BF99" s="94" t="s">
        <v>2283</v>
      </c>
      <c r="BG99" s="94" t="s">
        <v>2282</v>
      </c>
      <c r="BH99" s="94" t="s">
        <v>2283</v>
      </c>
      <c r="BI99" s="94" t="str">
        <f t="shared" si="33"/>
        <v>R1A</v>
      </c>
    </row>
    <row r="100" spans="1:61" ht="14.4" x14ac:dyDescent="0.3">
      <c r="A100" s="50" t="str">
        <f t="shared" si="46"/>
        <v/>
      </c>
      <c r="B100" s="42">
        <f t="shared" si="34"/>
        <v>0</v>
      </c>
      <c r="C100" s="42"/>
      <c r="D100" s="51" t="str">
        <f t="shared" si="35"/>
        <v/>
      </c>
      <c r="E100" s="62"/>
      <c r="F100" s="52"/>
      <c r="G100" s="65"/>
      <c r="H100" s="70"/>
      <c r="I100" s="53"/>
      <c r="J100" s="54"/>
      <c r="K100" s="54"/>
      <c r="L100" s="54"/>
      <c r="M100" s="54"/>
      <c r="N100" s="54"/>
      <c r="O100" s="55"/>
      <c r="P100" s="56"/>
      <c r="Q100" s="55"/>
      <c r="R100" s="55"/>
      <c r="S100" s="55"/>
      <c r="T100" s="55"/>
      <c r="U100" s="55"/>
      <c r="V100" s="116" t="str">
        <f t="shared" si="36"/>
        <v/>
      </c>
      <c r="W100" s="116" t="str">
        <f t="shared" si="37"/>
        <v/>
      </c>
      <c r="X100" s="116" t="str">
        <f t="shared" si="47"/>
        <v/>
      </c>
      <c r="Y100" s="116" t="str">
        <f t="shared" si="48"/>
        <v/>
      </c>
      <c r="Z100" s="116" t="str">
        <f t="shared" si="49"/>
        <v/>
      </c>
      <c r="AA100" s="115" t="str">
        <f t="shared" si="38"/>
        <v/>
      </c>
      <c r="AB100" s="115" t="str">
        <f t="shared" si="39"/>
        <v/>
      </c>
      <c r="AC100" s="115" t="str">
        <f t="shared" si="40"/>
        <v/>
      </c>
      <c r="AD100" s="115" t="str">
        <f t="shared" si="41"/>
        <v/>
      </c>
      <c r="AE100" s="115" t="str">
        <f t="shared" si="42"/>
        <v/>
      </c>
      <c r="AF100" s="115" t="str">
        <f t="shared" si="43"/>
        <v/>
      </c>
      <c r="AI100" s="41"/>
      <c r="AJ100" s="87"/>
      <c r="AS100" s="83" t="str">
        <f t="shared" si="44"/>
        <v/>
      </c>
      <c r="AT100" s="83" t="str">
        <f t="shared" si="45"/>
        <v/>
      </c>
      <c r="BD100" t="str">
        <f t="shared" si="32"/>
        <v>R1AKEITH WINTER CLOSE MENTAL HEALTH UNIT</v>
      </c>
      <c r="BE100" t="s">
        <v>9833</v>
      </c>
      <c r="BF100" t="s">
        <v>9834</v>
      </c>
      <c r="BG100" t="s">
        <v>9833</v>
      </c>
      <c r="BH100" t="s">
        <v>9834</v>
      </c>
      <c r="BI100" s="94" t="str">
        <f t="shared" si="33"/>
        <v>R1A</v>
      </c>
    </row>
    <row r="101" spans="1:61" ht="14.4" x14ac:dyDescent="0.3">
      <c r="A101" s="50" t="str">
        <f t="shared" si="46"/>
        <v/>
      </c>
      <c r="B101" s="42">
        <f t="shared" si="34"/>
        <v>0</v>
      </c>
      <c r="C101" s="42"/>
      <c r="D101" s="51" t="str">
        <f t="shared" si="35"/>
        <v/>
      </c>
      <c r="E101" s="62"/>
      <c r="F101" s="52"/>
      <c r="G101" s="65"/>
      <c r="H101" s="70"/>
      <c r="I101" s="53"/>
      <c r="J101" s="54"/>
      <c r="K101" s="54"/>
      <c r="L101" s="54"/>
      <c r="M101" s="54"/>
      <c r="N101" s="54"/>
      <c r="O101" s="55"/>
      <c r="P101" s="56"/>
      <c r="Q101" s="55"/>
      <c r="R101" s="55"/>
      <c r="S101" s="55"/>
      <c r="T101" s="55"/>
      <c r="U101" s="55"/>
      <c r="V101" s="116" t="str">
        <f t="shared" si="36"/>
        <v/>
      </c>
      <c r="W101" s="116" t="str">
        <f t="shared" si="37"/>
        <v/>
      </c>
      <c r="X101" s="116" t="str">
        <f t="shared" si="47"/>
        <v/>
      </c>
      <c r="Y101" s="116" t="str">
        <f t="shared" si="48"/>
        <v/>
      </c>
      <c r="Z101" s="116" t="str">
        <f t="shared" si="49"/>
        <v/>
      </c>
      <c r="AA101" s="115" t="str">
        <f t="shared" si="38"/>
        <v/>
      </c>
      <c r="AB101" s="115" t="str">
        <f t="shared" si="39"/>
        <v/>
      </c>
      <c r="AC101" s="115" t="str">
        <f t="shared" si="40"/>
        <v/>
      </c>
      <c r="AD101" s="115" t="str">
        <f t="shared" si="41"/>
        <v/>
      </c>
      <c r="AE101" s="115" t="str">
        <f t="shared" si="42"/>
        <v/>
      </c>
      <c r="AF101" s="115" t="str">
        <f t="shared" si="43"/>
        <v/>
      </c>
      <c r="AI101" s="41"/>
      <c r="AJ101" s="87"/>
      <c r="AS101" s="83" t="str">
        <f t="shared" si="44"/>
        <v/>
      </c>
      <c r="AT101" s="83" t="str">
        <f t="shared" si="45"/>
        <v/>
      </c>
      <c r="BD101" t="str">
        <f t="shared" si="32"/>
        <v>R1AKEMPSEY PARISH HALL</v>
      </c>
      <c r="BE101" s="94" t="s">
        <v>2310</v>
      </c>
      <c r="BF101" s="94" t="s">
        <v>2311</v>
      </c>
      <c r="BG101" s="94" t="s">
        <v>2310</v>
      </c>
      <c r="BH101" s="94" t="s">
        <v>2311</v>
      </c>
      <c r="BI101" s="94" t="str">
        <f t="shared" si="33"/>
        <v>R1A</v>
      </c>
    </row>
    <row r="102" spans="1:61" ht="14.4" x14ac:dyDescent="0.3">
      <c r="A102" s="50" t="str">
        <f t="shared" si="46"/>
        <v/>
      </c>
      <c r="B102" s="42">
        <f t="shared" si="34"/>
        <v>0</v>
      </c>
      <c r="C102" s="42"/>
      <c r="D102" s="51" t="str">
        <f t="shared" si="35"/>
        <v/>
      </c>
      <c r="E102" s="62"/>
      <c r="F102" s="52"/>
      <c r="G102" s="65"/>
      <c r="H102" s="70"/>
      <c r="I102" s="53"/>
      <c r="J102" s="54"/>
      <c r="K102" s="54"/>
      <c r="L102" s="54"/>
      <c r="M102" s="54"/>
      <c r="N102" s="54"/>
      <c r="O102" s="55"/>
      <c r="P102" s="56"/>
      <c r="Q102" s="55"/>
      <c r="R102" s="55"/>
      <c r="S102" s="55"/>
      <c r="T102" s="55"/>
      <c r="U102" s="55"/>
      <c r="V102" s="116" t="str">
        <f t="shared" si="36"/>
        <v/>
      </c>
      <c r="W102" s="116" t="str">
        <f t="shared" si="37"/>
        <v/>
      </c>
      <c r="X102" s="116" t="str">
        <f t="shared" si="47"/>
        <v/>
      </c>
      <c r="Y102" s="116" t="str">
        <f t="shared" si="48"/>
        <v/>
      </c>
      <c r="Z102" s="116" t="str">
        <f t="shared" si="49"/>
        <v/>
      </c>
      <c r="AA102" s="115" t="str">
        <f t="shared" si="38"/>
        <v/>
      </c>
      <c r="AB102" s="115" t="str">
        <f t="shared" si="39"/>
        <v/>
      </c>
      <c r="AC102" s="115" t="str">
        <f t="shared" si="40"/>
        <v/>
      </c>
      <c r="AD102" s="115" t="str">
        <f t="shared" si="41"/>
        <v/>
      </c>
      <c r="AE102" s="115" t="str">
        <f t="shared" si="42"/>
        <v/>
      </c>
      <c r="AF102" s="115" t="str">
        <f t="shared" si="43"/>
        <v/>
      </c>
      <c r="AI102" s="41"/>
      <c r="AJ102" s="87"/>
      <c r="AS102" s="83" t="str">
        <f t="shared" si="44"/>
        <v/>
      </c>
      <c r="AT102" s="83" t="str">
        <f t="shared" si="45"/>
        <v/>
      </c>
      <c r="BD102" t="str">
        <f t="shared" si="32"/>
        <v>R1ALICKEY LANGUAGE UNIT</v>
      </c>
      <c r="BE102" s="94" t="s">
        <v>2314</v>
      </c>
      <c r="BF102" s="94" t="s">
        <v>2315</v>
      </c>
      <c r="BG102" s="94" t="s">
        <v>2314</v>
      </c>
      <c r="BH102" s="94" t="s">
        <v>2315</v>
      </c>
      <c r="BI102" s="94" t="str">
        <f t="shared" si="33"/>
        <v>R1A</v>
      </c>
    </row>
    <row r="103" spans="1:61" ht="14.4" x14ac:dyDescent="0.3">
      <c r="A103" s="50" t="str">
        <f t="shared" si="46"/>
        <v/>
      </c>
      <c r="B103" s="42">
        <f t="shared" si="34"/>
        <v>0</v>
      </c>
      <c r="C103" s="42"/>
      <c r="D103" s="51" t="str">
        <f t="shared" si="35"/>
        <v/>
      </c>
      <c r="E103" s="62"/>
      <c r="F103" s="52"/>
      <c r="G103" s="65"/>
      <c r="H103" s="70"/>
      <c r="I103" s="53"/>
      <c r="J103" s="54"/>
      <c r="K103" s="54"/>
      <c r="L103" s="54"/>
      <c r="M103" s="54"/>
      <c r="N103" s="54"/>
      <c r="O103" s="55"/>
      <c r="P103" s="56"/>
      <c r="Q103" s="55"/>
      <c r="R103" s="55"/>
      <c r="S103" s="55"/>
      <c r="T103" s="55"/>
      <c r="U103" s="55"/>
      <c r="V103" s="116" t="str">
        <f t="shared" si="36"/>
        <v/>
      </c>
      <c r="W103" s="116" t="str">
        <f t="shared" si="37"/>
        <v/>
      </c>
      <c r="X103" s="116" t="str">
        <f t="shared" si="47"/>
        <v/>
      </c>
      <c r="Y103" s="116" t="str">
        <f t="shared" si="48"/>
        <v/>
      </c>
      <c r="Z103" s="116" t="str">
        <f t="shared" si="49"/>
        <v/>
      </c>
      <c r="AA103" s="115" t="str">
        <f t="shared" si="38"/>
        <v/>
      </c>
      <c r="AB103" s="115" t="str">
        <f t="shared" si="39"/>
        <v/>
      </c>
      <c r="AC103" s="115" t="str">
        <f t="shared" si="40"/>
        <v/>
      </c>
      <c r="AD103" s="115" t="str">
        <f t="shared" si="41"/>
        <v/>
      </c>
      <c r="AE103" s="115" t="str">
        <f t="shared" si="42"/>
        <v/>
      </c>
      <c r="AF103" s="115" t="str">
        <f t="shared" si="43"/>
        <v/>
      </c>
      <c r="AI103" s="41"/>
      <c r="AJ103" s="87"/>
      <c r="AS103" s="83" t="str">
        <f t="shared" si="44"/>
        <v/>
      </c>
      <c r="AT103" s="83" t="str">
        <f t="shared" si="45"/>
        <v/>
      </c>
      <c r="BD103" t="str">
        <f t="shared" si="32"/>
        <v>R1ALINK HORTICULTURIAL NURSERIES - SHELTERED EMPLOYMENT</v>
      </c>
      <c r="BE103" s="94" t="s">
        <v>2263</v>
      </c>
      <c r="BF103" s="94" t="s">
        <v>2264</v>
      </c>
      <c r="BG103" s="94" t="s">
        <v>2263</v>
      </c>
      <c r="BH103" s="94" t="s">
        <v>2264</v>
      </c>
      <c r="BI103" s="94" t="str">
        <f t="shared" si="33"/>
        <v>R1A</v>
      </c>
    </row>
    <row r="104" spans="1:61" ht="14.4" x14ac:dyDescent="0.3">
      <c r="A104" s="50" t="str">
        <f t="shared" si="46"/>
        <v/>
      </c>
      <c r="B104" s="42">
        <f t="shared" si="34"/>
        <v>0</v>
      </c>
      <c r="C104" s="42"/>
      <c r="D104" s="51" t="str">
        <f t="shared" si="35"/>
        <v/>
      </c>
      <c r="E104" s="62"/>
      <c r="F104" s="52"/>
      <c r="G104" s="65"/>
      <c r="H104" s="70"/>
      <c r="I104" s="53"/>
      <c r="J104" s="54"/>
      <c r="K104" s="54"/>
      <c r="L104" s="54"/>
      <c r="M104" s="54"/>
      <c r="N104" s="54"/>
      <c r="O104" s="55"/>
      <c r="P104" s="56"/>
      <c r="Q104" s="55"/>
      <c r="R104" s="55"/>
      <c r="S104" s="55"/>
      <c r="T104" s="55"/>
      <c r="U104" s="55"/>
      <c r="V104" s="116" t="str">
        <f t="shared" si="36"/>
        <v/>
      </c>
      <c r="W104" s="116" t="str">
        <f t="shared" si="37"/>
        <v/>
      </c>
      <c r="X104" s="116" t="str">
        <f t="shared" si="47"/>
        <v/>
      </c>
      <c r="Y104" s="116" t="str">
        <f t="shared" si="48"/>
        <v/>
      </c>
      <c r="Z104" s="116" t="str">
        <f t="shared" si="49"/>
        <v/>
      </c>
      <c r="AA104" s="115" t="str">
        <f t="shared" si="38"/>
        <v/>
      </c>
      <c r="AB104" s="115" t="str">
        <f t="shared" si="39"/>
        <v/>
      </c>
      <c r="AC104" s="115" t="str">
        <f t="shared" si="40"/>
        <v/>
      </c>
      <c r="AD104" s="115" t="str">
        <f t="shared" si="41"/>
        <v/>
      </c>
      <c r="AE104" s="115" t="str">
        <f t="shared" si="42"/>
        <v/>
      </c>
      <c r="AF104" s="115" t="str">
        <f t="shared" si="43"/>
        <v/>
      </c>
      <c r="AS104" s="83" t="str">
        <f t="shared" si="44"/>
        <v/>
      </c>
      <c r="AT104" s="83" t="str">
        <f t="shared" si="45"/>
        <v/>
      </c>
      <c r="BD104" t="str">
        <f t="shared" si="32"/>
        <v>R1ALUDLOW ROAD</v>
      </c>
      <c r="BE104" s="95" t="s">
        <v>9829</v>
      </c>
      <c r="BF104" s="95" t="s">
        <v>9830</v>
      </c>
      <c r="BG104" s="95" t="s">
        <v>9829</v>
      </c>
      <c r="BH104" s="95" t="s">
        <v>9830</v>
      </c>
      <c r="BI104" s="94" t="str">
        <f t="shared" si="33"/>
        <v>R1A</v>
      </c>
    </row>
    <row r="105" spans="1:61" ht="14.4" x14ac:dyDescent="0.3">
      <c r="A105" s="50" t="str">
        <f t="shared" si="46"/>
        <v/>
      </c>
      <c r="B105" s="42">
        <f t="shared" si="34"/>
        <v>0</v>
      </c>
      <c r="C105" s="42"/>
      <c r="D105" s="51" t="str">
        <f t="shared" si="35"/>
        <v/>
      </c>
      <c r="E105" s="62"/>
      <c r="F105" s="52"/>
      <c r="G105" s="65"/>
      <c r="H105" s="70"/>
      <c r="I105" s="53"/>
      <c r="J105" s="54"/>
      <c r="K105" s="54"/>
      <c r="L105" s="54"/>
      <c r="M105" s="54"/>
      <c r="N105" s="54"/>
      <c r="O105" s="55"/>
      <c r="P105" s="56"/>
      <c r="Q105" s="55"/>
      <c r="R105" s="55"/>
      <c r="S105" s="55"/>
      <c r="T105" s="55"/>
      <c r="U105" s="55"/>
      <c r="V105" s="116" t="str">
        <f t="shared" si="36"/>
        <v/>
      </c>
      <c r="W105" s="116" t="str">
        <f t="shared" si="37"/>
        <v/>
      </c>
      <c r="X105" s="116" t="str">
        <f t="shared" si="47"/>
        <v/>
      </c>
      <c r="Y105" s="116" t="str">
        <f t="shared" si="48"/>
        <v/>
      </c>
      <c r="Z105" s="116" t="str">
        <f t="shared" si="49"/>
        <v/>
      </c>
      <c r="AA105" s="115" t="str">
        <f t="shared" si="38"/>
        <v/>
      </c>
      <c r="AB105" s="115" t="str">
        <f t="shared" si="39"/>
        <v/>
      </c>
      <c r="AC105" s="115" t="str">
        <f t="shared" si="40"/>
        <v/>
      </c>
      <c r="AD105" s="115" t="str">
        <f t="shared" si="41"/>
        <v/>
      </c>
      <c r="AE105" s="115" t="str">
        <f t="shared" si="42"/>
        <v/>
      </c>
      <c r="AF105" s="115" t="str">
        <f t="shared" si="43"/>
        <v/>
      </c>
      <c r="AS105" s="83" t="str">
        <f t="shared" si="44"/>
        <v/>
      </c>
      <c r="AT105" s="83" t="str">
        <f t="shared" si="45"/>
        <v/>
      </c>
      <c r="BD105" t="str">
        <f t="shared" si="32"/>
        <v>R1AMALVERN COMMUNITY HOSPITAL</v>
      </c>
      <c r="BE105" s="94" t="s">
        <v>2280</v>
      </c>
      <c r="BF105" s="94" t="s">
        <v>2281</v>
      </c>
      <c r="BG105" s="94" t="s">
        <v>2280</v>
      </c>
      <c r="BH105" s="94" t="s">
        <v>2281</v>
      </c>
      <c r="BI105" s="94" t="str">
        <f t="shared" si="33"/>
        <v>R1A</v>
      </c>
    </row>
    <row r="106" spans="1:61" ht="14.4" x14ac:dyDescent="0.3">
      <c r="A106" s="50" t="str">
        <f t="shared" si="46"/>
        <v/>
      </c>
      <c r="B106" s="42">
        <f t="shared" si="34"/>
        <v>0</v>
      </c>
      <c r="C106" s="42"/>
      <c r="D106" s="51" t="str">
        <f t="shared" si="35"/>
        <v/>
      </c>
      <c r="E106" s="62"/>
      <c r="F106" s="52"/>
      <c r="G106" s="65"/>
      <c r="H106" s="70"/>
      <c r="I106" s="53"/>
      <c r="J106" s="54"/>
      <c r="K106" s="54"/>
      <c r="L106" s="54"/>
      <c r="M106" s="54"/>
      <c r="N106" s="54"/>
      <c r="O106" s="55"/>
      <c r="P106" s="56"/>
      <c r="Q106" s="55"/>
      <c r="R106" s="55"/>
      <c r="S106" s="55"/>
      <c r="T106" s="55"/>
      <c r="U106" s="55"/>
      <c r="V106" s="116" t="str">
        <f t="shared" si="36"/>
        <v/>
      </c>
      <c r="W106" s="116" t="str">
        <f t="shared" si="37"/>
        <v/>
      </c>
      <c r="X106" s="116" t="str">
        <f t="shared" si="47"/>
        <v/>
      </c>
      <c r="Y106" s="116" t="str">
        <f t="shared" si="48"/>
        <v/>
      </c>
      <c r="Z106" s="116" t="str">
        <f t="shared" si="49"/>
        <v/>
      </c>
      <c r="AA106" s="115" t="str">
        <f t="shared" si="38"/>
        <v/>
      </c>
      <c r="AB106" s="115" t="str">
        <f t="shared" si="39"/>
        <v/>
      </c>
      <c r="AC106" s="115" t="str">
        <f t="shared" si="40"/>
        <v/>
      </c>
      <c r="AD106" s="115" t="str">
        <f t="shared" si="41"/>
        <v/>
      </c>
      <c r="AE106" s="115" t="str">
        <f t="shared" si="42"/>
        <v/>
      </c>
      <c r="AF106" s="115" t="str">
        <f t="shared" si="43"/>
        <v/>
      </c>
      <c r="AS106" s="83" t="str">
        <f t="shared" si="44"/>
        <v/>
      </c>
      <c r="AT106" s="83" t="str">
        <f t="shared" si="45"/>
        <v/>
      </c>
      <c r="BD106" t="str">
        <f t="shared" si="32"/>
        <v>R1AMATCHBOROUGH FIRST NURSERY PLUS</v>
      </c>
      <c r="BE106" s="94" t="s">
        <v>2308</v>
      </c>
      <c r="BF106" s="94" t="s">
        <v>2309</v>
      </c>
      <c r="BG106" s="94" t="s">
        <v>2308</v>
      </c>
      <c r="BH106" s="94" t="s">
        <v>2309</v>
      </c>
      <c r="BI106" s="94" t="str">
        <f t="shared" si="33"/>
        <v>R1A</v>
      </c>
    </row>
    <row r="107" spans="1:61" ht="14.4" x14ac:dyDescent="0.3">
      <c r="A107" s="50" t="str">
        <f t="shared" si="46"/>
        <v/>
      </c>
      <c r="B107" s="42">
        <f t="shared" si="34"/>
        <v>0</v>
      </c>
      <c r="C107" s="42"/>
      <c r="D107" s="51" t="str">
        <f t="shared" si="35"/>
        <v/>
      </c>
      <c r="E107" s="62"/>
      <c r="F107" s="52"/>
      <c r="G107" s="65"/>
      <c r="H107" s="70"/>
      <c r="I107" s="53"/>
      <c r="J107" s="54"/>
      <c r="K107" s="54"/>
      <c r="L107" s="54"/>
      <c r="M107" s="54"/>
      <c r="N107" s="54"/>
      <c r="O107" s="55"/>
      <c r="P107" s="56"/>
      <c r="Q107" s="55"/>
      <c r="R107" s="55"/>
      <c r="S107" s="55"/>
      <c r="T107" s="55"/>
      <c r="U107" s="55"/>
      <c r="V107" s="116" t="str">
        <f t="shared" si="36"/>
        <v/>
      </c>
      <c r="W107" s="116" t="str">
        <f t="shared" si="37"/>
        <v/>
      </c>
      <c r="X107" s="116" t="str">
        <f t="shared" si="47"/>
        <v/>
      </c>
      <c r="Y107" s="116" t="str">
        <f t="shared" si="48"/>
        <v/>
      </c>
      <c r="Z107" s="116" t="str">
        <f t="shared" si="49"/>
        <v/>
      </c>
      <c r="AA107" s="115" t="str">
        <f t="shared" si="38"/>
        <v/>
      </c>
      <c r="AB107" s="115" t="str">
        <f t="shared" si="39"/>
        <v/>
      </c>
      <c r="AC107" s="115" t="str">
        <f t="shared" si="40"/>
        <v/>
      </c>
      <c r="AD107" s="115" t="str">
        <f t="shared" si="41"/>
        <v/>
      </c>
      <c r="AE107" s="115" t="str">
        <f t="shared" si="42"/>
        <v/>
      </c>
      <c r="AF107" s="115" t="str">
        <f t="shared" si="43"/>
        <v/>
      </c>
      <c r="AS107" s="83" t="str">
        <f t="shared" si="44"/>
        <v/>
      </c>
      <c r="AT107" s="83" t="str">
        <f t="shared" si="45"/>
        <v/>
      </c>
      <c r="BD107" t="str">
        <f t="shared" si="32"/>
        <v>R1ANEW BROOK</v>
      </c>
      <c r="BE107" s="94" t="s">
        <v>2273</v>
      </c>
      <c r="BF107" s="94" t="s">
        <v>2274</v>
      </c>
      <c r="BG107" s="94" t="s">
        <v>2273</v>
      </c>
      <c r="BH107" s="94" t="s">
        <v>2274</v>
      </c>
      <c r="BI107" s="94" t="str">
        <f t="shared" si="33"/>
        <v>R1A</v>
      </c>
    </row>
    <row r="108" spans="1:61" ht="14.4" x14ac:dyDescent="0.3">
      <c r="A108" s="50" t="str">
        <f t="shared" si="46"/>
        <v/>
      </c>
      <c r="B108" s="42">
        <f t="shared" si="34"/>
        <v>0</v>
      </c>
      <c r="C108" s="42"/>
      <c r="D108" s="51" t="str">
        <f t="shared" si="35"/>
        <v/>
      </c>
      <c r="E108" s="62"/>
      <c r="F108" s="52"/>
      <c r="G108" s="65"/>
      <c r="H108" s="70"/>
      <c r="I108" s="53"/>
      <c r="J108" s="54"/>
      <c r="K108" s="54"/>
      <c r="L108" s="54"/>
      <c r="M108" s="54"/>
      <c r="N108" s="54"/>
      <c r="O108" s="55"/>
      <c r="P108" s="56"/>
      <c r="Q108" s="55"/>
      <c r="R108" s="55"/>
      <c r="S108" s="55"/>
      <c r="T108" s="55"/>
      <c r="U108" s="55"/>
      <c r="V108" s="116" t="str">
        <f t="shared" si="36"/>
        <v/>
      </c>
      <c r="W108" s="116" t="str">
        <f t="shared" si="37"/>
        <v/>
      </c>
      <c r="X108" s="116" t="str">
        <f t="shared" si="47"/>
        <v/>
      </c>
      <c r="Y108" s="116" t="str">
        <f t="shared" si="48"/>
        <v/>
      </c>
      <c r="Z108" s="116" t="str">
        <f t="shared" si="49"/>
        <v/>
      </c>
      <c r="AA108" s="115" t="str">
        <f t="shared" si="38"/>
        <v/>
      </c>
      <c r="AB108" s="115" t="str">
        <f t="shared" si="39"/>
        <v/>
      </c>
      <c r="AC108" s="115" t="str">
        <f t="shared" si="40"/>
        <v/>
      </c>
      <c r="AD108" s="115" t="str">
        <f t="shared" si="41"/>
        <v/>
      </c>
      <c r="AE108" s="115" t="str">
        <f t="shared" si="42"/>
        <v/>
      </c>
      <c r="AF108" s="115" t="str">
        <f t="shared" si="43"/>
        <v/>
      </c>
      <c r="AS108" s="83" t="str">
        <f t="shared" si="44"/>
        <v/>
      </c>
      <c r="AT108" s="83" t="str">
        <f t="shared" si="45"/>
        <v/>
      </c>
      <c r="BD108" t="str">
        <f t="shared" si="32"/>
        <v>R1ANEW BROOK UNIT 1</v>
      </c>
      <c r="BE108" s="94" t="s">
        <v>2340</v>
      </c>
      <c r="BF108" s="94" t="s">
        <v>2341</v>
      </c>
      <c r="BG108" s="94" t="s">
        <v>2340</v>
      </c>
      <c r="BH108" s="94" t="s">
        <v>2341</v>
      </c>
      <c r="BI108" s="94" t="str">
        <f t="shared" si="33"/>
        <v>R1A</v>
      </c>
    </row>
    <row r="109" spans="1:61" ht="14.4" x14ac:dyDescent="0.3">
      <c r="A109" s="50" t="str">
        <f t="shared" si="46"/>
        <v/>
      </c>
      <c r="B109" s="42">
        <f t="shared" si="34"/>
        <v>0</v>
      </c>
      <c r="C109" s="42"/>
      <c r="D109" s="51" t="str">
        <f t="shared" si="35"/>
        <v/>
      </c>
      <c r="E109" s="62"/>
      <c r="F109" s="52"/>
      <c r="G109" s="65"/>
      <c r="H109" s="70"/>
      <c r="I109" s="53"/>
      <c r="J109" s="54"/>
      <c r="K109" s="54"/>
      <c r="L109" s="54"/>
      <c r="M109" s="54"/>
      <c r="N109" s="54"/>
      <c r="O109" s="55"/>
      <c r="P109" s="56"/>
      <c r="Q109" s="55"/>
      <c r="R109" s="55"/>
      <c r="S109" s="55"/>
      <c r="T109" s="55"/>
      <c r="U109" s="55"/>
      <c r="V109" s="116" t="str">
        <f t="shared" si="36"/>
        <v/>
      </c>
      <c r="W109" s="116" t="str">
        <f t="shared" si="37"/>
        <v/>
      </c>
      <c r="X109" s="116" t="str">
        <f t="shared" si="47"/>
        <v/>
      </c>
      <c r="Y109" s="116" t="str">
        <f t="shared" si="48"/>
        <v/>
      </c>
      <c r="Z109" s="116" t="str">
        <f t="shared" si="49"/>
        <v/>
      </c>
      <c r="AA109" s="115" t="str">
        <f t="shared" si="38"/>
        <v/>
      </c>
      <c r="AB109" s="115" t="str">
        <f t="shared" si="39"/>
        <v/>
      </c>
      <c r="AC109" s="115" t="str">
        <f t="shared" si="40"/>
        <v/>
      </c>
      <c r="AD109" s="115" t="str">
        <f t="shared" si="41"/>
        <v/>
      </c>
      <c r="AE109" s="115" t="str">
        <f t="shared" si="42"/>
        <v/>
      </c>
      <c r="AF109" s="115" t="str">
        <f t="shared" si="43"/>
        <v/>
      </c>
      <c r="AS109" s="83" t="str">
        <f t="shared" si="44"/>
        <v/>
      </c>
      <c r="AT109" s="83" t="str">
        <f t="shared" si="45"/>
        <v/>
      </c>
      <c r="BD109" t="str">
        <f t="shared" si="32"/>
        <v>R1ANEW BROOK UNIT 2</v>
      </c>
      <c r="BE109" s="94" t="s">
        <v>2348</v>
      </c>
      <c r="BF109" s="94" t="s">
        <v>2349</v>
      </c>
      <c r="BG109" s="94" t="s">
        <v>2348</v>
      </c>
      <c r="BH109" s="94" t="s">
        <v>2349</v>
      </c>
      <c r="BI109" s="94" t="str">
        <f t="shared" si="33"/>
        <v>R1A</v>
      </c>
    </row>
    <row r="110" spans="1:61" ht="14.4" x14ac:dyDescent="0.3">
      <c r="A110" s="50" t="str">
        <f t="shared" si="46"/>
        <v/>
      </c>
      <c r="B110" s="42">
        <f t="shared" ref="B110:B141" si="50">IF(SUM(E311:G311,M311:N311)&gt;0,1,IF(AG311&gt;0,2,0))</f>
        <v>0</v>
      </c>
      <c r="C110" s="42"/>
      <c r="D110" s="51" t="str">
        <f t="shared" ref="D110:D141" si="51">IF(ISNA(VLOOKUP($E$5&amp;E110,$BD:$BE,2,FALSE)),"",VLOOKUP($E$5&amp;E110,$BD:$BE,2,FALSE))</f>
        <v/>
      </c>
      <c r="E110" s="62"/>
      <c r="F110" s="52"/>
      <c r="G110" s="65"/>
      <c r="H110" s="70"/>
      <c r="I110" s="53"/>
      <c r="J110" s="54"/>
      <c r="K110" s="54"/>
      <c r="L110" s="54"/>
      <c r="M110" s="54"/>
      <c r="N110" s="54"/>
      <c r="O110" s="55"/>
      <c r="P110" s="56"/>
      <c r="Q110" s="55"/>
      <c r="R110" s="55"/>
      <c r="S110" s="55"/>
      <c r="T110" s="55"/>
      <c r="U110" s="55"/>
      <c r="V110" s="116" t="str">
        <f t="shared" si="36"/>
        <v/>
      </c>
      <c r="W110" s="116" t="str">
        <f t="shared" si="37"/>
        <v/>
      </c>
      <c r="X110" s="116" t="str">
        <f t="shared" si="47"/>
        <v/>
      </c>
      <c r="Y110" s="116" t="str">
        <f t="shared" si="48"/>
        <v/>
      </c>
      <c r="Z110" s="116" t="str">
        <f t="shared" si="49"/>
        <v/>
      </c>
      <c r="AA110" s="115" t="str">
        <f t="shared" si="38"/>
        <v/>
      </c>
      <c r="AB110" s="115" t="str">
        <f t="shared" si="39"/>
        <v/>
      </c>
      <c r="AC110" s="115" t="str">
        <f t="shared" si="40"/>
        <v/>
      </c>
      <c r="AD110" s="115" t="str">
        <f t="shared" si="41"/>
        <v/>
      </c>
      <c r="AE110" s="115" t="str">
        <f t="shared" si="42"/>
        <v/>
      </c>
      <c r="AF110" s="115" t="str">
        <f t="shared" si="43"/>
        <v/>
      </c>
      <c r="AS110" s="83" t="str">
        <f t="shared" si="44"/>
        <v/>
      </c>
      <c r="AT110" s="83" t="str">
        <f t="shared" si="45"/>
        <v/>
      </c>
      <c r="BD110" t="str">
        <f t="shared" si="32"/>
        <v>R1ANEW CROSS HOSPITAL</v>
      </c>
      <c r="BE110" s="94" t="s">
        <v>2218</v>
      </c>
      <c r="BF110" s="94" t="s">
        <v>2219</v>
      </c>
      <c r="BG110" s="94" t="s">
        <v>2218</v>
      </c>
      <c r="BH110" s="94" t="s">
        <v>2219</v>
      </c>
      <c r="BI110" s="94" t="str">
        <f t="shared" si="33"/>
        <v>R1A</v>
      </c>
    </row>
    <row r="111" spans="1:61" ht="14.4" x14ac:dyDescent="0.3">
      <c r="A111" s="50" t="str">
        <f t="shared" si="46"/>
        <v/>
      </c>
      <c r="B111" s="42">
        <f t="shared" si="50"/>
        <v>0</v>
      </c>
      <c r="C111" s="42"/>
      <c r="D111" s="51" t="str">
        <f t="shared" si="51"/>
        <v/>
      </c>
      <c r="E111" s="62"/>
      <c r="F111" s="52"/>
      <c r="G111" s="65"/>
      <c r="H111" s="70"/>
      <c r="I111" s="53"/>
      <c r="J111" s="54"/>
      <c r="K111" s="54"/>
      <c r="L111" s="54"/>
      <c r="M111" s="54"/>
      <c r="N111" s="54"/>
      <c r="O111" s="55"/>
      <c r="P111" s="56"/>
      <c r="Q111" s="55"/>
      <c r="R111" s="55"/>
      <c r="S111" s="55"/>
      <c r="T111" s="55"/>
      <c r="U111" s="55"/>
      <c r="V111" s="116" t="str">
        <f t="shared" si="36"/>
        <v/>
      </c>
      <c r="W111" s="116" t="str">
        <f t="shared" si="37"/>
        <v/>
      </c>
      <c r="X111" s="116" t="str">
        <f t="shared" si="47"/>
        <v/>
      </c>
      <c r="Y111" s="116" t="str">
        <f t="shared" si="48"/>
        <v/>
      </c>
      <c r="Z111" s="116" t="str">
        <f t="shared" si="49"/>
        <v/>
      </c>
      <c r="AA111" s="115" t="str">
        <f t="shared" si="38"/>
        <v/>
      </c>
      <c r="AB111" s="115" t="str">
        <f t="shared" si="39"/>
        <v/>
      </c>
      <c r="AC111" s="115" t="str">
        <f t="shared" si="40"/>
        <v/>
      </c>
      <c r="AD111" s="115" t="str">
        <f t="shared" si="41"/>
        <v/>
      </c>
      <c r="AE111" s="115" t="str">
        <f t="shared" si="42"/>
        <v/>
      </c>
      <c r="AF111" s="115" t="str">
        <f t="shared" si="43"/>
        <v/>
      </c>
      <c r="AS111" s="83" t="str">
        <f t="shared" si="44"/>
        <v/>
      </c>
      <c r="AT111" s="83" t="str">
        <f t="shared" si="45"/>
        <v/>
      </c>
      <c r="BD111" t="str">
        <f t="shared" si="32"/>
        <v>R1ANEW HAVEN (MENTAL HEALTH UNIT)</v>
      </c>
      <c r="BE111" s="94" t="s">
        <v>2269</v>
      </c>
      <c r="BF111" s="94" t="s">
        <v>2270</v>
      </c>
      <c r="BG111" s="94" t="s">
        <v>2269</v>
      </c>
      <c r="BH111" s="94" t="s">
        <v>2270</v>
      </c>
      <c r="BI111" s="94" t="str">
        <f t="shared" si="33"/>
        <v>R1A</v>
      </c>
    </row>
    <row r="112" spans="1:61" ht="14.4" x14ac:dyDescent="0.3">
      <c r="A112" s="50" t="str">
        <f t="shared" si="46"/>
        <v/>
      </c>
      <c r="B112" s="42">
        <f t="shared" si="50"/>
        <v>0</v>
      </c>
      <c r="C112" s="42"/>
      <c r="D112" s="51" t="str">
        <f t="shared" si="51"/>
        <v/>
      </c>
      <c r="E112" s="62"/>
      <c r="F112" s="52"/>
      <c r="G112" s="65"/>
      <c r="H112" s="70"/>
      <c r="I112" s="53"/>
      <c r="J112" s="54"/>
      <c r="K112" s="54"/>
      <c r="L112" s="54"/>
      <c r="M112" s="54"/>
      <c r="N112" s="54"/>
      <c r="O112" s="55"/>
      <c r="P112" s="56"/>
      <c r="Q112" s="55"/>
      <c r="R112" s="55"/>
      <c r="S112" s="55"/>
      <c r="T112" s="55"/>
      <c r="U112" s="55"/>
      <c r="V112" s="116" t="str">
        <f t="shared" si="36"/>
        <v/>
      </c>
      <c r="W112" s="116" t="str">
        <f t="shared" si="37"/>
        <v/>
      </c>
      <c r="X112" s="116" t="str">
        <f t="shared" si="47"/>
        <v/>
      </c>
      <c r="Y112" s="116" t="str">
        <f t="shared" si="48"/>
        <v/>
      </c>
      <c r="Z112" s="116" t="str">
        <f t="shared" si="49"/>
        <v/>
      </c>
      <c r="AA112" s="115" t="str">
        <f t="shared" si="38"/>
        <v/>
      </c>
      <c r="AB112" s="115" t="str">
        <f t="shared" si="39"/>
        <v/>
      </c>
      <c r="AC112" s="115" t="str">
        <f t="shared" si="40"/>
        <v/>
      </c>
      <c r="AD112" s="115" t="str">
        <f t="shared" si="41"/>
        <v/>
      </c>
      <c r="AE112" s="115" t="str">
        <f t="shared" si="42"/>
        <v/>
      </c>
      <c r="AF112" s="115" t="str">
        <f t="shared" si="43"/>
        <v/>
      </c>
      <c r="AS112" s="83" t="str">
        <f t="shared" si="44"/>
        <v/>
      </c>
      <c r="AT112" s="83" t="str">
        <f t="shared" si="45"/>
        <v/>
      </c>
      <c r="BD112" t="str">
        <f t="shared" si="32"/>
        <v xml:space="preserve">R1ANEWTOWN HOSPITAL </v>
      </c>
      <c r="BE112" s="77" t="s">
        <v>9832</v>
      </c>
      <c r="BF112" s="77" t="s">
        <v>9831</v>
      </c>
      <c r="BG112" s="77" t="s">
        <v>9832</v>
      </c>
      <c r="BH112" s="77" t="s">
        <v>9831</v>
      </c>
      <c r="BI112" s="94" t="str">
        <f t="shared" si="33"/>
        <v>R1A</v>
      </c>
    </row>
    <row r="113" spans="1:61" ht="14.4" x14ac:dyDescent="0.3">
      <c r="A113" s="50" t="str">
        <f t="shared" si="46"/>
        <v/>
      </c>
      <c r="B113" s="42">
        <f t="shared" si="50"/>
        <v>0</v>
      </c>
      <c r="C113" s="42"/>
      <c r="D113" s="51" t="str">
        <f t="shared" si="51"/>
        <v/>
      </c>
      <c r="E113" s="62"/>
      <c r="F113" s="52"/>
      <c r="G113" s="65"/>
      <c r="H113" s="70"/>
      <c r="I113" s="53"/>
      <c r="J113" s="54"/>
      <c r="K113" s="54"/>
      <c r="L113" s="54"/>
      <c r="M113" s="54"/>
      <c r="N113" s="54"/>
      <c r="O113" s="55"/>
      <c r="P113" s="56"/>
      <c r="Q113" s="55"/>
      <c r="R113" s="55"/>
      <c r="S113" s="55"/>
      <c r="T113" s="55"/>
      <c r="U113" s="55"/>
      <c r="V113" s="116" t="str">
        <f t="shared" si="36"/>
        <v/>
      </c>
      <c r="W113" s="116" t="str">
        <f t="shared" si="37"/>
        <v/>
      </c>
      <c r="X113" s="116" t="str">
        <f t="shared" si="47"/>
        <v/>
      </c>
      <c r="Y113" s="116" t="str">
        <f t="shared" si="48"/>
        <v/>
      </c>
      <c r="Z113" s="116" t="str">
        <f t="shared" si="49"/>
        <v/>
      </c>
      <c r="AA113" s="115" t="str">
        <f t="shared" si="38"/>
        <v/>
      </c>
      <c r="AB113" s="115" t="str">
        <f t="shared" si="39"/>
        <v/>
      </c>
      <c r="AC113" s="115" t="str">
        <f t="shared" si="40"/>
        <v/>
      </c>
      <c r="AD113" s="115" t="str">
        <f t="shared" si="41"/>
        <v/>
      </c>
      <c r="AE113" s="115" t="str">
        <f t="shared" si="42"/>
        <v/>
      </c>
      <c r="AF113" s="115" t="str">
        <f t="shared" si="43"/>
        <v/>
      </c>
      <c r="AS113" s="83" t="str">
        <f t="shared" si="44"/>
        <v/>
      </c>
      <c r="AT113" s="83" t="str">
        <f t="shared" si="45"/>
        <v/>
      </c>
      <c r="BD113" t="str">
        <f t="shared" si="32"/>
        <v>R1AORCHARD PLACE</v>
      </c>
      <c r="BE113" s="94" t="s">
        <v>2232</v>
      </c>
      <c r="BF113" s="94" t="s">
        <v>2233</v>
      </c>
      <c r="BG113" s="94" t="s">
        <v>2232</v>
      </c>
      <c r="BH113" s="94" t="s">
        <v>2233</v>
      </c>
      <c r="BI113" s="94" t="str">
        <f t="shared" si="33"/>
        <v>R1A</v>
      </c>
    </row>
    <row r="114" spans="1:61" ht="14.4" x14ac:dyDescent="0.3">
      <c r="A114" s="50" t="str">
        <f t="shared" si="46"/>
        <v/>
      </c>
      <c r="B114" s="42">
        <f t="shared" si="50"/>
        <v>0</v>
      </c>
      <c r="C114" s="42"/>
      <c r="D114" s="51" t="str">
        <f t="shared" si="51"/>
        <v/>
      </c>
      <c r="E114" s="62"/>
      <c r="F114" s="52"/>
      <c r="G114" s="65"/>
      <c r="H114" s="70"/>
      <c r="I114" s="53"/>
      <c r="J114" s="54"/>
      <c r="K114" s="54"/>
      <c r="L114" s="54"/>
      <c r="M114" s="54"/>
      <c r="N114" s="54"/>
      <c r="O114" s="55"/>
      <c r="P114" s="56"/>
      <c r="Q114" s="55"/>
      <c r="R114" s="55"/>
      <c r="S114" s="55"/>
      <c r="T114" s="55"/>
      <c r="U114" s="55"/>
      <c r="V114" s="116" t="str">
        <f t="shared" si="36"/>
        <v/>
      </c>
      <c r="W114" s="116" t="str">
        <f t="shared" si="37"/>
        <v/>
      </c>
      <c r="X114" s="116" t="str">
        <f t="shared" si="47"/>
        <v/>
      </c>
      <c r="Y114" s="116" t="str">
        <f t="shared" si="48"/>
        <v/>
      </c>
      <c r="Z114" s="116" t="str">
        <f t="shared" si="49"/>
        <v/>
      </c>
      <c r="AA114" s="115" t="str">
        <f t="shared" si="38"/>
        <v/>
      </c>
      <c r="AB114" s="115" t="str">
        <f t="shared" si="39"/>
        <v/>
      </c>
      <c r="AC114" s="115" t="str">
        <f t="shared" si="40"/>
        <v/>
      </c>
      <c r="AD114" s="115" t="str">
        <f t="shared" si="41"/>
        <v/>
      </c>
      <c r="AE114" s="115" t="str">
        <f t="shared" si="42"/>
        <v/>
      </c>
      <c r="AF114" s="115" t="str">
        <f t="shared" si="43"/>
        <v/>
      </c>
      <c r="AS114" s="83" t="str">
        <f t="shared" si="44"/>
        <v/>
      </c>
      <c r="AT114" s="83" t="str">
        <f t="shared" si="45"/>
        <v/>
      </c>
      <c r="BD114" t="str">
        <f t="shared" si="32"/>
        <v>R1AOSBORNE COURT</v>
      </c>
      <c r="BE114" t="s">
        <v>9866</v>
      </c>
      <c r="BF114" t="s">
        <v>9867</v>
      </c>
      <c r="BG114" t="s">
        <v>9866</v>
      </c>
      <c r="BH114" t="s">
        <v>9867</v>
      </c>
      <c r="BI114" s="94" t="str">
        <f t="shared" si="33"/>
        <v>R1A</v>
      </c>
    </row>
    <row r="115" spans="1:61" ht="14.4" x14ac:dyDescent="0.3">
      <c r="A115" s="50" t="str">
        <f t="shared" si="46"/>
        <v/>
      </c>
      <c r="B115" s="42">
        <f t="shared" si="50"/>
        <v>0</v>
      </c>
      <c r="C115" s="42"/>
      <c r="D115" s="51" t="str">
        <f t="shared" si="51"/>
        <v/>
      </c>
      <c r="E115" s="62"/>
      <c r="F115" s="52"/>
      <c r="G115" s="65"/>
      <c r="H115" s="70"/>
      <c r="I115" s="53"/>
      <c r="J115" s="54"/>
      <c r="K115" s="54"/>
      <c r="L115" s="54"/>
      <c r="M115" s="54"/>
      <c r="N115" s="54"/>
      <c r="O115" s="55"/>
      <c r="P115" s="56"/>
      <c r="Q115" s="55"/>
      <c r="R115" s="55"/>
      <c r="S115" s="55"/>
      <c r="T115" s="55"/>
      <c r="U115" s="55"/>
      <c r="V115" s="116" t="str">
        <f t="shared" si="36"/>
        <v/>
      </c>
      <c r="W115" s="116" t="str">
        <f t="shared" si="37"/>
        <v/>
      </c>
      <c r="X115" s="116" t="str">
        <f t="shared" si="47"/>
        <v/>
      </c>
      <c r="Y115" s="116" t="str">
        <f t="shared" si="48"/>
        <v/>
      </c>
      <c r="Z115" s="116" t="str">
        <f t="shared" si="49"/>
        <v/>
      </c>
      <c r="AA115" s="115" t="str">
        <f t="shared" si="38"/>
        <v/>
      </c>
      <c r="AB115" s="115" t="str">
        <f t="shared" si="39"/>
        <v/>
      </c>
      <c r="AC115" s="115" t="str">
        <f t="shared" si="40"/>
        <v/>
      </c>
      <c r="AD115" s="115" t="str">
        <f t="shared" si="41"/>
        <v/>
      </c>
      <c r="AE115" s="115" t="str">
        <f t="shared" si="42"/>
        <v/>
      </c>
      <c r="AF115" s="115" t="str">
        <f t="shared" si="43"/>
        <v/>
      </c>
      <c r="AS115" s="83" t="str">
        <f t="shared" si="44"/>
        <v/>
      </c>
      <c r="AT115" s="83" t="str">
        <f t="shared" si="45"/>
        <v/>
      </c>
      <c r="BD115" t="str">
        <f t="shared" si="32"/>
        <v>R1AOT STORES</v>
      </c>
      <c r="BE115" s="94" t="s">
        <v>2304</v>
      </c>
      <c r="BF115" s="94" t="s">
        <v>2305</v>
      </c>
      <c r="BG115" s="94" t="s">
        <v>2304</v>
      </c>
      <c r="BH115" s="94" t="s">
        <v>2305</v>
      </c>
      <c r="BI115" s="94" t="str">
        <f t="shared" si="33"/>
        <v>R1A</v>
      </c>
    </row>
    <row r="116" spans="1:61" ht="14.4" x14ac:dyDescent="0.3">
      <c r="A116" s="50" t="str">
        <f t="shared" si="46"/>
        <v/>
      </c>
      <c r="B116" s="42">
        <f t="shared" si="50"/>
        <v>0</v>
      </c>
      <c r="C116" s="42"/>
      <c r="D116" s="51" t="str">
        <f t="shared" si="51"/>
        <v/>
      </c>
      <c r="E116" s="62"/>
      <c r="F116" s="52"/>
      <c r="G116" s="65"/>
      <c r="H116" s="70"/>
      <c r="I116" s="53"/>
      <c r="J116" s="54"/>
      <c r="K116" s="54"/>
      <c r="L116" s="54"/>
      <c r="M116" s="54"/>
      <c r="N116" s="54"/>
      <c r="O116" s="55"/>
      <c r="P116" s="56"/>
      <c r="Q116" s="55"/>
      <c r="R116" s="55"/>
      <c r="S116" s="55"/>
      <c r="T116" s="55"/>
      <c r="U116" s="55"/>
      <c r="V116" s="116" t="str">
        <f t="shared" si="36"/>
        <v/>
      </c>
      <c r="W116" s="116" t="str">
        <f t="shared" si="37"/>
        <v/>
      </c>
      <c r="X116" s="116" t="str">
        <f t="shared" si="47"/>
        <v/>
      </c>
      <c r="Y116" s="116" t="str">
        <f t="shared" si="48"/>
        <v/>
      </c>
      <c r="Z116" s="116" t="str">
        <f t="shared" si="49"/>
        <v/>
      </c>
      <c r="AA116" s="115" t="str">
        <f t="shared" si="38"/>
        <v/>
      </c>
      <c r="AB116" s="115" t="str">
        <f t="shared" si="39"/>
        <v/>
      </c>
      <c r="AC116" s="115" t="str">
        <f t="shared" si="40"/>
        <v/>
      </c>
      <c r="AD116" s="115" t="str">
        <f t="shared" si="41"/>
        <v/>
      </c>
      <c r="AE116" s="115" t="str">
        <f t="shared" si="42"/>
        <v/>
      </c>
      <c r="AF116" s="115" t="str">
        <f t="shared" si="43"/>
        <v/>
      </c>
      <c r="AS116" s="83" t="str">
        <f t="shared" si="44"/>
        <v/>
      </c>
      <c r="AT116" s="83" t="str">
        <f t="shared" si="45"/>
        <v/>
      </c>
      <c r="BD116" t="str">
        <f t="shared" si="32"/>
        <v>R1APALLIATIVE CARE (R&amp;B)</v>
      </c>
      <c r="BE116" s="94" t="s">
        <v>2362</v>
      </c>
      <c r="BF116" s="94" t="s">
        <v>2363</v>
      </c>
      <c r="BG116" s="94" t="s">
        <v>2362</v>
      </c>
      <c r="BH116" s="94" t="s">
        <v>2363</v>
      </c>
      <c r="BI116" s="94" t="str">
        <f t="shared" si="33"/>
        <v>R1A</v>
      </c>
    </row>
    <row r="117" spans="1:61" ht="14.4" x14ac:dyDescent="0.3">
      <c r="A117" s="50" t="str">
        <f t="shared" si="46"/>
        <v/>
      </c>
      <c r="B117" s="42">
        <f t="shared" si="50"/>
        <v>0</v>
      </c>
      <c r="C117" s="42"/>
      <c r="D117" s="51" t="str">
        <f t="shared" si="51"/>
        <v/>
      </c>
      <c r="E117" s="62"/>
      <c r="F117" s="52"/>
      <c r="G117" s="65"/>
      <c r="H117" s="70"/>
      <c r="I117" s="53"/>
      <c r="J117" s="54"/>
      <c r="K117" s="54"/>
      <c r="L117" s="54"/>
      <c r="M117" s="54"/>
      <c r="N117" s="54"/>
      <c r="O117" s="55"/>
      <c r="P117" s="56"/>
      <c r="Q117" s="55"/>
      <c r="R117" s="55"/>
      <c r="S117" s="55"/>
      <c r="T117" s="55"/>
      <c r="U117" s="55"/>
      <c r="V117" s="116" t="str">
        <f t="shared" si="36"/>
        <v/>
      </c>
      <c r="W117" s="116" t="str">
        <f t="shared" si="37"/>
        <v/>
      </c>
      <c r="X117" s="116" t="str">
        <f t="shared" si="47"/>
        <v/>
      </c>
      <c r="Y117" s="116" t="str">
        <f t="shared" si="48"/>
        <v/>
      </c>
      <c r="Z117" s="116" t="str">
        <f t="shared" si="49"/>
        <v/>
      </c>
      <c r="AA117" s="115" t="str">
        <f t="shared" si="38"/>
        <v/>
      </c>
      <c r="AB117" s="115" t="str">
        <f t="shared" si="39"/>
        <v/>
      </c>
      <c r="AC117" s="115" t="str">
        <f t="shared" si="40"/>
        <v/>
      </c>
      <c r="AD117" s="115" t="str">
        <f t="shared" si="41"/>
        <v/>
      </c>
      <c r="AE117" s="115" t="str">
        <f t="shared" si="42"/>
        <v/>
      </c>
      <c r="AF117" s="115" t="str">
        <f t="shared" si="43"/>
        <v/>
      </c>
      <c r="AS117" s="83" t="str">
        <f t="shared" si="44"/>
        <v/>
      </c>
      <c r="AT117" s="83" t="str">
        <f t="shared" si="45"/>
        <v/>
      </c>
      <c r="BD117" t="str">
        <f t="shared" si="32"/>
        <v>R1APALLIATIVE CARE (SW)</v>
      </c>
      <c r="BE117" s="94" t="s">
        <v>2380</v>
      </c>
      <c r="BF117" s="94" t="s">
        <v>2381</v>
      </c>
      <c r="BG117" s="94" t="s">
        <v>2380</v>
      </c>
      <c r="BH117" s="94" t="s">
        <v>2381</v>
      </c>
      <c r="BI117" s="94" t="str">
        <f t="shared" si="33"/>
        <v>R1A</v>
      </c>
    </row>
    <row r="118" spans="1:61" ht="14.4" x14ac:dyDescent="0.3">
      <c r="A118" s="50" t="str">
        <f t="shared" si="46"/>
        <v/>
      </c>
      <c r="B118" s="42">
        <f t="shared" si="50"/>
        <v>0</v>
      </c>
      <c r="C118" s="42"/>
      <c r="D118" s="51" t="str">
        <f t="shared" si="51"/>
        <v/>
      </c>
      <c r="E118" s="62"/>
      <c r="F118" s="52"/>
      <c r="G118" s="65"/>
      <c r="H118" s="70"/>
      <c r="I118" s="53"/>
      <c r="J118" s="54"/>
      <c r="K118" s="54"/>
      <c r="L118" s="54"/>
      <c r="M118" s="54"/>
      <c r="N118" s="54"/>
      <c r="O118" s="55"/>
      <c r="P118" s="56"/>
      <c r="Q118" s="55"/>
      <c r="R118" s="55"/>
      <c r="S118" s="55"/>
      <c r="T118" s="55"/>
      <c r="U118" s="55"/>
      <c r="V118" s="116" t="str">
        <f t="shared" si="36"/>
        <v/>
      </c>
      <c r="W118" s="116" t="str">
        <f t="shared" si="37"/>
        <v/>
      </c>
      <c r="X118" s="116" t="str">
        <f t="shared" si="47"/>
        <v/>
      </c>
      <c r="Y118" s="116" t="str">
        <f t="shared" si="48"/>
        <v/>
      </c>
      <c r="Z118" s="116" t="str">
        <f t="shared" si="49"/>
        <v/>
      </c>
      <c r="AA118" s="115" t="str">
        <f t="shared" si="38"/>
        <v/>
      </c>
      <c r="AB118" s="115" t="str">
        <f t="shared" si="39"/>
        <v/>
      </c>
      <c r="AC118" s="115" t="str">
        <f t="shared" si="40"/>
        <v/>
      </c>
      <c r="AD118" s="115" t="str">
        <f t="shared" si="41"/>
        <v/>
      </c>
      <c r="AE118" s="115" t="str">
        <f t="shared" si="42"/>
        <v/>
      </c>
      <c r="AF118" s="115" t="str">
        <f t="shared" si="43"/>
        <v/>
      </c>
      <c r="AS118" s="83" t="str">
        <f t="shared" si="44"/>
        <v/>
      </c>
      <c r="AT118" s="83" t="str">
        <f t="shared" si="45"/>
        <v/>
      </c>
      <c r="BD118" t="str">
        <f t="shared" si="32"/>
        <v>R1APALLIATIVE CARE (WF)</v>
      </c>
      <c r="BE118" s="94" t="s">
        <v>2378</v>
      </c>
      <c r="BF118" s="94" t="s">
        <v>2379</v>
      </c>
      <c r="BG118" s="94" t="s">
        <v>2378</v>
      </c>
      <c r="BH118" s="94" t="s">
        <v>2379</v>
      </c>
      <c r="BI118" s="94" t="str">
        <f t="shared" si="33"/>
        <v>R1A</v>
      </c>
    </row>
    <row r="119" spans="1:61" ht="14.4" x14ac:dyDescent="0.3">
      <c r="A119" s="50" t="str">
        <f t="shared" si="46"/>
        <v/>
      </c>
      <c r="B119" s="42">
        <f t="shared" si="50"/>
        <v>0</v>
      </c>
      <c r="C119" s="42"/>
      <c r="D119" s="51" t="str">
        <f t="shared" si="51"/>
        <v/>
      </c>
      <c r="E119" s="62"/>
      <c r="F119" s="52"/>
      <c r="G119" s="65"/>
      <c r="H119" s="70"/>
      <c r="I119" s="53"/>
      <c r="J119" s="54"/>
      <c r="K119" s="54"/>
      <c r="L119" s="54"/>
      <c r="M119" s="54"/>
      <c r="N119" s="54"/>
      <c r="O119" s="55"/>
      <c r="P119" s="56"/>
      <c r="Q119" s="55"/>
      <c r="R119" s="55"/>
      <c r="S119" s="55"/>
      <c r="T119" s="55"/>
      <c r="U119" s="55"/>
      <c r="V119" s="116" t="str">
        <f t="shared" si="36"/>
        <v/>
      </c>
      <c r="W119" s="116" t="str">
        <f t="shared" si="37"/>
        <v/>
      </c>
      <c r="X119" s="116" t="str">
        <f t="shared" si="47"/>
        <v/>
      </c>
      <c r="Y119" s="116" t="str">
        <f t="shared" si="48"/>
        <v/>
      </c>
      <c r="Z119" s="116" t="str">
        <f t="shared" si="49"/>
        <v/>
      </c>
      <c r="AA119" s="115" t="str">
        <f t="shared" si="38"/>
        <v/>
      </c>
      <c r="AB119" s="115" t="str">
        <f t="shared" si="39"/>
        <v/>
      </c>
      <c r="AC119" s="115" t="str">
        <f t="shared" si="40"/>
        <v/>
      </c>
      <c r="AD119" s="115" t="str">
        <f t="shared" si="41"/>
        <v/>
      </c>
      <c r="AE119" s="115" t="str">
        <f t="shared" si="42"/>
        <v/>
      </c>
      <c r="AF119" s="115" t="str">
        <f t="shared" si="43"/>
        <v/>
      </c>
      <c r="AS119" s="83" t="str">
        <f t="shared" si="44"/>
        <v/>
      </c>
      <c r="AT119" s="83" t="str">
        <f t="shared" si="45"/>
        <v/>
      </c>
      <c r="BD119" t="str">
        <f t="shared" si="32"/>
        <v>R1APARKSIDE MIDDLE AUTISM BASE</v>
      </c>
      <c r="BE119" s="94" t="s">
        <v>2300</v>
      </c>
      <c r="BF119" s="94" t="s">
        <v>2301</v>
      </c>
      <c r="BG119" s="94" t="s">
        <v>2300</v>
      </c>
      <c r="BH119" s="94" t="s">
        <v>2301</v>
      </c>
      <c r="BI119" s="94" t="str">
        <f t="shared" si="33"/>
        <v>R1A</v>
      </c>
    </row>
    <row r="120" spans="1:61" ht="14.4" x14ac:dyDescent="0.3">
      <c r="A120" s="50" t="str">
        <f t="shared" si="46"/>
        <v/>
      </c>
      <c r="B120" s="42">
        <f t="shared" si="50"/>
        <v>0</v>
      </c>
      <c r="C120" s="42"/>
      <c r="D120" s="51" t="str">
        <f t="shared" si="51"/>
        <v/>
      </c>
      <c r="E120" s="62"/>
      <c r="F120" s="52"/>
      <c r="G120" s="65"/>
      <c r="H120" s="70"/>
      <c r="I120" s="53"/>
      <c r="J120" s="54"/>
      <c r="K120" s="54"/>
      <c r="L120" s="54"/>
      <c r="M120" s="54"/>
      <c r="N120" s="54"/>
      <c r="O120" s="55"/>
      <c r="P120" s="56"/>
      <c r="Q120" s="55"/>
      <c r="R120" s="55"/>
      <c r="S120" s="55"/>
      <c r="T120" s="55"/>
      <c r="U120" s="55"/>
      <c r="V120" s="116" t="str">
        <f t="shared" si="36"/>
        <v/>
      </c>
      <c r="W120" s="116" t="str">
        <f t="shared" si="37"/>
        <v/>
      </c>
      <c r="X120" s="116" t="str">
        <f t="shared" si="47"/>
        <v/>
      </c>
      <c r="Y120" s="116" t="str">
        <f t="shared" si="48"/>
        <v/>
      </c>
      <c r="Z120" s="116" t="str">
        <f t="shared" si="49"/>
        <v/>
      </c>
      <c r="AA120" s="115" t="str">
        <f t="shared" si="38"/>
        <v/>
      </c>
      <c r="AB120" s="115" t="str">
        <f t="shared" si="39"/>
        <v/>
      </c>
      <c r="AC120" s="115" t="str">
        <f t="shared" si="40"/>
        <v/>
      </c>
      <c r="AD120" s="115" t="str">
        <f t="shared" si="41"/>
        <v/>
      </c>
      <c r="AE120" s="115" t="str">
        <f t="shared" si="42"/>
        <v/>
      </c>
      <c r="AF120" s="115" t="str">
        <f t="shared" si="43"/>
        <v/>
      </c>
      <c r="AS120" s="83" t="str">
        <f t="shared" si="44"/>
        <v/>
      </c>
      <c r="AT120" s="83" t="str">
        <f t="shared" si="45"/>
        <v/>
      </c>
      <c r="BD120" t="str">
        <f t="shared" si="32"/>
        <v>R1APERSHORE HOSPITAL</v>
      </c>
      <c r="BE120" s="94" t="s">
        <v>2278</v>
      </c>
      <c r="BF120" s="94" t="s">
        <v>2279</v>
      </c>
      <c r="BG120" s="94" t="s">
        <v>2278</v>
      </c>
      <c r="BH120" s="94" t="s">
        <v>2279</v>
      </c>
      <c r="BI120" s="94" t="str">
        <f t="shared" si="33"/>
        <v>R1A</v>
      </c>
    </row>
    <row r="121" spans="1:61" ht="14.4" x14ac:dyDescent="0.3">
      <c r="A121" s="50" t="str">
        <f t="shared" si="46"/>
        <v/>
      </c>
      <c r="B121" s="42">
        <f t="shared" si="50"/>
        <v>0</v>
      </c>
      <c r="C121" s="42"/>
      <c r="D121" s="51" t="str">
        <f t="shared" si="51"/>
        <v/>
      </c>
      <c r="E121" s="62"/>
      <c r="F121" s="52"/>
      <c r="G121" s="65"/>
      <c r="H121" s="70"/>
      <c r="I121" s="53"/>
      <c r="J121" s="54"/>
      <c r="K121" s="54"/>
      <c r="L121" s="54"/>
      <c r="M121" s="54"/>
      <c r="N121" s="54"/>
      <c r="O121" s="55"/>
      <c r="P121" s="56"/>
      <c r="Q121" s="55"/>
      <c r="R121" s="55"/>
      <c r="S121" s="55"/>
      <c r="T121" s="55"/>
      <c r="U121" s="55"/>
      <c r="V121" s="116" t="str">
        <f t="shared" si="36"/>
        <v/>
      </c>
      <c r="W121" s="116" t="str">
        <f t="shared" si="37"/>
        <v/>
      </c>
      <c r="X121" s="116" t="str">
        <f t="shared" si="47"/>
        <v/>
      </c>
      <c r="Y121" s="116" t="str">
        <f t="shared" si="48"/>
        <v/>
      </c>
      <c r="Z121" s="116" t="str">
        <f t="shared" si="49"/>
        <v/>
      </c>
      <c r="AA121" s="115" t="str">
        <f t="shared" si="38"/>
        <v/>
      </c>
      <c r="AB121" s="115" t="str">
        <f t="shared" si="39"/>
        <v/>
      </c>
      <c r="AC121" s="115" t="str">
        <f t="shared" si="40"/>
        <v/>
      </c>
      <c r="AD121" s="115" t="str">
        <f t="shared" si="41"/>
        <v/>
      </c>
      <c r="AE121" s="115" t="str">
        <f t="shared" si="42"/>
        <v/>
      </c>
      <c r="AF121" s="115" t="str">
        <f t="shared" si="43"/>
        <v/>
      </c>
      <c r="AS121" s="83" t="str">
        <f t="shared" si="44"/>
        <v/>
      </c>
      <c r="AT121" s="83" t="str">
        <f t="shared" si="45"/>
        <v/>
      </c>
      <c r="BD121" t="str">
        <f t="shared" si="32"/>
        <v>R1APHYSIO UNIT ROSEHILL</v>
      </c>
      <c r="BE121" s="94" t="s">
        <v>2259</v>
      </c>
      <c r="BF121" s="94" t="s">
        <v>2260</v>
      </c>
      <c r="BG121" s="94" t="s">
        <v>2259</v>
      </c>
      <c r="BH121" s="94" t="s">
        <v>2260</v>
      </c>
      <c r="BI121" s="94" t="str">
        <f t="shared" si="33"/>
        <v>R1A</v>
      </c>
    </row>
    <row r="122" spans="1:61" ht="14.4" x14ac:dyDescent="0.3">
      <c r="A122" s="50" t="str">
        <f t="shared" si="46"/>
        <v/>
      </c>
      <c r="B122" s="42">
        <f t="shared" si="50"/>
        <v>0</v>
      </c>
      <c r="C122" s="42"/>
      <c r="D122" s="51" t="str">
        <f t="shared" si="51"/>
        <v/>
      </c>
      <c r="E122" s="62"/>
      <c r="F122" s="52"/>
      <c r="G122" s="65"/>
      <c r="H122" s="70"/>
      <c r="I122" s="53"/>
      <c r="J122" s="54"/>
      <c r="K122" s="54"/>
      <c r="L122" s="54"/>
      <c r="M122" s="54"/>
      <c r="N122" s="54"/>
      <c r="O122" s="55"/>
      <c r="P122" s="56"/>
      <c r="Q122" s="55"/>
      <c r="R122" s="55"/>
      <c r="S122" s="55"/>
      <c r="T122" s="55"/>
      <c r="U122" s="55"/>
      <c r="V122" s="116" t="str">
        <f t="shared" si="36"/>
        <v/>
      </c>
      <c r="W122" s="116" t="str">
        <f t="shared" si="37"/>
        <v/>
      </c>
      <c r="X122" s="116" t="str">
        <f t="shared" si="47"/>
        <v/>
      </c>
      <c r="Y122" s="116" t="str">
        <f t="shared" si="48"/>
        <v/>
      </c>
      <c r="Z122" s="116" t="str">
        <f t="shared" si="49"/>
        <v/>
      </c>
      <c r="AA122" s="115" t="str">
        <f t="shared" si="38"/>
        <v/>
      </c>
      <c r="AB122" s="115" t="str">
        <f t="shared" si="39"/>
        <v/>
      </c>
      <c r="AC122" s="115" t="str">
        <f t="shared" si="40"/>
        <v/>
      </c>
      <c r="AD122" s="115" t="str">
        <f t="shared" si="41"/>
        <v/>
      </c>
      <c r="AE122" s="115" t="str">
        <f t="shared" si="42"/>
        <v/>
      </c>
      <c r="AF122" s="115" t="str">
        <f t="shared" si="43"/>
        <v/>
      </c>
      <c r="AS122" s="83" t="str">
        <f t="shared" si="44"/>
        <v/>
      </c>
      <c r="AT122" s="83" t="str">
        <f t="shared" si="45"/>
        <v/>
      </c>
      <c r="BD122" t="str">
        <f t="shared" si="32"/>
        <v>R1APHYSIO UNIT THORNTON</v>
      </c>
      <c r="BE122" s="94" t="s">
        <v>2210</v>
      </c>
      <c r="BF122" s="94" t="s">
        <v>2211</v>
      </c>
      <c r="BG122" s="94" t="s">
        <v>2210</v>
      </c>
      <c r="BH122" s="94" t="s">
        <v>2211</v>
      </c>
      <c r="BI122" s="94" t="str">
        <f t="shared" si="33"/>
        <v>R1A</v>
      </c>
    </row>
    <row r="123" spans="1:61" ht="14.4" x14ac:dyDescent="0.3">
      <c r="A123" s="50" t="str">
        <f t="shared" si="46"/>
        <v/>
      </c>
      <c r="B123" s="42">
        <f t="shared" si="50"/>
        <v>0</v>
      </c>
      <c r="C123" s="42"/>
      <c r="D123" s="51" t="str">
        <f t="shared" si="51"/>
        <v/>
      </c>
      <c r="E123" s="62"/>
      <c r="F123" s="52"/>
      <c r="G123" s="65"/>
      <c r="H123" s="70"/>
      <c r="I123" s="53"/>
      <c r="J123" s="54"/>
      <c r="K123" s="54"/>
      <c r="L123" s="54"/>
      <c r="M123" s="54"/>
      <c r="N123" s="54"/>
      <c r="O123" s="55"/>
      <c r="P123" s="56"/>
      <c r="Q123" s="55"/>
      <c r="R123" s="55"/>
      <c r="S123" s="55"/>
      <c r="T123" s="55"/>
      <c r="U123" s="55"/>
      <c r="V123" s="116" t="str">
        <f t="shared" si="36"/>
        <v/>
      </c>
      <c r="W123" s="116" t="str">
        <f t="shared" si="37"/>
        <v/>
      </c>
      <c r="X123" s="116" t="str">
        <f t="shared" si="47"/>
        <v/>
      </c>
      <c r="Y123" s="116" t="str">
        <f t="shared" si="48"/>
        <v/>
      </c>
      <c r="Z123" s="116" t="str">
        <f t="shared" si="49"/>
        <v/>
      </c>
      <c r="AA123" s="115" t="str">
        <f t="shared" si="38"/>
        <v/>
      </c>
      <c r="AB123" s="115" t="str">
        <f t="shared" si="39"/>
        <v/>
      </c>
      <c r="AC123" s="115" t="str">
        <f t="shared" si="40"/>
        <v/>
      </c>
      <c r="AD123" s="115" t="str">
        <f t="shared" si="41"/>
        <v/>
      </c>
      <c r="AE123" s="115" t="str">
        <f t="shared" si="42"/>
        <v/>
      </c>
      <c r="AF123" s="115" t="str">
        <f t="shared" si="43"/>
        <v/>
      </c>
      <c r="AS123" s="83" t="str">
        <f t="shared" si="44"/>
        <v/>
      </c>
      <c r="AT123" s="83" t="str">
        <f t="shared" si="45"/>
        <v/>
      </c>
      <c r="BD123" t="str">
        <f t="shared" si="32"/>
        <v>R1APOSTNATAL UNIT</v>
      </c>
      <c r="BE123" s="94" t="s">
        <v>2284</v>
      </c>
      <c r="BF123" s="94" t="s">
        <v>2285</v>
      </c>
      <c r="BG123" s="94" t="s">
        <v>2284</v>
      </c>
      <c r="BH123" s="94" t="s">
        <v>2285</v>
      </c>
      <c r="BI123" s="94" t="str">
        <f t="shared" si="33"/>
        <v>R1A</v>
      </c>
    </row>
    <row r="124" spans="1:61" ht="14.4" x14ac:dyDescent="0.3">
      <c r="A124" s="50" t="str">
        <f t="shared" si="46"/>
        <v/>
      </c>
      <c r="B124" s="42">
        <f t="shared" si="50"/>
        <v>0</v>
      </c>
      <c r="C124" s="42"/>
      <c r="D124" s="51" t="str">
        <f t="shared" si="51"/>
        <v/>
      </c>
      <c r="E124" s="62"/>
      <c r="F124" s="52"/>
      <c r="G124" s="65"/>
      <c r="H124" s="70"/>
      <c r="I124" s="53"/>
      <c r="J124" s="54"/>
      <c r="K124" s="54"/>
      <c r="L124" s="54"/>
      <c r="M124" s="54"/>
      <c r="N124" s="54"/>
      <c r="O124" s="55"/>
      <c r="P124" s="56"/>
      <c r="Q124" s="55"/>
      <c r="R124" s="55"/>
      <c r="S124" s="55"/>
      <c r="T124" s="55"/>
      <c r="U124" s="55"/>
      <c r="V124" s="116" t="str">
        <f t="shared" si="36"/>
        <v/>
      </c>
      <c r="W124" s="116" t="str">
        <f t="shared" si="37"/>
        <v/>
      </c>
      <c r="X124" s="116" t="str">
        <f t="shared" si="47"/>
        <v/>
      </c>
      <c r="Y124" s="116" t="str">
        <f t="shared" si="48"/>
        <v/>
      </c>
      <c r="Z124" s="116" t="str">
        <f t="shared" si="49"/>
        <v/>
      </c>
      <c r="AA124" s="115" t="str">
        <f t="shared" si="38"/>
        <v/>
      </c>
      <c r="AB124" s="115" t="str">
        <f t="shared" si="39"/>
        <v/>
      </c>
      <c r="AC124" s="115" t="str">
        <f t="shared" si="40"/>
        <v/>
      </c>
      <c r="AD124" s="115" t="str">
        <f t="shared" si="41"/>
        <v/>
      </c>
      <c r="AE124" s="115" t="str">
        <f t="shared" si="42"/>
        <v/>
      </c>
      <c r="AF124" s="115" t="str">
        <f t="shared" si="43"/>
        <v/>
      </c>
      <c r="AS124" s="83" t="str">
        <f t="shared" si="44"/>
        <v/>
      </c>
      <c r="AT124" s="83" t="str">
        <f t="shared" si="45"/>
        <v/>
      </c>
      <c r="BD124" t="str">
        <f t="shared" si="32"/>
        <v>R1APRINCESS OF WALES HOSPITAL</v>
      </c>
      <c r="BE124" s="94" t="s">
        <v>2275</v>
      </c>
      <c r="BF124" s="94" t="s">
        <v>1726</v>
      </c>
      <c r="BG124" s="94" t="s">
        <v>2275</v>
      </c>
      <c r="BH124" s="94" t="s">
        <v>1726</v>
      </c>
      <c r="BI124" s="94" t="str">
        <f t="shared" si="33"/>
        <v>R1A</v>
      </c>
    </row>
    <row r="125" spans="1:61" ht="14.4" x14ac:dyDescent="0.3">
      <c r="A125" s="50" t="str">
        <f t="shared" si="46"/>
        <v/>
      </c>
      <c r="B125" s="42">
        <f t="shared" si="50"/>
        <v>0</v>
      </c>
      <c r="C125" s="42"/>
      <c r="D125" s="51" t="str">
        <f t="shared" si="51"/>
        <v/>
      </c>
      <c r="E125" s="62"/>
      <c r="F125" s="52"/>
      <c r="G125" s="65"/>
      <c r="H125" s="70"/>
      <c r="I125" s="53"/>
      <c r="J125" s="54"/>
      <c r="K125" s="54"/>
      <c r="L125" s="54"/>
      <c r="M125" s="54"/>
      <c r="N125" s="54"/>
      <c r="O125" s="55"/>
      <c r="P125" s="56"/>
      <c r="Q125" s="55"/>
      <c r="R125" s="55"/>
      <c r="S125" s="55"/>
      <c r="T125" s="55"/>
      <c r="U125" s="55"/>
      <c r="V125" s="116" t="str">
        <f t="shared" si="36"/>
        <v/>
      </c>
      <c r="W125" s="116" t="str">
        <f t="shared" si="37"/>
        <v/>
      </c>
      <c r="X125" s="116" t="str">
        <f t="shared" si="47"/>
        <v/>
      </c>
      <c r="Y125" s="116" t="str">
        <f t="shared" si="48"/>
        <v/>
      </c>
      <c r="Z125" s="116" t="str">
        <f t="shared" si="49"/>
        <v/>
      </c>
      <c r="AA125" s="115" t="str">
        <f t="shared" si="38"/>
        <v/>
      </c>
      <c r="AB125" s="115" t="str">
        <f t="shared" si="39"/>
        <v/>
      </c>
      <c r="AC125" s="115" t="str">
        <f t="shared" si="40"/>
        <v/>
      </c>
      <c r="AD125" s="115" t="str">
        <f t="shared" si="41"/>
        <v/>
      </c>
      <c r="AE125" s="115" t="str">
        <f t="shared" si="42"/>
        <v/>
      </c>
      <c r="AF125" s="115" t="str">
        <f t="shared" si="43"/>
        <v/>
      </c>
      <c r="AS125" s="83" t="str">
        <f t="shared" si="44"/>
        <v/>
      </c>
      <c r="AT125" s="83" t="str">
        <f t="shared" si="45"/>
        <v/>
      </c>
      <c r="BD125" t="str">
        <f t="shared" si="32"/>
        <v>R1APUPIL REFERRAL UNIT</v>
      </c>
      <c r="BE125" s="94" t="s">
        <v>2244</v>
      </c>
      <c r="BF125" s="94" t="s">
        <v>2245</v>
      </c>
      <c r="BG125" s="94" t="s">
        <v>2244</v>
      </c>
      <c r="BH125" s="94" t="s">
        <v>2245</v>
      </c>
      <c r="BI125" s="94" t="str">
        <f t="shared" si="33"/>
        <v>R1A</v>
      </c>
    </row>
    <row r="126" spans="1:61" ht="14.4" x14ac:dyDescent="0.3">
      <c r="A126" s="50" t="str">
        <f t="shared" si="46"/>
        <v/>
      </c>
      <c r="B126" s="42">
        <f t="shared" si="50"/>
        <v>0</v>
      </c>
      <c r="C126" s="42"/>
      <c r="D126" s="51" t="str">
        <f t="shared" si="51"/>
        <v/>
      </c>
      <c r="E126" s="62"/>
      <c r="F126" s="52"/>
      <c r="G126" s="65"/>
      <c r="H126" s="70"/>
      <c r="I126" s="53"/>
      <c r="J126" s="54"/>
      <c r="K126" s="54"/>
      <c r="L126" s="54"/>
      <c r="M126" s="54"/>
      <c r="N126" s="54"/>
      <c r="O126" s="55"/>
      <c r="P126" s="56"/>
      <c r="Q126" s="55"/>
      <c r="R126" s="55"/>
      <c r="S126" s="55"/>
      <c r="T126" s="55"/>
      <c r="U126" s="55"/>
      <c r="V126" s="116" t="str">
        <f t="shared" si="36"/>
        <v/>
      </c>
      <c r="W126" s="116" t="str">
        <f t="shared" si="37"/>
        <v/>
      </c>
      <c r="X126" s="116" t="str">
        <f t="shared" si="47"/>
        <v/>
      </c>
      <c r="Y126" s="116" t="str">
        <f t="shared" si="48"/>
        <v/>
      </c>
      <c r="Z126" s="116" t="str">
        <f t="shared" si="49"/>
        <v/>
      </c>
      <c r="AA126" s="115" t="str">
        <f t="shared" si="38"/>
        <v/>
      </c>
      <c r="AB126" s="115" t="str">
        <f t="shared" si="39"/>
        <v/>
      </c>
      <c r="AC126" s="115" t="str">
        <f t="shared" si="40"/>
        <v/>
      </c>
      <c r="AD126" s="115" t="str">
        <f t="shared" si="41"/>
        <v/>
      </c>
      <c r="AE126" s="115" t="str">
        <f t="shared" si="42"/>
        <v/>
      </c>
      <c r="AF126" s="115" t="str">
        <f t="shared" si="43"/>
        <v/>
      </c>
      <c r="AS126" s="83" t="str">
        <f t="shared" si="44"/>
        <v/>
      </c>
      <c r="AT126" s="83" t="str">
        <f t="shared" si="45"/>
        <v/>
      </c>
      <c r="BD126" t="str">
        <f t="shared" si="32"/>
        <v>R1AQUEEN ELIZABETH HOSPITAL</v>
      </c>
      <c r="BE126" s="94" t="s">
        <v>2201</v>
      </c>
      <c r="BF126" s="94" t="s">
        <v>2202</v>
      </c>
      <c r="BG126" s="94" t="s">
        <v>2201</v>
      </c>
      <c r="BH126" s="94" t="s">
        <v>2202</v>
      </c>
      <c r="BI126" s="94" t="str">
        <f t="shared" si="33"/>
        <v>R1A</v>
      </c>
    </row>
    <row r="127" spans="1:61" ht="12.75" customHeight="1" x14ac:dyDescent="0.3">
      <c r="A127" s="50" t="str">
        <f t="shared" si="46"/>
        <v/>
      </c>
      <c r="B127" s="42">
        <f t="shared" si="50"/>
        <v>0</v>
      </c>
      <c r="C127" s="42"/>
      <c r="D127" s="51" t="str">
        <f t="shared" si="51"/>
        <v/>
      </c>
      <c r="E127" s="62"/>
      <c r="F127" s="52"/>
      <c r="G127" s="65"/>
      <c r="H127" s="70"/>
      <c r="I127" s="53"/>
      <c r="J127" s="54"/>
      <c r="K127" s="54"/>
      <c r="L127" s="54"/>
      <c r="M127" s="54"/>
      <c r="N127" s="54"/>
      <c r="O127" s="55"/>
      <c r="P127" s="56"/>
      <c r="Q127" s="55"/>
      <c r="R127" s="55"/>
      <c r="S127" s="55"/>
      <c r="T127" s="55"/>
      <c r="U127" s="55"/>
      <c r="V127" s="116" t="str">
        <f t="shared" si="36"/>
        <v/>
      </c>
      <c r="W127" s="116" t="str">
        <f t="shared" si="37"/>
        <v/>
      </c>
      <c r="X127" s="116" t="str">
        <f t="shared" si="47"/>
        <v/>
      </c>
      <c r="Y127" s="116" t="str">
        <f t="shared" si="48"/>
        <v/>
      </c>
      <c r="Z127" s="116" t="str">
        <f t="shared" si="49"/>
        <v/>
      </c>
      <c r="AA127" s="115" t="str">
        <f t="shared" si="38"/>
        <v/>
      </c>
      <c r="AB127" s="115" t="str">
        <f t="shared" si="39"/>
        <v/>
      </c>
      <c r="AC127" s="115" t="str">
        <f t="shared" si="40"/>
        <v/>
      </c>
      <c r="AD127" s="115" t="str">
        <f t="shared" si="41"/>
        <v/>
      </c>
      <c r="AE127" s="115" t="str">
        <f t="shared" si="42"/>
        <v/>
      </c>
      <c r="AF127" s="115" t="str">
        <f t="shared" si="43"/>
        <v/>
      </c>
      <c r="AS127" s="83" t="str">
        <f t="shared" si="44"/>
        <v/>
      </c>
      <c r="AT127" s="83" t="str">
        <f t="shared" si="45"/>
        <v/>
      </c>
      <c r="BD127" t="str">
        <f t="shared" si="32"/>
        <v>R1ARIVENDELL</v>
      </c>
      <c r="BE127" s="94" t="s">
        <v>2208</v>
      </c>
      <c r="BF127" s="94" t="s">
        <v>2209</v>
      </c>
      <c r="BG127" s="94" t="s">
        <v>2208</v>
      </c>
      <c r="BH127" s="94" t="s">
        <v>2209</v>
      </c>
      <c r="BI127" s="94" t="str">
        <f t="shared" si="33"/>
        <v>R1A</v>
      </c>
    </row>
    <row r="128" spans="1:61" ht="12.75" customHeight="1" x14ac:dyDescent="0.3">
      <c r="A128" s="50" t="str">
        <f t="shared" si="46"/>
        <v/>
      </c>
      <c r="B128" s="42">
        <f t="shared" si="50"/>
        <v>0</v>
      </c>
      <c r="C128" s="42"/>
      <c r="D128" s="51" t="str">
        <f t="shared" si="51"/>
        <v/>
      </c>
      <c r="E128" s="62"/>
      <c r="F128" s="52"/>
      <c r="G128" s="65"/>
      <c r="H128" s="70"/>
      <c r="I128" s="53"/>
      <c r="J128" s="54"/>
      <c r="K128" s="54"/>
      <c r="L128" s="54"/>
      <c r="M128" s="54"/>
      <c r="N128" s="54"/>
      <c r="O128" s="55"/>
      <c r="P128" s="56"/>
      <c r="Q128" s="55"/>
      <c r="R128" s="55"/>
      <c r="S128" s="55"/>
      <c r="T128" s="55"/>
      <c r="U128" s="55"/>
      <c r="V128" s="116" t="str">
        <f t="shared" si="36"/>
        <v/>
      </c>
      <c r="W128" s="116" t="str">
        <f t="shared" si="37"/>
        <v/>
      </c>
      <c r="X128" s="116" t="str">
        <f t="shared" si="47"/>
        <v/>
      </c>
      <c r="Y128" s="116" t="str">
        <f t="shared" si="48"/>
        <v/>
      </c>
      <c r="Z128" s="116" t="str">
        <f t="shared" si="49"/>
        <v/>
      </c>
      <c r="AA128" s="115" t="str">
        <f t="shared" si="38"/>
        <v/>
      </c>
      <c r="AB128" s="115" t="str">
        <f t="shared" si="39"/>
        <v/>
      </c>
      <c r="AC128" s="115" t="str">
        <f t="shared" si="40"/>
        <v/>
      </c>
      <c r="AD128" s="115" t="str">
        <f t="shared" si="41"/>
        <v/>
      </c>
      <c r="AE128" s="115" t="str">
        <f t="shared" si="42"/>
        <v/>
      </c>
      <c r="AF128" s="115" t="str">
        <f t="shared" si="43"/>
        <v/>
      </c>
      <c r="AS128" s="83" t="str">
        <f t="shared" si="44"/>
        <v/>
      </c>
      <c r="AT128" s="83" t="str">
        <f t="shared" si="45"/>
        <v/>
      </c>
      <c r="BD128" t="str">
        <f t="shared" si="32"/>
        <v>R1ARIVERBANK NEONATAL UNIT</v>
      </c>
      <c r="BE128" s="94" t="s">
        <v>2286</v>
      </c>
      <c r="BF128" s="94" t="s">
        <v>2287</v>
      </c>
      <c r="BG128" s="94" t="s">
        <v>2286</v>
      </c>
      <c r="BH128" s="94" t="s">
        <v>2287</v>
      </c>
      <c r="BI128" s="94" t="str">
        <f t="shared" si="33"/>
        <v>R1A</v>
      </c>
    </row>
    <row r="129" spans="1:61" ht="12.75" customHeight="1" x14ac:dyDescent="0.3">
      <c r="A129" s="50" t="str">
        <f t="shared" si="46"/>
        <v/>
      </c>
      <c r="B129" s="42">
        <f t="shared" si="50"/>
        <v>0</v>
      </c>
      <c r="C129" s="42"/>
      <c r="D129" s="51" t="str">
        <f t="shared" si="51"/>
        <v/>
      </c>
      <c r="E129" s="62"/>
      <c r="F129" s="52"/>
      <c r="G129" s="65"/>
      <c r="H129" s="70"/>
      <c r="I129" s="53"/>
      <c r="J129" s="54"/>
      <c r="K129" s="54"/>
      <c r="L129" s="54"/>
      <c r="M129" s="54"/>
      <c r="N129" s="54"/>
      <c r="O129" s="55"/>
      <c r="P129" s="56"/>
      <c r="Q129" s="55"/>
      <c r="R129" s="55"/>
      <c r="S129" s="55"/>
      <c r="T129" s="55"/>
      <c r="U129" s="55"/>
      <c r="V129" s="116" t="str">
        <f t="shared" si="36"/>
        <v/>
      </c>
      <c r="W129" s="116" t="str">
        <f t="shared" si="37"/>
        <v/>
      </c>
      <c r="X129" s="116" t="str">
        <f t="shared" si="47"/>
        <v/>
      </c>
      <c r="Y129" s="116" t="str">
        <f t="shared" si="48"/>
        <v/>
      </c>
      <c r="Z129" s="116" t="str">
        <f t="shared" si="49"/>
        <v/>
      </c>
      <c r="AA129" s="115" t="str">
        <f t="shared" si="38"/>
        <v/>
      </c>
      <c r="AB129" s="115" t="str">
        <f t="shared" si="39"/>
        <v/>
      </c>
      <c r="AC129" s="115" t="str">
        <f t="shared" si="40"/>
        <v/>
      </c>
      <c r="AD129" s="115" t="str">
        <f t="shared" si="41"/>
        <v/>
      </c>
      <c r="AE129" s="115" t="str">
        <f t="shared" si="42"/>
        <v/>
      </c>
      <c r="AF129" s="115" t="str">
        <f t="shared" si="43"/>
        <v/>
      </c>
      <c r="AS129" s="83" t="str">
        <f t="shared" si="44"/>
        <v/>
      </c>
      <c r="AT129" s="83" t="str">
        <f t="shared" si="45"/>
        <v/>
      </c>
      <c r="BD129" t="str">
        <f t="shared" si="32"/>
        <v>R1ARUSSELLS HALL HOSPITAL</v>
      </c>
      <c r="BE129" s="94" t="s">
        <v>2242</v>
      </c>
      <c r="BF129" s="94" t="s">
        <v>2243</v>
      </c>
      <c r="BG129" s="94" t="s">
        <v>2242</v>
      </c>
      <c r="BH129" s="94" t="s">
        <v>2243</v>
      </c>
      <c r="BI129" s="94" t="str">
        <f t="shared" si="33"/>
        <v>R1A</v>
      </c>
    </row>
    <row r="130" spans="1:61" ht="12.75" customHeight="1" x14ac:dyDescent="0.3">
      <c r="A130" s="50" t="str">
        <f t="shared" si="46"/>
        <v/>
      </c>
      <c r="B130" s="42">
        <f t="shared" si="50"/>
        <v>0</v>
      </c>
      <c r="C130" s="42"/>
      <c r="D130" s="51" t="str">
        <f t="shared" si="51"/>
        <v/>
      </c>
      <c r="E130" s="62"/>
      <c r="F130" s="52"/>
      <c r="G130" s="65"/>
      <c r="H130" s="70"/>
      <c r="I130" s="53"/>
      <c r="J130" s="54"/>
      <c r="K130" s="54"/>
      <c r="L130" s="54"/>
      <c r="M130" s="54"/>
      <c r="N130" s="54"/>
      <c r="O130" s="55"/>
      <c r="P130" s="56"/>
      <c r="Q130" s="55"/>
      <c r="R130" s="55"/>
      <c r="S130" s="55"/>
      <c r="T130" s="55"/>
      <c r="U130" s="55"/>
      <c r="V130" s="116" t="str">
        <f t="shared" si="36"/>
        <v/>
      </c>
      <c r="W130" s="116" t="str">
        <f t="shared" si="37"/>
        <v/>
      </c>
      <c r="X130" s="116" t="str">
        <f t="shared" si="47"/>
        <v/>
      </c>
      <c r="Y130" s="116" t="str">
        <f t="shared" si="48"/>
        <v/>
      </c>
      <c r="Z130" s="116" t="str">
        <f t="shared" si="49"/>
        <v/>
      </c>
      <c r="AA130" s="115" t="str">
        <f t="shared" si="38"/>
        <v/>
      </c>
      <c r="AB130" s="115" t="str">
        <f t="shared" si="39"/>
        <v/>
      </c>
      <c r="AC130" s="115" t="str">
        <f t="shared" si="40"/>
        <v/>
      </c>
      <c r="AD130" s="115" t="str">
        <f t="shared" si="41"/>
        <v/>
      </c>
      <c r="AE130" s="115" t="str">
        <f t="shared" si="42"/>
        <v/>
      </c>
      <c r="AF130" s="115" t="str">
        <f t="shared" si="43"/>
        <v/>
      </c>
      <c r="AS130" s="83" t="str">
        <f t="shared" si="44"/>
        <v/>
      </c>
      <c r="AT130" s="83" t="str">
        <f t="shared" si="45"/>
        <v/>
      </c>
      <c r="BD130" t="str">
        <f t="shared" si="32"/>
        <v>R1ASILVERBIRCH</v>
      </c>
      <c r="BE130" s="94" t="s">
        <v>2276</v>
      </c>
      <c r="BF130" s="94" t="s">
        <v>2277</v>
      </c>
      <c r="BG130" s="94" t="s">
        <v>2276</v>
      </c>
      <c r="BH130" s="94" t="s">
        <v>2277</v>
      </c>
      <c r="BI130" s="94" t="str">
        <f t="shared" si="33"/>
        <v>R1A</v>
      </c>
    </row>
    <row r="131" spans="1:61" ht="14.4" x14ac:dyDescent="0.3">
      <c r="A131" s="50" t="str">
        <f t="shared" si="46"/>
        <v/>
      </c>
      <c r="B131" s="42">
        <f t="shared" si="50"/>
        <v>0</v>
      </c>
      <c r="C131" s="42"/>
      <c r="D131" s="51" t="str">
        <f t="shared" si="51"/>
        <v/>
      </c>
      <c r="E131" s="62"/>
      <c r="F131" s="52"/>
      <c r="G131" s="65"/>
      <c r="H131" s="70"/>
      <c r="I131" s="53"/>
      <c r="J131" s="54"/>
      <c r="K131" s="54"/>
      <c r="L131" s="54"/>
      <c r="M131" s="54"/>
      <c r="N131" s="54"/>
      <c r="O131" s="55"/>
      <c r="P131" s="56"/>
      <c r="Q131" s="55"/>
      <c r="R131" s="55"/>
      <c r="S131" s="55"/>
      <c r="T131" s="55"/>
      <c r="U131" s="55"/>
      <c r="V131" s="116" t="str">
        <f t="shared" si="36"/>
        <v/>
      </c>
      <c r="W131" s="116" t="str">
        <f t="shared" si="37"/>
        <v/>
      </c>
      <c r="X131" s="116" t="str">
        <f t="shared" si="47"/>
        <v/>
      </c>
      <c r="Y131" s="116" t="str">
        <f t="shared" si="48"/>
        <v/>
      </c>
      <c r="Z131" s="116" t="str">
        <f t="shared" si="49"/>
        <v/>
      </c>
      <c r="AA131" s="115" t="str">
        <f t="shared" si="38"/>
        <v/>
      </c>
      <c r="AB131" s="115" t="str">
        <f t="shared" si="39"/>
        <v/>
      </c>
      <c r="AC131" s="115" t="str">
        <f t="shared" si="40"/>
        <v/>
      </c>
      <c r="AD131" s="115" t="str">
        <f t="shared" si="41"/>
        <v/>
      </c>
      <c r="AE131" s="115" t="str">
        <f t="shared" si="42"/>
        <v/>
      </c>
      <c r="AF131" s="115" t="str">
        <f t="shared" si="43"/>
        <v/>
      </c>
      <c r="AS131" s="83" t="str">
        <f t="shared" si="44"/>
        <v/>
      </c>
      <c r="AT131" s="83" t="str">
        <f t="shared" si="45"/>
        <v/>
      </c>
      <c r="BD131" t="str">
        <f t="shared" si="32"/>
        <v>R1ASTUDDERT KENNEDY OA</v>
      </c>
      <c r="BE131" s="94" t="s">
        <v>2338</v>
      </c>
      <c r="BF131" s="94" t="s">
        <v>2339</v>
      </c>
      <c r="BG131" s="94" t="s">
        <v>2338</v>
      </c>
      <c r="BH131" s="94" t="s">
        <v>2339</v>
      </c>
      <c r="BI131" s="94" t="str">
        <f t="shared" si="33"/>
        <v>R1A</v>
      </c>
    </row>
    <row r="132" spans="1:61" ht="12.75" customHeight="1" x14ac:dyDescent="0.3">
      <c r="A132" s="50" t="str">
        <f t="shared" si="46"/>
        <v/>
      </c>
      <c r="B132" s="42">
        <f t="shared" si="50"/>
        <v>0</v>
      </c>
      <c r="C132" s="42"/>
      <c r="D132" s="51" t="str">
        <f t="shared" si="51"/>
        <v/>
      </c>
      <c r="E132" s="62"/>
      <c r="F132" s="52"/>
      <c r="G132" s="65"/>
      <c r="H132" s="70"/>
      <c r="I132" s="53"/>
      <c r="J132" s="54"/>
      <c r="K132" s="54"/>
      <c r="L132" s="54"/>
      <c r="M132" s="54"/>
      <c r="N132" s="54"/>
      <c r="O132" s="55"/>
      <c r="P132" s="56"/>
      <c r="Q132" s="55"/>
      <c r="R132" s="55"/>
      <c r="S132" s="55"/>
      <c r="T132" s="55"/>
      <c r="U132" s="55"/>
      <c r="V132" s="116" t="str">
        <f t="shared" si="36"/>
        <v/>
      </c>
      <c r="W132" s="116" t="str">
        <f t="shared" si="37"/>
        <v/>
      </c>
      <c r="X132" s="116" t="str">
        <f t="shared" si="47"/>
        <v/>
      </c>
      <c r="Y132" s="116" t="str">
        <f t="shared" si="48"/>
        <v/>
      </c>
      <c r="Z132" s="116" t="str">
        <f t="shared" si="49"/>
        <v/>
      </c>
      <c r="AA132" s="115" t="str">
        <f t="shared" si="38"/>
        <v/>
      </c>
      <c r="AB132" s="115" t="str">
        <f t="shared" si="39"/>
        <v/>
      </c>
      <c r="AC132" s="115" t="str">
        <f t="shared" si="40"/>
        <v/>
      </c>
      <c r="AD132" s="115" t="str">
        <f t="shared" si="41"/>
        <v/>
      </c>
      <c r="AE132" s="115" t="str">
        <f t="shared" si="42"/>
        <v/>
      </c>
      <c r="AF132" s="115" t="str">
        <f t="shared" si="43"/>
        <v/>
      </c>
      <c r="AS132" s="83" t="str">
        <f t="shared" si="44"/>
        <v/>
      </c>
      <c r="AT132" s="83" t="str">
        <f t="shared" si="45"/>
        <v/>
      </c>
      <c r="BD132" t="str">
        <f t="shared" si="32"/>
        <v>R1ATENBURY COMMUNITY HOSPITAL</v>
      </c>
      <c r="BE132" s="94" t="s">
        <v>2267</v>
      </c>
      <c r="BF132" s="94" t="s">
        <v>2268</v>
      </c>
      <c r="BG132" s="94" t="s">
        <v>2267</v>
      </c>
      <c r="BH132" s="94" t="s">
        <v>2268</v>
      </c>
      <c r="BI132" s="94" t="str">
        <f t="shared" si="33"/>
        <v>R1A</v>
      </c>
    </row>
    <row r="133" spans="1:61" ht="14.4" x14ac:dyDescent="0.3">
      <c r="A133" s="50" t="str">
        <f t="shared" si="46"/>
        <v/>
      </c>
      <c r="B133" s="42">
        <f t="shared" si="50"/>
        <v>0</v>
      </c>
      <c r="C133" s="42"/>
      <c r="D133" s="51" t="str">
        <f t="shared" si="51"/>
        <v/>
      </c>
      <c r="E133" s="62"/>
      <c r="F133" s="52"/>
      <c r="G133" s="65"/>
      <c r="H133" s="70"/>
      <c r="I133" s="53"/>
      <c r="J133" s="54"/>
      <c r="K133" s="54"/>
      <c r="L133" s="54"/>
      <c r="M133" s="54"/>
      <c r="N133" s="54"/>
      <c r="O133" s="55"/>
      <c r="P133" s="56"/>
      <c r="Q133" s="55"/>
      <c r="R133" s="55"/>
      <c r="S133" s="55"/>
      <c r="T133" s="55"/>
      <c r="U133" s="55"/>
      <c r="V133" s="116" t="str">
        <f t="shared" si="36"/>
        <v/>
      </c>
      <c r="W133" s="116" t="str">
        <f t="shared" si="37"/>
        <v/>
      </c>
      <c r="X133" s="116" t="str">
        <f t="shared" si="47"/>
        <v/>
      </c>
      <c r="Y133" s="116" t="str">
        <f t="shared" si="48"/>
        <v/>
      </c>
      <c r="Z133" s="116" t="str">
        <f t="shared" si="49"/>
        <v/>
      </c>
      <c r="AA133" s="115" t="str">
        <f t="shared" si="38"/>
        <v/>
      </c>
      <c r="AB133" s="115" t="str">
        <f t="shared" si="39"/>
        <v/>
      </c>
      <c r="AC133" s="115" t="str">
        <f t="shared" si="40"/>
        <v/>
      </c>
      <c r="AD133" s="115" t="str">
        <f t="shared" si="41"/>
        <v/>
      </c>
      <c r="AE133" s="115" t="str">
        <f t="shared" si="42"/>
        <v/>
      </c>
      <c r="AF133" s="115" t="str">
        <f t="shared" si="43"/>
        <v/>
      </c>
      <c r="AS133" s="83" t="str">
        <f t="shared" si="44"/>
        <v/>
      </c>
      <c r="AT133" s="83" t="str">
        <f t="shared" si="45"/>
        <v/>
      </c>
      <c r="BD133" t="str">
        <f t="shared" si="32"/>
        <v>R1ATESCO KIDDERMINSTER</v>
      </c>
      <c r="BE133" s="94" t="s">
        <v>2247</v>
      </c>
      <c r="BF133" s="94" t="s">
        <v>2248</v>
      </c>
      <c r="BG133" s="94" t="s">
        <v>2247</v>
      </c>
      <c r="BH133" s="94" t="s">
        <v>2248</v>
      </c>
      <c r="BI133" s="94" t="str">
        <f t="shared" si="33"/>
        <v>R1A</v>
      </c>
    </row>
    <row r="134" spans="1:61" ht="14.4" x14ac:dyDescent="0.3">
      <c r="A134" s="50" t="str">
        <f t="shared" si="46"/>
        <v/>
      </c>
      <c r="B134" s="42">
        <f t="shared" si="50"/>
        <v>0</v>
      </c>
      <c r="C134" s="42"/>
      <c r="D134" s="51" t="str">
        <f t="shared" si="51"/>
        <v/>
      </c>
      <c r="E134" s="62"/>
      <c r="F134" s="52"/>
      <c r="G134" s="65"/>
      <c r="H134" s="70"/>
      <c r="I134" s="53"/>
      <c r="J134" s="54"/>
      <c r="K134" s="54"/>
      <c r="L134" s="54"/>
      <c r="M134" s="54"/>
      <c r="N134" s="54"/>
      <c r="O134" s="55"/>
      <c r="P134" s="56"/>
      <c r="Q134" s="55"/>
      <c r="R134" s="55"/>
      <c r="S134" s="55"/>
      <c r="T134" s="55"/>
      <c r="U134" s="55"/>
      <c r="V134" s="116" t="str">
        <f t="shared" si="36"/>
        <v/>
      </c>
      <c r="W134" s="116" t="str">
        <f t="shared" si="37"/>
        <v/>
      </c>
      <c r="X134" s="116" t="str">
        <f t="shared" si="47"/>
        <v/>
      </c>
      <c r="Y134" s="116" t="str">
        <f t="shared" si="48"/>
        <v/>
      </c>
      <c r="Z134" s="116" t="str">
        <f t="shared" si="49"/>
        <v/>
      </c>
      <c r="AA134" s="115" t="str">
        <f t="shared" si="38"/>
        <v/>
      </c>
      <c r="AB134" s="115" t="str">
        <f t="shared" si="39"/>
        <v/>
      </c>
      <c r="AC134" s="115" t="str">
        <f t="shared" si="40"/>
        <v/>
      </c>
      <c r="AD134" s="115" t="str">
        <f t="shared" si="41"/>
        <v/>
      </c>
      <c r="AE134" s="115" t="str">
        <f t="shared" si="42"/>
        <v/>
      </c>
      <c r="AF134" s="115" t="str">
        <f t="shared" si="43"/>
        <v/>
      </c>
      <c r="AS134" s="83" t="str">
        <f t="shared" si="44"/>
        <v/>
      </c>
      <c r="AT134" s="83" t="str">
        <f t="shared" si="45"/>
        <v/>
      </c>
      <c r="BD134" t="str">
        <f t="shared" si="32"/>
        <v>R1ATESCO REDDITCH</v>
      </c>
      <c r="BE134" s="94" t="s">
        <v>2234</v>
      </c>
      <c r="BF134" s="94" t="s">
        <v>2235</v>
      </c>
      <c r="BG134" s="94" t="s">
        <v>2234</v>
      </c>
      <c r="BH134" s="94" t="s">
        <v>2235</v>
      </c>
      <c r="BI134" s="94" t="str">
        <f t="shared" si="33"/>
        <v>R1A</v>
      </c>
    </row>
    <row r="135" spans="1:61" ht="14.4" x14ac:dyDescent="0.3">
      <c r="A135" s="50" t="str">
        <f t="shared" si="46"/>
        <v/>
      </c>
      <c r="B135" s="42">
        <f t="shared" si="50"/>
        <v>0</v>
      </c>
      <c r="C135" s="42"/>
      <c r="D135" s="51" t="str">
        <f t="shared" si="51"/>
        <v/>
      </c>
      <c r="E135" s="62"/>
      <c r="F135" s="52"/>
      <c r="G135" s="65"/>
      <c r="H135" s="70"/>
      <c r="I135" s="53"/>
      <c r="J135" s="54"/>
      <c r="K135" s="54"/>
      <c r="L135" s="54"/>
      <c r="M135" s="54"/>
      <c r="N135" s="54"/>
      <c r="O135" s="55"/>
      <c r="P135" s="56"/>
      <c r="Q135" s="55"/>
      <c r="R135" s="55"/>
      <c r="S135" s="55"/>
      <c r="T135" s="55"/>
      <c r="U135" s="55"/>
      <c r="V135" s="116" t="str">
        <f t="shared" si="36"/>
        <v/>
      </c>
      <c r="W135" s="116" t="str">
        <f t="shared" si="37"/>
        <v/>
      </c>
      <c r="X135" s="116" t="str">
        <f t="shared" si="47"/>
        <v/>
      </c>
      <c r="Y135" s="116" t="str">
        <f t="shared" si="48"/>
        <v/>
      </c>
      <c r="Z135" s="116" t="str">
        <f t="shared" si="49"/>
        <v/>
      </c>
      <c r="AA135" s="115" t="str">
        <f t="shared" si="38"/>
        <v/>
      </c>
      <c r="AB135" s="115" t="str">
        <f t="shared" si="39"/>
        <v/>
      </c>
      <c r="AC135" s="115" t="str">
        <f t="shared" si="40"/>
        <v/>
      </c>
      <c r="AD135" s="115" t="str">
        <f t="shared" si="41"/>
        <v/>
      </c>
      <c r="AE135" s="115" t="str">
        <f t="shared" si="42"/>
        <v/>
      </c>
      <c r="AF135" s="115" t="str">
        <f t="shared" si="43"/>
        <v/>
      </c>
      <c r="AS135" s="83" t="str">
        <f t="shared" si="44"/>
        <v/>
      </c>
      <c r="AT135" s="83" t="str">
        <f t="shared" si="45"/>
        <v/>
      </c>
      <c r="BD135" t="str">
        <f t="shared" si="32"/>
        <v>R1ATESCO ST PETERS</v>
      </c>
      <c r="BE135" s="94" t="s">
        <v>2216</v>
      </c>
      <c r="BF135" s="94" t="s">
        <v>2217</v>
      </c>
      <c r="BG135" s="94" t="s">
        <v>2216</v>
      </c>
      <c r="BH135" s="94" t="s">
        <v>2217</v>
      </c>
      <c r="BI135" s="94" t="str">
        <f t="shared" si="33"/>
        <v>R1A</v>
      </c>
    </row>
    <row r="136" spans="1:61" ht="14.4" x14ac:dyDescent="0.3">
      <c r="A136" s="50" t="str">
        <f t="shared" si="46"/>
        <v/>
      </c>
      <c r="B136" s="42">
        <f t="shared" si="50"/>
        <v>0</v>
      </c>
      <c r="C136" s="42"/>
      <c r="D136" s="51" t="str">
        <f t="shared" si="51"/>
        <v/>
      </c>
      <c r="E136" s="62"/>
      <c r="F136" s="52"/>
      <c r="G136" s="65"/>
      <c r="H136" s="70"/>
      <c r="I136" s="53"/>
      <c r="J136" s="54"/>
      <c r="K136" s="54"/>
      <c r="L136" s="54"/>
      <c r="M136" s="54"/>
      <c r="N136" s="54"/>
      <c r="O136" s="55"/>
      <c r="P136" s="56"/>
      <c r="Q136" s="55"/>
      <c r="R136" s="55"/>
      <c r="S136" s="55"/>
      <c r="T136" s="55"/>
      <c r="U136" s="55"/>
      <c r="V136" s="116" t="str">
        <f t="shared" si="36"/>
        <v/>
      </c>
      <c r="W136" s="116" t="str">
        <f t="shared" si="37"/>
        <v/>
      </c>
      <c r="X136" s="116" t="str">
        <f t="shared" si="47"/>
        <v/>
      </c>
      <c r="Y136" s="116" t="str">
        <f t="shared" si="48"/>
        <v/>
      </c>
      <c r="Z136" s="116" t="str">
        <f t="shared" si="49"/>
        <v/>
      </c>
      <c r="AA136" s="115" t="str">
        <f t="shared" si="38"/>
        <v/>
      </c>
      <c r="AB136" s="115" t="str">
        <f t="shared" si="39"/>
        <v/>
      </c>
      <c r="AC136" s="115" t="str">
        <f t="shared" si="40"/>
        <v/>
      </c>
      <c r="AD136" s="115" t="str">
        <f t="shared" si="41"/>
        <v/>
      </c>
      <c r="AE136" s="115" t="str">
        <f t="shared" si="42"/>
        <v/>
      </c>
      <c r="AF136" s="115" t="str">
        <f t="shared" si="43"/>
        <v/>
      </c>
      <c r="AS136" s="83" t="str">
        <f t="shared" si="44"/>
        <v/>
      </c>
      <c r="AT136" s="83" t="str">
        <f t="shared" si="45"/>
        <v/>
      </c>
      <c r="BD136" t="str">
        <f t="shared" si="32"/>
        <v>R1ATESCO WARNDON</v>
      </c>
      <c r="BE136" s="94" t="s">
        <v>2257</v>
      </c>
      <c r="BF136" s="94" t="s">
        <v>2258</v>
      </c>
      <c r="BG136" s="94" t="s">
        <v>2257</v>
      </c>
      <c r="BH136" s="94" t="s">
        <v>2258</v>
      </c>
      <c r="BI136" s="94" t="str">
        <f t="shared" si="33"/>
        <v>R1A</v>
      </c>
    </row>
    <row r="137" spans="1:61" ht="14.4" x14ac:dyDescent="0.3">
      <c r="A137" s="50" t="str">
        <f t="shared" si="46"/>
        <v/>
      </c>
      <c r="B137" s="42">
        <f t="shared" si="50"/>
        <v>0</v>
      </c>
      <c r="C137" s="42"/>
      <c r="D137" s="51" t="str">
        <f t="shared" si="51"/>
        <v/>
      </c>
      <c r="E137" s="62"/>
      <c r="F137" s="52"/>
      <c r="G137" s="65"/>
      <c r="H137" s="70"/>
      <c r="I137" s="53"/>
      <c r="J137" s="54"/>
      <c r="K137" s="54"/>
      <c r="L137" s="54"/>
      <c r="M137" s="54"/>
      <c r="N137" s="54"/>
      <c r="O137" s="55"/>
      <c r="P137" s="56"/>
      <c r="Q137" s="55"/>
      <c r="R137" s="55"/>
      <c r="S137" s="55"/>
      <c r="T137" s="55"/>
      <c r="U137" s="55"/>
      <c r="V137" s="116" t="str">
        <f t="shared" si="36"/>
        <v/>
      </c>
      <c r="W137" s="116" t="str">
        <f t="shared" si="37"/>
        <v/>
      </c>
      <c r="X137" s="116" t="str">
        <f t="shared" si="47"/>
        <v/>
      </c>
      <c r="Y137" s="116" t="str">
        <f t="shared" si="48"/>
        <v/>
      </c>
      <c r="Z137" s="116" t="str">
        <f t="shared" si="49"/>
        <v/>
      </c>
      <c r="AA137" s="115" t="str">
        <f t="shared" si="38"/>
        <v/>
      </c>
      <c r="AB137" s="115" t="str">
        <f t="shared" si="39"/>
        <v/>
      </c>
      <c r="AC137" s="115" t="str">
        <f t="shared" si="40"/>
        <v/>
      </c>
      <c r="AD137" s="115" t="str">
        <f t="shared" si="41"/>
        <v/>
      </c>
      <c r="AE137" s="115" t="str">
        <f t="shared" si="42"/>
        <v/>
      </c>
      <c r="AF137" s="115" t="str">
        <f t="shared" si="43"/>
        <v/>
      </c>
      <c r="AS137" s="83" t="str">
        <f t="shared" si="44"/>
        <v/>
      </c>
      <c r="AT137" s="83" t="str">
        <f t="shared" si="45"/>
        <v/>
      </c>
      <c r="BD137" t="str">
        <f t="shared" si="32"/>
        <v>R1ATHE FIRS REST HOME</v>
      </c>
      <c r="BE137" s="94" t="s">
        <v>2214</v>
      </c>
      <c r="BF137" s="94" t="s">
        <v>2215</v>
      </c>
      <c r="BG137" s="94" t="s">
        <v>2214</v>
      </c>
      <c r="BH137" s="94" t="s">
        <v>2215</v>
      </c>
      <c r="BI137" s="94" t="str">
        <f t="shared" si="33"/>
        <v>R1A</v>
      </c>
    </row>
    <row r="138" spans="1:61" ht="14.4" x14ac:dyDescent="0.3">
      <c r="A138" s="50" t="str">
        <f t="shared" si="46"/>
        <v/>
      </c>
      <c r="B138" s="42">
        <f t="shared" si="50"/>
        <v>0</v>
      </c>
      <c r="C138" s="42"/>
      <c r="D138" s="51" t="str">
        <f t="shared" si="51"/>
        <v/>
      </c>
      <c r="E138" s="62"/>
      <c r="F138" s="52"/>
      <c r="G138" s="65"/>
      <c r="H138" s="70"/>
      <c r="I138" s="53"/>
      <c r="J138" s="54"/>
      <c r="K138" s="54"/>
      <c r="L138" s="54"/>
      <c r="M138" s="54"/>
      <c r="N138" s="54"/>
      <c r="O138" s="55"/>
      <c r="P138" s="56"/>
      <c r="Q138" s="55"/>
      <c r="R138" s="55"/>
      <c r="S138" s="55"/>
      <c r="T138" s="55"/>
      <c r="U138" s="55"/>
      <c r="V138" s="116" t="str">
        <f t="shared" si="36"/>
        <v/>
      </c>
      <c r="W138" s="116" t="str">
        <f t="shared" si="37"/>
        <v/>
      </c>
      <c r="X138" s="116" t="str">
        <f t="shared" si="47"/>
        <v/>
      </c>
      <c r="Y138" s="116" t="str">
        <f t="shared" si="48"/>
        <v/>
      </c>
      <c r="Z138" s="116" t="str">
        <f t="shared" si="49"/>
        <v/>
      </c>
      <c r="AA138" s="115" t="str">
        <f t="shared" si="38"/>
        <v/>
      </c>
      <c r="AB138" s="115" t="str">
        <f t="shared" si="39"/>
        <v/>
      </c>
      <c r="AC138" s="115" t="str">
        <f t="shared" si="40"/>
        <v/>
      </c>
      <c r="AD138" s="115" t="str">
        <f t="shared" si="41"/>
        <v/>
      </c>
      <c r="AE138" s="115" t="str">
        <f t="shared" si="42"/>
        <v/>
      </c>
      <c r="AF138" s="115" t="str">
        <f t="shared" si="43"/>
        <v/>
      </c>
      <c r="AS138" s="83" t="str">
        <f t="shared" si="44"/>
        <v/>
      </c>
      <c r="AT138" s="83" t="str">
        <f t="shared" si="45"/>
        <v/>
      </c>
      <c r="BD138" t="str">
        <f t="shared" si="32"/>
        <v>R1ATHE GRANGE</v>
      </c>
      <c r="BE138" s="94" t="s">
        <v>2246</v>
      </c>
      <c r="BF138" s="94" t="s">
        <v>1965</v>
      </c>
      <c r="BG138" s="94" t="s">
        <v>2246</v>
      </c>
      <c r="BH138" s="94" t="s">
        <v>1965</v>
      </c>
      <c r="BI138" s="94" t="str">
        <f t="shared" si="33"/>
        <v>R1A</v>
      </c>
    </row>
    <row r="139" spans="1:61" ht="14.4" x14ac:dyDescent="0.3">
      <c r="A139" s="50" t="str">
        <f t="shared" si="46"/>
        <v/>
      </c>
      <c r="B139" s="42">
        <f t="shared" si="50"/>
        <v>0</v>
      </c>
      <c r="C139" s="42"/>
      <c r="D139" s="51" t="str">
        <f t="shared" si="51"/>
        <v/>
      </c>
      <c r="E139" s="62"/>
      <c r="F139" s="52"/>
      <c r="G139" s="65"/>
      <c r="H139" s="70"/>
      <c r="I139" s="53"/>
      <c r="J139" s="54"/>
      <c r="K139" s="54"/>
      <c r="L139" s="54"/>
      <c r="M139" s="54"/>
      <c r="N139" s="54"/>
      <c r="O139" s="55"/>
      <c r="P139" s="56"/>
      <c r="Q139" s="55"/>
      <c r="R139" s="55"/>
      <c r="S139" s="55"/>
      <c r="T139" s="55"/>
      <c r="U139" s="55"/>
      <c r="V139" s="116" t="str">
        <f t="shared" si="36"/>
        <v/>
      </c>
      <c r="W139" s="116" t="str">
        <f t="shared" si="37"/>
        <v/>
      </c>
      <c r="X139" s="116" t="str">
        <f t="shared" si="47"/>
        <v/>
      </c>
      <c r="Y139" s="116" t="str">
        <f t="shared" si="48"/>
        <v/>
      </c>
      <c r="Z139" s="116" t="str">
        <f t="shared" si="49"/>
        <v/>
      </c>
      <c r="AA139" s="115" t="str">
        <f t="shared" si="38"/>
        <v/>
      </c>
      <c r="AB139" s="115" t="str">
        <f t="shared" si="39"/>
        <v/>
      </c>
      <c r="AC139" s="115" t="str">
        <f t="shared" si="40"/>
        <v/>
      </c>
      <c r="AD139" s="115" t="str">
        <f t="shared" si="41"/>
        <v/>
      </c>
      <c r="AE139" s="115" t="str">
        <f t="shared" si="42"/>
        <v/>
      </c>
      <c r="AF139" s="115" t="str">
        <f t="shared" si="43"/>
        <v/>
      </c>
      <c r="AS139" s="83" t="str">
        <f t="shared" si="44"/>
        <v/>
      </c>
      <c r="AT139" s="83" t="str">
        <f t="shared" si="45"/>
        <v/>
      </c>
      <c r="BD139" t="str">
        <f t="shared" si="32"/>
        <v>R1ATHE HIVE</v>
      </c>
      <c r="BE139" s="94" t="s">
        <v>2334</v>
      </c>
      <c r="BF139" s="94" t="s">
        <v>2335</v>
      </c>
      <c r="BG139" s="94" t="s">
        <v>2334</v>
      </c>
      <c r="BH139" s="94" t="s">
        <v>2335</v>
      </c>
      <c r="BI139" s="94" t="str">
        <f t="shared" si="33"/>
        <v>R1A</v>
      </c>
    </row>
    <row r="140" spans="1:61" ht="14.4" x14ac:dyDescent="0.3">
      <c r="A140" s="50" t="str">
        <f t="shared" si="46"/>
        <v/>
      </c>
      <c r="B140" s="42">
        <f t="shared" si="50"/>
        <v>0</v>
      </c>
      <c r="C140" s="42"/>
      <c r="D140" s="51" t="str">
        <f t="shared" si="51"/>
        <v/>
      </c>
      <c r="E140" s="62"/>
      <c r="F140" s="52"/>
      <c r="G140" s="65"/>
      <c r="H140" s="70"/>
      <c r="I140" s="53"/>
      <c r="J140" s="54"/>
      <c r="K140" s="54"/>
      <c r="L140" s="54"/>
      <c r="M140" s="54"/>
      <c r="N140" s="54"/>
      <c r="O140" s="55"/>
      <c r="P140" s="56"/>
      <c r="Q140" s="55"/>
      <c r="R140" s="55"/>
      <c r="S140" s="55"/>
      <c r="T140" s="55"/>
      <c r="U140" s="55"/>
      <c r="V140" s="116" t="str">
        <f t="shared" si="36"/>
        <v/>
      </c>
      <c r="W140" s="116" t="str">
        <f t="shared" si="37"/>
        <v/>
      </c>
      <c r="X140" s="116" t="str">
        <f t="shared" si="47"/>
        <v/>
      </c>
      <c r="Y140" s="116" t="str">
        <f t="shared" si="48"/>
        <v/>
      </c>
      <c r="Z140" s="116" t="str">
        <f t="shared" si="49"/>
        <v/>
      </c>
      <c r="AA140" s="115" t="str">
        <f t="shared" si="38"/>
        <v/>
      </c>
      <c r="AB140" s="115" t="str">
        <f t="shared" si="39"/>
        <v/>
      </c>
      <c r="AC140" s="115" t="str">
        <f t="shared" si="40"/>
        <v/>
      </c>
      <c r="AD140" s="115" t="str">
        <f t="shared" si="41"/>
        <v/>
      </c>
      <c r="AE140" s="115" t="str">
        <f t="shared" si="42"/>
        <v/>
      </c>
      <c r="AF140" s="115" t="str">
        <f t="shared" si="43"/>
        <v/>
      </c>
      <c r="AS140" s="83" t="str">
        <f t="shared" si="44"/>
        <v/>
      </c>
      <c r="AT140" s="83" t="str">
        <f t="shared" si="45"/>
        <v/>
      </c>
      <c r="BD140" t="str">
        <f t="shared" ref="BD140:BD203" si="52">CONCATENATE(LEFT(BE140, 3),BF140)</f>
        <v>R1ATHE OLD VICARAGE</v>
      </c>
      <c r="BE140" s="94" t="s">
        <v>2329</v>
      </c>
      <c r="BF140" s="94" t="s">
        <v>1873</v>
      </c>
      <c r="BG140" s="94" t="s">
        <v>2329</v>
      </c>
      <c r="BH140" s="94" t="s">
        <v>1873</v>
      </c>
      <c r="BI140" s="94" t="str">
        <f t="shared" ref="BI140:BI203" si="53">LEFT(BG140,3)</f>
        <v>R1A</v>
      </c>
    </row>
    <row r="141" spans="1:61" ht="14.4" x14ac:dyDescent="0.3">
      <c r="A141" s="50" t="str">
        <f t="shared" si="46"/>
        <v/>
      </c>
      <c r="B141" s="42">
        <f t="shared" si="50"/>
        <v>0</v>
      </c>
      <c r="C141" s="42"/>
      <c r="D141" s="51" t="str">
        <f t="shared" si="51"/>
        <v/>
      </c>
      <c r="E141" s="62"/>
      <c r="F141" s="52"/>
      <c r="G141" s="65"/>
      <c r="H141" s="70"/>
      <c r="I141" s="53"/>
      <c r="J141" s="54"/>
      <c r="K141" s="54"/>
      <c r="L141" s="54"/>
      <c r="M141" s="54"/>
      <c r="N141" s="54"/>
      <c r="O141" s="55"/>
      <c r="P141" s="56"/>
      <c r="Q141" s="55"/>
      <c r="R141" s="55"/>
      <c r="S141" s="55"/>
      <c r="T141" s="55"/>
      <c r="U141" s="55"/>
      <c r="V141" s="116" t="str">
        <f t="shared" si="36"/>
        <v/>
      </c>
      <c r="W141" s="116" t="str">
        <f t="shared" si="37"/>
        <v/>
      </c>
      <c r="X141" s="116" t="str">
        <f t="shared" si="47"/>
        <v/>
      </c>
      <c r="Y141" s="116" t="str">
        <f t="shared" si="48"/>
        <v/>
      </c>
      <c r="Z141" s="116" t="str">
        <f t="shared" si="49"/>
        <v/>
      </c>
      <c r="AA141" s="115" t="str">
        <f t="shared" si="38"/>
        <v/>
      </c>
      <c r="AB141" s="115" t="str">
        <f t="shared" si="39"/>
        <v/>
      </c>
      <c r="AC141" s="115" t="str">
        <f t="shared" si="40"/>
        <v/>
      </c>
      <c r="AD141" s="115" t="str">
        <f t="shared" si="41"/>
        <v/>
      </c>
      <c r="AE141" s="115" t="str">
        <f t="shared" si="42"/>
        <v/>
      </c>
      <c r="AF141" s="115" t="str">
        <f t="shared" si="43"/>
        <v/>
      </c>
      <c r="AS141" s="83" t="str">
        <f t="shared" si="44"/>
        <v/>
      </c>
      <c r="AT141" s="83" t="str">
        <f t="shared" si="45"/>
        <v/>
      </c>
      <c r="BD141" t="str">
        <f t="shared" si="52"/>
        <v>R1ATHE PINES</v>
      </c>
      <c r="BE141" s="94" t="s">
        <v>2316</v>
      </c>
      <c r="BF141" s="94" t="s">
        <v>1668</v>
      </c>
      <c r="BG141" s="94" t="s">
        <v>2316</v>
      </c>
      <c r="BH141" s="94" t="s">
        <v>1668</v>
      </c>
      <c r="BI141" s="94" t="str">
        <f t="shared" si="53"/>
        <v>R1A</v>
      </c>
    </row>
    <row r="142" spans="1:61" ht="14.4" x14ac:dyDescent="0.3">
      <c r="A142" s="50" t="str">
        <f t="shared" si="46"/>
        <v/>
      </c>
      <c r="B142" s="42">
        <f t="shared" ref="B142:B173" si="54">IF(SUM(E343:G343,M343:N343)&gt;0,1,IF(AG343&gt;0,2,0))</f>
        <v>0</v>
      </c>
      <c r="C142" s="42"/>
      <c r="D142" s="51" t="str">
        <f t="shared" ref="D142:D173" si="55">IF(ISNA(VLOOKUP($E$5&amp;E142,$BD:$BE,2,FALSE)),"",VLOOKUP($E$5&amp;E142,$BD:$BE,2,FALSE))</f>
        <v/>
      </c>
      <c r="E142" s="62"/>
      <c r="F142" s="52"/>
      <c r="G142" s="65"/>
      <c r="H142" s="70"/>
      <c r="I142" s="53"/>
      <c r="J142" s="54"/>
      <c r="K142" s="54"/>
      <c r="L142" s="54"/>
      <c r="M142" s="54"/>
      <c r="N142" s="54"/>
      <c r="O142" s="55"/>
      <c r="P142" s="56"/>
      <c r="Q142" s="55"/>
      <c r="R142" s="55"/>
      <c r="S142" s="55"/>
      <c r="T142" s="55"/>
      <c r="U142" s="55"/>
      <c r="V142" s="116" t="str">
        <f t="shared" si="36"/>
        <v/>
      </c>
      <c r="W142" s="116" t="str">
        <f t="shared" si="37"/>
        <v/>
      </c>
      <c r="X142" s="116" t="str">
        <f t="shared" si="47"/>
        <v/>
      </c>
      <c r="Y142" s="116" t="str">
        <f t="shared" si="48"/>
        <v/>
      </c>
      <c r="Z142" s="116" t="str">
        <f t="shared" si="49"/>
        <v/>
      </c>
      <c r="AA142" s="115" t="str">
        <f t="shared" si="38"/>
        <v/>
      </c>
      <c r="AB142" s="115" t="str">
        <f t="shared" si="39"/>
        <v/>
      </c>
      <c r="AC142" s="115" t="str">
        <f t="shared" si="40"/>
        <v/>
      </c>
      <c r="AD142" s="115" t="str">
        <f t="shared" si="41"/>
        <v/>
      </c>
      <c r="AE142" s="115" t="str">
        <f t="shared" si="42"/>
        <v/>
      </c>
      <c r="AF142" s="115" t="str">
        <f t="shared" si="43"/>
        <v/>
      </c>
      <c r="AS142" s="83" t="str">
        <f t="shared" si="44"/>
        <v/>
      </c>
      <c r="AT142" s="83" t="str">
        <f t="shared" si="45"/>
        <v/>
      </c>
      <c r="BD142" t="str">
        <f t="shared" si="52"/>
        <v>R1ATHE ROBERTSON CENTRE (D BLOCK)</v>
      </c>
      <c r="BE142" s="95" t="s">
        <v>9824</v>
      </c>
      <c r="BF142" s="95" t="s">
        <v>9825</v>
      </c>
      <c r="BG142" s="95" t="s">
        <v>9824</v>
      </c>
      <c r="BH142" s="95" t="s">
        <v>9825</v>
      </c>
      <c r="BI142" s="94" t="str">
        <f t="shared" si="53"/>
        <v>R1A</v>
      </c>
    </row>
    <row r="143" spans="1:61" ht="14.4" x14ac:dyDescent="0.3">
      <c r="A143" s="50" t="str">
        <f t="shared" si="46"/>
        <v/>
      </c>
      <c r="B143" s="42">
        <f t="shared" si="54"/>
        <v>0</v>
      </c>
      <c r="C143" s="42"/>
      <c r="D143" s="51" t="str">
        <f t="shared" si="55"/>
        <v/>
      </c>
      <c r="E143" s="62"/>
      <c r="F143" s="52"/>
      <c r="G143" s="65"/>
      <c r="H143" s="70"/>
      <c r="I143" s="53"/>
      <c r="J143" s="54"/>
      <c r="K143" s="54"/>
      <c r="L143" s="54"/>
      <c r="M143" s="54"/>
      <c r="N143" s="54"/>
      <c r="O143" s="55"/>
      <c r="P143" s="56"/>
      <c r="Q143" s="55"/>
      <c r="R143" s="55"/>
      <c r="S143" s="55"/>
      <c r="T143" s="55"/>
      <c r="U143" s="55"/>
      <c r="V143" s="116" t="str">
        <f t="shared" ref="V143:V206" si="56">IF(ISERROR(IF($U143="","",SUM(J143,N143)/$U143)),"-",(IF($U143="","",SUM(J143,N143)/$U143)))</f>
        <v/>
      </c>
      <c r="W143" s="116" t="str">
        <f t="shared" ref="W143:W206" si="57">IF(ISERROR(IF($U143="","",SUM(L143,P143)/$U143)),"-",(IF($U143="","",SUM(L143,P143)/$U143)))</f>
        <v/>
      </c>
      <c r="X143" s="116" t="str">
        <f t="shared" si="47"/>
        <v/>
      </c>
      <c r="Y143" s="116" t="str">
        <f t="shared" si="48"/>
        <v/>
      </c>
      <c r="Z143" s="116" t="str">
        <f t="shared" si="49"/>
        <v/>
      </c>
      <c r="AA143" s="115" t="str">
        <f t="shared" ref="AA143:AA206" si="58">IF(ISERROR(IF($I143="","",J143/I143)),"-",(IF($I143="","",J143/I143)))</f>
        <v/>
      </c>
      <c r="AB143" s="115" t="str">
        <f t="shared" ref="AB143:AB206" si="59">IF(ISERROR(IF(K143="","",L143/K143)),"-",(IF(K143="","",L143/K143)))</f>
        <v/>
      </c>
      <c r="AC143" s="115" t="str">
        <f t="shared" ref="AC143:AC206" si="60">IF(ISERROR(IF(M143="","",N143/M143)),"-",(IF(M143="","",N143/M143)))</f>
        <v/>
      </c>
      <c r="AD143" s="115" t="str">
        <f t="shared" ref="AD143:AD206" si="61">IF(ISERROR(IF(O143="","",P143/O143)),"-",IF(O143="","",P143/O143))</f>
        <v/>
      </c>
      <c r="AE143" s="115" t="str">
        <f t="shared" ref="AE143:AE206" si="62">IF(ISERROR(IF(Q143="","",R143/Q143)),"-",IF(Q143="","",R143/Q143))</f>
        <v/>
      </c>
      <c r="AF143" s="115" t="str">
        <f t="shared" ref="AF143:AF206" si="63">IF(ISERROR(IF(S143="","",T143/S143)),"-",IF(S143="","",T143/S143))</f>
        <v/>
      </c>
      <c r="AS143" s="83" t="str">
        <f t="shared" ref="AS143:AS206" si="64">IF(M344=1,"No Site Selected","")</f>
        <v/>
      </c>
      <c r="AT143" s="83" t="str">
        <f t="shared" ref="AT143:AT206" si="65">IF(N344=1,"No Ward Name","")</f>
        <v/>
      </c>
      <c r="BD143" t="str">
        <f t="shared" si="52"/>
        <v>R1ATHE WOODLANDS</v>
      </c>
      <c r="BE143" s="94" t="s">
        <v>2236</v>
      </c>
      <c r="BF143" s="94" t="s">
        <v>2237</v>
      </c>
      <c r="BG143" s="94" t="s">
        <v>2236</v>
      </c>
      <c r="BH143" s="94" t="s">
        <v>2237</v>
      </c>
      <c r="BI143" s="94" t="str">
        <f t="shared" si="53"/>
        <v>R1A</v>
      </c>
    </row>
    <row r="144" spans="1:61" ht="14.4" x14ac:dyDescent="0.3">
      <c r="A144" s="50" t="str">
        <f t="shared" si="46"/>
        <v/>
      </c>
      <c r="B144" s="42">
        <f t="shared" si="54"/>
        <v>0</v>
      </c>
      <c r="C144" s="42"/>
      <c r="D144" s="51" t="str">
        <f t="shared" si="55"/>
        <v/>
      </c>
      <c r="E144" s="62"/>
      <c r="F144" s="52"/>
      <c r="G144" s="65"/>
      <c r="H144" s="70"/>
      <c r="I144" s="53"/>
      <c r="J144" s="54"/>
      <c r="K144" s="54"/>
      <c r="L144" s="54"/>
      <c r="M144" s="54"/>
      <c r="N144" s="54"/>
      <c r="O144" s="55"/>
      <c r="P144" s="56"/>
      <c r="Q144" s="55"/>
      <c r="R144" s="55"/>
      <c r="S144" s="55"/>
      <c r="T144" s="55"/>
      <c r="U144" s="55"/>
      <c r="V144" s="116" t="str">
        <f t="shared" si="56"/>
        <v/>
      </c>
      <c r="W144" s="116" t="str">
        <f t="shared" si="57"/>
        <v/>
      </c>
      <c r="X144" s="116" t="str">
        <f t="shared" si="47"/>
        <v/>
      </c>
      <c r="Y144" s="116" t="str">
        <f t="shared" si="48"/>
        <v/>
      </c>
      <c r="Z144" s="116" t="str">
        <f t="shared" si="49"/>
        <v/>
      </c>
      <c r="AA144" s="115" t="str">
        <f t="shared" si="58"/>
        <v/>
      </c>
      <c r="AB144" s="115" t="str">
        <f t="shared" si="59"/>
        <v/>
      </c>
      <c r="AC144" s="115" t="str">
        <f t="shared" si="60"/>
        <v/>
      </c>
      <c r="AD144" s="115" t="str">
        <f t="shared" si="61"/>
        <v/>
      </c>
      <c r="AE144" s="115" t="str">
        <f t="shared" si="62"/>
        <v/>
      </c>
      <c r="AF144" s="115" t="str">
        <f t="shared" si="63"/>
        <v/>
      </c>
      <c r="AS144" s="83" t="str">
        <f t="shared" si="64"/>
        <v/>
      </c>
      <c r="AT144" s="83" t="str">
        <f t="shared" si="65"/>
        <v/>
      </c>
      <c r="BD144" t="str">
        <f t="shared" si="52"/>
        <v>R1ATIMBERDINE HOME RESIDENTIAL CARE</v>
      </c>
      <c r="BE144" s="94" t="s">
        <v>2312</v>
      </c>
      <c r="BF144" s="94" t="s">
        <v>2313</v>
      </c>
      <c r="BG144" s="94" t="s">
        <v>2312</v>
      </c>
      <c r="BH144" s="94" t="s">
        <v>2313</v>
      </c>
      <c r="BI144" s="94" t="str">
        <f t="shared" si="53"/>
        <v>R1A</v>
      </c>
    </row>
    <row r="145" spans="1:61" ht="14.4" x14ac:dyDescent="0.3">
      <c r="A145" s="50" t="str">
        <f t="shared" ref="A145:A208" si="66">IF(M346=1,"No Site Selected",IF(N346=1,"No Ward Name",""))</f>
        <v/>
      </c>
      <c r="B145" s="42">
        <f t="shared" si="54"/>
        <v>0</v>
      </c>
      <c r="C145" s="42"/>
      <c r="D145" s="51" t="str">
        <f t="shared" si="55"/>
        <v/>
      </c>
      <c r="E145" s="62"/>
      <c r="F145" s="52"/>
      <c r="G145" s="65"/>
      <c r="H145" s="70"/>
      <c r="I145" s="53"/>
      <c r="J145" s="54"/>
      <c r="K145" s="54"/>
      <c r="L145" s="54"/>
      <c r="M145" s="54"/>
      <c r="N145" s="54"/>
      <c r="O145" s="55"/>
      <c r="P145" s="56"/>
      <c r="Q145" s="55"/>
      <c r="R145" s="55"/>
      <c r="S145" s="55"/>
      <c r="T145" s="55"/>
      <c r="U145" s="55"/>
      <c r="V145" s="116" t="str">
        <f t="shared" si="56"/>
        <v/>
      </c>
      <c r="W145" s="116" t="str">
        <f t="shared" si="57"/>
        <v/>
      </c>
      <c r="X145" s="116" t="str">
        <f t="shared" ref="X145:X208" si="67">IF(ISERROR(IF($U145="","",R145/$U145)),"-",(IF($U145="","",R145/$U145)))</f>
        <v/>
      </c>
      <c r="Y145" s="116" t="str">
        <f t="shared" ref="Y145:Y208" si="68">IF(ISERROR(IF($U145="","",T145/$U145)),"-",(IF($U145="","",T145/$U145)))</f>
        <v/>
      </c>
      <c r="Z145" s="116" t="str">
        <f t="shared" ref="Z145:Z208" si="69">IF(ISERROR(IF($U145="","",SUM(J145,L145,N145,P145,R145,T145)/$U145)),"-",(IF($U145="","",SUM(J145,L145,N145,P145,R145,T145)/$U145)))</f>
        <v/>
      </c>
      <c r="AA145" s="115" t="str">
        <f t="shared" si="58"/>
        <v/>
      </c>
      <c r="AB145" s="115" t="str">
        <f t="shared" si="59"/>
        <v/>
      </c>
      <c r="AC145" s="115" t="str">
        <f t="shared" si="60"/>
        <v/>
      </c>
      <c r="AD145" s="115" t="str">
        <f t="shared" si="61"/>
        <v/>
      </c>
      <c r="AE145" s="115" t="str">
        <f t="shared" si="62"/>
        <v/>
      </c>
      <c r="AF145" s="115" t="str">
        <f t="shared" si="63"/>
        <v/>
      </c>
      <c r="AS145" s="83" t="str">
        <f t="shared" si="64"/>
        <v/>
      </c>
      <c r="AT145" s="83" t="str">
        <f t="shared" si="65"/>
        <v/>
      </c>
      <c r="BD145" t="str">
        <f t="shared" si="52"/>
        <v>R1ATOUCHSTONE UNIT</v>
      </c>
      <c r="BE145" s="94" t="s">
        <v>2261</v>
      </c>
      <c r="BF145" s="94" t="s">
        <v>2262</v>
      </c>
      <c r="BG145" s="94" t="s">
        <v>2261</v>
      </c>
      <c r="BH145" s="94" t="s">
        <v>2262</v>
      </c>
      <c r="BI145" s="94" t="str">
        <f t="shared" si="53"/>
        <v>R1A</v>
      </c>
    </row>
    <row r="146" spans="1:61" ht="14.4" x14ac:dyDescent="0.3">
      <c r="A146" s="50" t="str">
        <f t="shared" si="66"/>
        <v/>
      </c>
      <c r="B146" s="42">
        <f t="shared" si="54"/>
        <v>0</v>
      </c>
      <c r="C146" s="42"/>
      <c r="D146" s="51" t="str">
        <f t="shared" si="55"/>
        <v/>
      </c>
      <c r="E146" s="62"/>
      <c r="F146" s="52"/>
      <c r="G146" s="65"/>
      <c r="H146" s="70"/>
      <c r="I146" s="53"/>
      <c r="J146" s="54"/>
      <c r="K146" s="54"/>
      <c r="L146" s="54"/>
      <c r="M146" s="54"/>
      <c r="N146" s="54"/>
      <c r="O146" s="55"/>
      <c r="P146" s="56"/>
      <c r="Q146" s="55"/>
      <c r="R146" s="55"/>
      <c r="S146" s="55"/>
      <c r="T146" s="55"/>
      <c r="U146" s="55"/>
      <c r="V146" s="116" t="str">
        <f t="shared" si="56"/>
        <v/>
      </c>
      <c r="W146" s="116" t="str">
        <f t="shared" si="57"/>
        <v/>
      </c>
      <c r="X146" s="116" t="str">
        <f t="shared" si="67"/>
        <v/>
      </c>
      <c r="Y146" s="116" t="str">
        <f t="shared" si="68"/>
        <v/>
      </c>
      <c r="Z146" s="116" t="str">
        <f t="shared" si="69"/>
        <v/>
      </c>
      <c r="AA146" s="115" t="str">
        <f t="shared" si="58"/>
        <v/>
      </c>
      <c r="AB146" s="115" t="str">
        <f t="shared" si="59"/>
        <v/>
      </c>
      <c r="AC146" s="115" t="str">
        <f t="shared" si="60"/>
        <v/>
      </c>
      <c r="AD146" s="115" t="str">
        <f t="shared" si="61"/>
        <v/>
      </c>
      <c r="AE146" s="115" t="str">
        <f t="shared" si="62"/>
        <v/>
      </c>
      <c r="AF146" s="115" t="str">
        <f t="shared" si="63"/>
        <v/>
      </c>
      <c r="AS146" s="83" t="str">
        <f t="shared" si="64"/>
        <v/>
      </c>
      <c r="AT146" s="83" t="str">
        <f t="shared" si="65"/>
        <v/>
      </c>
      <c r="BD146" t="str">
        <f t="shared" si="52"/>
        <v>R1AWALKWOOD MIDDLE AUTISM BASE</v>
      </c>
      <c r="BE146" s="94" t="s">
        <v>2230</v>
      </c>
      <c r="BF146" s="94" t="s">
        <v>2231</v>
      </c>
      <c r="BG146" s="94" t="s">
        <v>2230</v>
      </c>
      <c r="BH146" s="94" t="s">
        <v>2231</v>
      </c>
      <c r="BI146" s="94" t="str">
        <f t="shared" si="53"/>
        <v>R1A</v>
      </c>
    </row>
    <row r="147" spans="1:61" ht="14.4" x14ac:dyDescent="0.3">
      <c r="A147" s="50" t="str">
        <f t="shared" si="66"/>
        <v/>
      </c>
      <c r="B147" s="42">
        <f t="shared" si="54"/>
        <v>0</v>
      </c>
      <c r="C147" s="42"/>
      <c r="D147" s="51" t="str">
        <f t="shared" si="55"/>
        <v/>
      </c>
      <c r="E147" s="62"/>
      <c r="F147" s="52"/>
      <c r="G147" s="65"/>
      <c r="H147" s="70"/>
      <c r="I147" s="53"/>
      <c r="J147" s="54"/>
      <c r="K147" s="54"/>
      <c r="L147" s="54"/>
      <c r="M147" s="54"/>
      <c r="N147" s="54"/>
      <c r="O147" s="55"/>
      <c r="P147" s="56"/>
      <c r="Q147" s="55"/>
      <c r="R147" s="55"/>
      <c r="S147" s="55"/>
      <c r="T147" s="55"/>
      <c r="U147" s="55"/>
      <c r="V147" s="116" t="str">
        <f t="shared" si="56"/>
        <v/>
      </c>
      <c r="W147" s="116" t="str">
        <f t="shared" si="57"/>
        <v/>
      </c>
      <c r="X147" s="116" t="str">
        <f t="shared" si="67"/>
        <v/>
      </c>
      <c r="Y147" s="116" t="str">
        <f t="shared" si="68"/>
        <v/>
      </c>
      <c r="Z147" s="116" t="str">
        <f t="shared" si="69"/>
        <v/>
      </c>
      <c r="AA147" s="115" t="str">
        <f t="shared" si="58"/>
        <v/>
      </c>
      <c r="AB147" s="115" t="str">
        <f t="shared" si="59"/>
        <v/>
      </c>
      <c r="AC147" s="115" t="str">
        <f t="shared" si="60"/>
        <v/>
      </c>
      <c r="AD147" s="115" t="str">
        <f t="shared" si="61"/>
        <v/>
      </c>
      <c r="AE147" s="115" t="str">
        <f t="shared" si="62"/>
        <v/>
      </c>
      <c r="AF147" s="115" t="str">
        <f t="shared" si="63"/>
        <v/>
      </c>
      <c r="AS147" s="83" t="str">
        <f t="shared" si="64"/>
        <v/>
      </c>
      <c r="AT147" s="83" t="str">
        <f t="shared" si="65"/>
        <v/>
      </c>
      <c r="BD147" t="str">
        <f t="shared" si="52"/>
        <v>R1AWALSGRAVE HOSPITAL</v>
      </c>
      <c r="BE147" s="94" t="s">
        <v>2240</v>
      </c>
      <c r="BF147" s="94" t="s">
        <v>2241</v>
      </c>
      <c r="BG147" s="94" t="s">
        <v>2240</v>
      </c>
      <c r="BH147" s="94" t="s">
        <v>2241</v>
      </c>
      <c r="BI147" s="94" t="str">
        <f t="shared" si="53"/>
        <v>R1A</v>
      </c>
    </row>
    <row r="148" spans="1:61" ht="14.4" x14ac:dyDescent="0.3">
      <c r="A148" s="50" t="str">
        <f t="shared" si="66"/>
        <v/>
      </c>
      <c r="B148" s="42">
        <f t="shared" si="54"/>
        <v>0</v>
      </c>
      <c r="C148" s="42"/>
      <c r="D148" s="51" t="str">
        <f t="shared" si="55"/>
        <v/>
      </c>
      <c r="E148" s="62"/>
      <c r="F148" s="52"/>
      <c r="G148" s="65"/>
      <c r="H148" s="70"/>
      <c r="I148" s="53"/>
      <c r="J148" s="54"/>
      <c r="K148" s="54"/>
      <c r="L148" s="54"/>
      <c r="M148" s="54"/>
      <c r="N148" s="54"/>
      <c r="O148" s="55"/>
      <c r="P148" s="56"/>
      <c r="Q148" s="55"/>
      <c r="R148" s="55"/>
      <c r="S148" s="55"/>
      <c r="T148" s="55"/>
      <c r="U148" s="55"/>
      <c r="V148" s="116" t="str">
        <f t="shared" si="56"/>
        <v/>
      </c>
      <c r="W148" s="116" t="str">
        <f t="shared" si="57"/>
        <v/>
      </c>
      <c r="X148" s="116" t="str">
        <f t="shared" si="67"/>
        <v/>
      </c>
      <c r="Y148" s="116" t="str">
        <f t="shared" si="68"/>
        <v/>
      </c>
      <c r="Z148" s="116" t="str">
        <f t="shared" si="69"/>
        <v/>
      </c>
      <c r="AA148" s="115" t="str">
        <f t="shared" si="58"/>
        <v/>
      </c>
      <c r="AB148" s="115" t="str">
        <f t="shared" si="59"/>
        <v/>
      </c>
      <c r="AC148" s="115" t="str">
        <f t="shared" si="60"/>
        <v/>
      </c>
      <c r="AD148" s="115" t="str">
        <f t="shared" si="61"/>
        <v/>
      </c>
      <c r="AE148" s="115" t="str">
        <f t="shared" si="62"/>
        <v/>
      </c>
      <c r="AF148" s="115" t="str">
        <f t="shared" si="63"/>
        <v/>
      </c>
      <c r="AS148" s="83" t="str">
        <f t="shared" si="64"/>
        <v/>
      </c>
      <c r="AT148" s="83" t="str">
        <f t="shared" si="65"/>
        <v/>
      </c>
      <c r="BD148" t="str">
        <f t="shared" si="52"/>
        <v>R1AWASELY HIGH AUTISM BASE</v>
      </c>
      <c r="BE148" s="94" t="s">
        <v>2206</v>
      </c>
      <c r="BF148" s="94" t="s">
        <v>2207</v>
      </c>
      <c r="BG148" s="94" t="s">
        <v>2206</v>
      </c>
      <c r="BH148" s="94" t="s">
        <v>2207</v>
      </c>
      <c r="BI148" s="94" t="str">
        <f t="shared" si="53"/>
        <v>R1A</v>
      </c>
    </row>
    <row r="149" spans="1:61" ht="14.4" x14ac:dyDescent="0.3">
      <c r="A149" s="50" t="str">
        <f t="shared" si="66"/>
        <v/>
      </c>
      <c r="B149" s="42">
        <f t="shared" si="54"/>
        <v>0</v>
      </c>
      <c r="C149" s="42"/>
      <c r="D149" s="51" t="str">
        <f t="shared" si="55"/>
        <v/>
      </c>
      <c r="E149" s="62"/>
      <c r="F149" s="52"/>
      <c r="G149" s="65"/>
      <c r="H149" s="70"/>
      <c r="I149" s="53"/>
      <c r="J149" s="54"/>
      <c r="K149" s="54"/>
      <c r="L149" s="54"/>
      <c r="M149" s="54"/>
      <c r="N149" s="54"/>
      <c r="O149" s="55"/>
      <c r="P149" s="56"/>
      <c r="Q149" s="55"/>
      <c r="R149" s="55"/>
      <c r="S149" s="55"/>
      <c r="T149" s="55"/>
      <c r="U149" s="55"/>
      <c r="V149" s="116" t="str">
        <f t="shared" si="56"/>
        <v/>
      </c>
      <c r="W149" s="116" t="str">
        <f t="shared" si="57"/>
        <v/>
      </c>
      <c r="X149" s="116" t="str">
        <f t="shared" si="67"/>
        <v/>
      </c>
      <c r="Y149" s="116" t="str">
        <f t="shared" si="68"/>
        <v/>
      </c>
      <c r="Z149" s="116" t="str">
        <f t="shared" si="69"/>
        <v/>
      </c>
      <c r="AA149" s="115" t="str">
        <f t="shared" si="58"/>
        <v/>
      </c>
      <c r="AB149" s="115" t="str">
        <f t="shared" si="59"/>
        <v/>
      </c>
      <c r="AC149" s="115" t="str">
        <f t="shared" si="60"/>
        <v/>
      </c>
      <c r="AD149" s="115" t="str">
        <f t="shared" si="61"/>
        <v/>
      </c>
      <c r="AE149" s="115" t="str">
        <f t="shared" si="62"/>
        <v/>
      </c>
      <c r="AF149" s="115" t="str">
        <f t="shared" si="63"/>
        <v/>
      </c>
      <c r="AS149" s="83" t="str">
        <f t="shared" si="64"/>
        <v/>
      </c>
      <c r="AT149" s="83" t="str">
        <f t="shared" si="65"/>
        <v/>
      </c>
      <c r="BD149" t="str">
        <f t="shared" si="52"/>
        <v>R1AWATERSIDE</v>
      </c>
      <c r="BE149" s="94" t="s">
        <v>2354</v>
      </c>
      <c r="BF149" s="94" t="s">
        <v>2355</v>
      </c>
      <c r="BG149" s="94" t="s">
        <v>2354</v>
      </c>
      <c r="BH149" s="94" t="s">
        <v>2355</v>
      </c>
      <c r="BI149" s="94" t="str">
        <f t="shared" si="53"/>
        <v>R1A</v>
      </c>
    </row>
    <row r="150" spans="1:61" ht="14.4" x14ac:dyDescent="0.3">
      <c r="A150" s="50" t="str">
        <f t="shared" si="66"/>
        <v/>
      </c>
      <c r="B150" s="42">
        <f t="shared" si="54"/>
        <v>0</v>
      </c>
      <c r="C150" s="42"/>
      <c r="D150" s="51" t="str">
        <f t="shared" si="55"/>
        <v/>
      </c>
      <c r="E150" s="62"/>
      <c r="F150" s="52"/>
      <c r="G150" s="65"/>
      <c r="H150" s="70"/>
      <c r="I150" s="53"/>
      <c r="J150" s="54"/>
      <c r="K150" s="54"/>
      <c r="L150" s="54"/>
      <c r="M150" s="54"/>
      <c r="N150" s="54"/>
      <c r="O150" s="55"/>
      <c r="P150" s="56"/>
      <c r="Q150" s="55"/>
      <c r="R150" s="55"/>
      <c r="S150" s="55"/>
      <c r="T150" s="55"/>
      <c r="U150" s="55"/>
      <c r="V150" s="116" t="str">
        <f t="shared" si="56"/>
        <v/>
      </c>
      <c r="W150" s="116" t="str">
        <f t="shared" si="57"/>
        <v/>
      </c>
      <c r="X150" s="116" t="str">
        <f t="shared" si="67"/>
        <v/>
      </c>
      <c r="Y150" s="116" t="str">
        <f t="shared" si="68"/>
        <v/>
      </c>
      <c r="Z150" s="116" t="str">
        <f t="shared" si="69"/>
        <v/>
      </c>
      <c r="AA150" s="115" t="str">
        <f t="shared" si="58"/>
        <v/>
      </c>
      <c r="AB150" s="115" t="str">
        <f t="shared" si="59"/>
        <v/>
      </c>
      <c r="AC150" s="115" t="str">
        <f t="shared" si="60"/>
        <v/>
      </c>
      <c r="AD150" s="115" t="str">
        <f t="shared" si="61"/>
        <v/>
      </c>
      <c r="AE150" s="115" t="str">
        <f t="shared" si="62"/>
        <v/>
      </c>
      <c r="AF150" s="115" t="str">
        <f t="shared" si="63"/>
        <v/>
      </c>
      <c r="AS150" s="83" t="str">
        <f t="shared" si="64"/>
        <v/>
      </c>
      <c r="AT150" s="83" t="str">
        <f t="shared" si="65"/>
        <v/>
      </c>
      <c r="BD150" t="str">
        <f t="shared" si="52"/>
        <v>R1AWATERSIDE CARE HOME</v>
      </c>
      <c r="BE150" s="94" t="s">
        <v>2332</v>
      </c>
      <c r="BF150" s="94" t="s">
        <v>2333</v>
      </c>
      <c r="BG150" s="94" t="s">
        <v>2332</v>
      </c>
      <c r="BH150" s="94" t="s">
        <v>2333</v>
      </c>
      <c r="BI150" s="94" t="str">
        <f t="shared" si="53"/>
        <v>R1A</v>
      </c>
    </row>
    <row r="151" spans="1:61" ht="14.4" x14ac:dyDescent="0.3">
      <c r="A151" s="50" t="str">
        <f t="shared" si="66"/>
        <v/>
      </c>
      <c r="B151" s="42">
        <f t="shared" si="54"/>
        <v>0</v>
      </c>
      <c r="C151" s="42"/>
      <c r="D151" s="51" t="str">
        <f t="shared" si="55"/>
        <v/>
      </c>
      <c r="E151" s="62"/>
      <c r="F151" s="52"/>
      <c r="G151" s="65"/>
      <c r="H151" s="70"/>
      <c r="I151" s="53"/>
      <c r="J151" s="54"/>
      <c r="K151" s="54"/>
      <c r="L151" s="54"/>
      <c r="M151" s="54"/>
      <c r="N151" s="54"/>
      <c r="O151" s="55"/>
      <c r="P151" s="56"/>
      <c r="Q151" s="55"/>
      <c r="R151" s="55"/>
      <c r="S151" s="55"/>
      <c r="T151" s="55"/>
      <c r="U151" s="55"/>
      <c r="V151" s="116" t="str">
        <f t="shared" si="56"/>
        <v/>
      </c>
      <c r="W151" s="116" t="str">
        <f t="shared" si="57"/>
        <v/>
      </c>
      <c r="X151" s="116" t="str">
        <f t="shared" si="67"/>
        <v/>
      </c>
      <c r="Y151" s="116" t="str">
        <f t="shared" si="68"/>
        <v/>
      </c>
      <c r="Z151" s="116" t="str">
        <f t="shared" si="69"/>
        <v/>
      </c>
      <c r="AA151" s="115" t="str">
        <f t="shared" si="58"/>
        <v/>
      </c>
      <c r="AB151" s="115" t="str">
        <f t="shared" si="59"/>
        <v/>
      </c>
      <c r="AC151" s="115" t="str">
        <f t="shared" si="60"/>
        <v/>
      </c>
      <c r="AD151" s="115" t="str">
        <f t="shared" si="61"/>
        <v/>
      </c>
      <c r="AE151" s="115" t="str">
        <f t="shared" si="62"/>
        <v/>
      </c>
      <c r="AF151" s="115" t="str">
        <f t="shared" si="63"/>
        <v/>
      </c>
      <c r="AS151" s="83" t="str">
        <f t="shared" si="64"/>
        <v/>
      </c>
      <c r="AT151" s="83" t="str">
        <f t="shared" si="65"/>
        <v/>
      </c>
      <c r="BD151" t="str">
        <f t="shared" si="52"/>
        <v>R1AWATERSIDE MENTAL HEALTH DAY HOSPITAL</v>
      </c>
      <c r="BE151" s="94" t="s">
        <v>2224</v>
      </c>
      <c r="BF151" s="94" t="s">
        <v>2225</v>
      </c>
      <c r="BG151" s="94" t="s">
        <v>2224</v>
      </c>
      <c r="BH151" s="94" t="s">
        <v>2225</v>
      </c>
      <c r="BI151" s="94" t="str">
        <f t="shared" si="53"/>
        <v>R1A</v>
      </c>
    </row>
    <row r="152" spans="1:61" ht="14.4" x14ac:dyDescent="0.3">
      <c r="A152" s="50" t="str">
        <f t="shared" si="66"/>
        <v/>
      </c>
      <c r="B152" s="42">
        <f t="shared" si="54"/>
        <v>0</v>
      </c>
      <c r="C152" s="42"/>
      <c r="D152" s="51" t="str">
        <f t="shared" si="55"/>
        <v/>
      </c>
      <c r="E152" s="62"/>
      <c r="F152" s="52"/>
      <c r="G152" s="65"/>
      <c r="H152" s="70"/>
      <c r="I152" s="53"/>
      <c r="J152" s="54"/>
      <c r="K152" s="54"/>
      <c r="L152" s="54"/>
      <c r="M152" s="54"/>
      <c r="N152" s="54"/>
      <c r="O152" s="55"/>
      <c r="P152" s="56"/>
      <c r="Q152" s="55"/>
      <c r="R152" s="55"/>
      <c r="S152" s="55"/>
      <c r="T152" s="55"/>
      <c r="U152" s="55"/>
      <c r="V152" s="116" t="str">
        <f t="shared" si="56"/>
        <v/>
      </c>
      <c r="W152" s="116" t="str">
        <f t="shared" si="57"/>
        <v/>
      </c>
      <c r="X152" s="116" t="str">
        <f t="shared" si="67"/>
        <v/>
      </c>
      <c r="Y152" s="116" t="str">
        <f t="shared" si="68"/>
        <v/>
      </c>
      <c r="Z152" s="116" t="str">
        <f t="shared" si="69"/>
        <v/>
      </c>
      <c r="AA152" s="115" t="str">
        <f t="shared" si="58"/>
        <v/>
      </c>
      <c r="AB152" s="115" t="str">
        <f t="shared" si="59"/>
        <v/>
      </c>
      <c r="AC152" s="115" t="str">
        <f t="shared" si="60"/>
        <v/>
      </c>
      <c r="AD152" s="115" t="str">
        <f t="shared" si="61"/>
        <v/>
      </c>
      <c r="AE152" s="115" t="str">
        <f t="shared" si="62"/>
        <v/>
      </c>
      <c r="AF152" s="115" t="str">
        <f t="shared" si="63"/>
        <v/>
      </c>
      <c r="AS152" s="83" t="str">
        <f t="shared" si="64"/>
        <v/>
      </c>
      <c r="AT152" s="83" t="str">
        <f t="shared" si="65"/>
        <v/>
      </c>
      <c r="BD152" t="str">
        <f t="shared" si="52"/>
        <v>R1AWHCT HEALTHCARE FEATHERSTONE</v>
      </c>
      <c r="BE152" s="94" t="s">
        <v>2317</v>
      </c>
      <c r="BF152" s="94" t="s">
        <v>2318</v>
      </c>
      <c r="BG152" s="94" t="s">
        <v>2317</v>
      </c>
      <c r="BH152" s="94" t="s">
        <v>2318</v>
      </c>
      <c r="BI152" s="94" t="str">
        <f t="shared" si="53"/>
        <v>R1A</v>
      </c>
    </row>
    <row r="153" spans="1:61" ht="14.4" x14ac:dyDescent="0.3">
      <c r="A153" s="50" t="str">
        <f t="shared" si="66"/>
        <v/>
      </c>
      <c r="B153" s="42">
        <f t="shared" si="54"/>
        <v>0</v>
      </c>
      <c r="C153" s="42"/>
      <c r="D153" s="51" t="str">
        <f t="shared" si="55"/>
        <v/>
      </c>
      <c r="E153" s="62"/>
      <c r="F153" s="52"/>
      <c r="G153" s="65"/>
      <c r="H153" s="70"/>
      <c r="I153" s="53"/>
      <c r="J153" s="54"/>
      <c r="K153" s="54"/>
      <c r="L153" s="54"/>
      <c r="M153" s="54"/>
      <c r="N153" s="54"/>
      <c r="O153" s="55"/>
      <c r="P153" s="56"/>
      <c r="Q153" s="55"/>
      <c r="R153" s="55"/>
      <c r="S153" s="55"/>
      <c r="T153" s="55"/>
      <c r="U153" s="55"/>
      <c r="V153" s="116" t="str">
        <f t="shared" si="56"/>
        <v/>
      </c>
      <c r="W153" s="116" t="str">
        <f t="shared" si="57"/>
        <v/>
      </c>
      <c r="X153" s="116" t="str">
        <f t="shared" si="67"/>
        <v/>
      </c>
      <c r="Y153" s="116" t="str">
        <f t="shared" si="68"/>
        <v/>
      </c>
      <c r="Z153" s="116" t="str">
        <f t="shared" si="69"/>
        <v/>
      </c>
      <c r="AA153" s="115" t="str">
        <f t="shared" si="58"/>
        <v/>
      </c>
      <c r="AB153" s="115" t="str">
        <f t="shared" si="59"/>
        <v/>
      </c>
      <c r="AC153" s="115" t="str">
        <f t="shared" si="60"/>
        <v/>
      </c>
      <c r="AD153" s="115" t="str">
        <f t="shared" si="61"/>
        <v/>
      </c>
      <c r="AE153" s="115" t="str">
        <f t="shared" si="62"/>
        <v/>
      </c>
      <c r="AF153" s="115" t="str">
        <f t="shared" si="63"/>
        <v/>
      </c>
      <c r="AS153" s="83" t="str">
        <f t="shared" si="64"/>
        <v/>
      </c>
      <c r="AT153" s="83" t="str">
        <f t="shared" si="65"/>
        <v/>
      </c>
      <c r="BD153" t="str">
        <f t="shared" si="52"/>
        <v>R1AWILDMOOR MILL FARM</v>
      </c>
      <c r="BE153" s="94" t="s">
        <v>2228</v>
      </c>
      <c r="BF153" s="94" t="s">
        <v>2229</v>
      </c>
      <c r="BG153" s="94" t="s">
        <v>2228</v>
      </c>
      <c r="BH153" s="94" t="s">
        <v>2229</v>
      </c>
      <c r="BI153" s="94" t="str">
        <f t="shared" si="53"/>
        <v>R1A</v>
      </c>
    </row>
    <row r="154" spans="1:61" ht="14.4" x14ac:dyDescent="0.3">
      <c r="A154" s="50" t="str">
        <f t="shared" si="66"/>
        <v/>
      </c>
      <c r="B154" s="42">
        <f t="shared" si="54"/>
        <v>0</v>
      </c>
      <c r="C154" s="42"/>
      <c r="D154" s="51" t="str">
        <f t="shared" si="55"/>
        <v/>
      </c>
      <c r="E154" s="62"/>
      <c r="F154" s="52"/>
      <c r="G154" s="65"/>
      <c r="H154" s="70"/>
      <c r="I154" s="53"/>
      <c r="J154" s="54"/>
      <c r="K154" s="54"/>
      <c r="L154" s="54"/>
      <c r="M154" s="54"/>
      <c r="N154" s="54"/>
      <c r="O154" s="55"/>
      <c r="P154" s="56"/>
      <c r="Q154" s="55"/>
      <c r="R154" s="55"/>
      <c r="S154" s="55"/>
      <c r="T154" s="55"/>
      <c r="U154" s="55"/>
      <c r="V154" s="116" t="str">
        <f t="shared" si="56"/>
        <v/>
      </c>
      <c r="W154" s="116" t="str">
        <f t="shared" si="57"/>
        <v/>
      </c>
      <c r="X154" s="116" t="str">
        <f t="shared" si="67"/>
        <v/>
      </c>
      <c r="Y154" s="116" t="str">
        <f t="shared" si="68"/>
        <v/>
      </c>
      <c r="Z154" s="116" t="str">
        <f t="shared" si="69"/>
        <v/>
      </c>
      <c r="AA154" s="115" t="str">
        <f t="shared" si="58"/>
        <v/>
      </c>
      <c r="AB154" s="115" t="str">
        <f t="shared" si="59"/>
        <v/>
      </c>
      <c r="AC154" s="115" t="str">
        <f t="shared" si="60"/>
        <v/>
      </c>
      <c r="AD154" s="115" t="str">
        <f t="shared" si="61"/>
        <v/>
      </c>
      <c r="AE154" s="115" t="str">
        <f t="shared" si="62"/>
        <v/>
      </c>
      <c r="AF154" s="115" t="str">
        <f t="shared" si="63"/>
        <v/>
      </c>
      <c r="AS154" s="83" t="str">
        <f t="shared" si="64"/>
        <v/>
      </c>
      <c r="AT154" s="83" t="str">
        <f t="shared" si="65"/>
        <v/>
      </c>
      <c r="BD154" t="str">
        <f t="shared" si="52"/>
        <v>R1AWISHMOOR REST HOME</v>
      </c>
      <c r="BE154" s="94" t="s">
        <v>2330</v>
      </c>
      <c r="BF154" s="94" t="s">
        <v>2331</v>
      </c>
      <c r="BG154" s="94" t="s">
        <v>2330</v>
      </c>
      <c r="BH154" s="94" t="s">
        <v>2331</v>
      </c>
      <c r="BI154" s="94" t="str">
        <f t="shared" si="53"/>
        <v>R1A</v>
      </c>
    </row>
    <row r="155" spans="1:61" ht="14.4" x14ac:dyDescent="0.3">
      <c r="A155" s="50" t="str">
        <f t="shared" si="66"/>
        <v/>
      </c>
      <c r="B155" s="42">
        <f t="shared" si="54"/>
        <v>0</v>
      </c>
      <c r="C155" s="42"/>
      <c r="D155" s="51" t="str">
        <f t="shared" si="55"/>
        <v/>
      </c>
      <c r="E155" s="62"/>
      <c r="F155" s="52"/>
      <c r="G155" s="65"/>
      <c r="H155" s="70"/>
      <c r="I155" s="53"/>
      <c r="J155" s="54"/>
      <c r="K155" s="54"/>
      <c r="L155" s="54"/>
      <c r="M155" s="54"/>
      <c r="N155" s="54"/>
      <c r="O155" s="55"/>
      <c r="P155" s="56"/>
      <c r="Q155" s="55"/>
      <c r="R155" s="55"/>
      <c r="S155" s="55"/>
      <c r="T155" s="55"/>
      <c r="U155" s="55"/>
      <c r="V155" s="116" t="str">
        <f t="shared" si="56"/>
        <v/>
      </c>
      <c r="W155" s="116" t="str">
        <f t="shared" si="57"/>
        <v/>
      </c>
      <c r="X155" s="116" t="str">
        <f t="shared" si="67"/>
        <v/>
      </c>
      <c r="Y155" s="116" t="str">
        <f t="shared" si="68"/>
        <v/>
      </c>
      <c r="Z155" s="116" t="str">
        <f t="shared" si="69"/>
        <v/>
      </c>
      <c r="AA155" s="115" t="str">
        <f t="shared" si="58"/>
        <v/>
      </c>
      <c r="AB155" s="115" t="str">
        <f t="shared" si="59"/>
        <v/>
      </c>
      <c r="AC155" s="115" t="str">
        <f t="shared" si="60"/>
        <v/>
      </c>
      <c r="AD155" s="115" t="str">
        <f t="shared" si="61"/>
        <v/>
      </c>
      <c r="AE155" s="115" t="str">
        <f t="shared" si="62"/>
        <v/>
      </c>
      <c r="AF155" s="115" t="str">
        <f t="shared" si="63"/>
        <v/>
      </c>
      <c r="AS155" s="83" t="str">
        <f t="shared" si="64"/>
        <v/>
      </c>
      <c r="AT155" s="83" t="str">
        <f t="shared" si="65"/>
        <v/>
      </c>
      <c r="BD155" t="str">
        <f t="shared" si="52"/>
        <v>R1AWOODSIDE</v>
      </c>
      <c r="BE155" s="94" t="s">
        <v>2212</v>
      </c>
      <c r="BF155" s="94" t="s">
        <v>2213</v>
      </c>
      <c r="BG155" s="94" t="s">
        <v>2212</v>
      </c>
      <c r="BH155" s="94" t="s">
        <v>2213</v>
      </c>
      <c r="BI155" s="94" t="str">
        <f t="shared" si="53"/>
        <v>R1A</v>
      </c>
    </row>
    <row r="156" spans="1:61" ht="14.4" x14ac:dyDescent="0.3">
      <c r="A156" s="50" t="str">
        <f t="shared" si="66"/>
        <v/>
      </c>
      <c r="B156" s="42">
        <f t="shared" si="54"/>
        <v>0</v>
      </c>
      <c r="C156" s="42"/>
      <c r="D156" s="51" t="str">
        <f t="shared" si="55"/>
        <v/>
      </c>
      <c r="E156" s="62"/>
      <c r="F156" s="52"/>
      <c r="G156" s="65"/>
      <c r="H156" s="70"/>
      <c r="I156" s="53"/>
      <c r="J156" s="54"/>
      <c r="K156" s="54"/>
      <c r="L156" s="54"/>
      <c r="M156" s="54"/>
      <c r="N156" s="54"/>
      <c r="O156" s="55"/>
      <c r="P156" s="56"/>
      <c r="Q156" s="55"/>
      <c r="R156" s="55"/>
      <c r="S156" s="55"/>
      <c r="T156" s="55"/>
      <c r="U156" s="55"/>
      <c r="V156" s="116" t="str">
        <f t="shared" si="56"/>
        <v/>
      </c>
      <c r="W156" s="116" t="str">
        <f t="shared" si="57"/>
        <v/>
      </c>
      <c r="X156" s="116" t="str">
        <f t="shared" si="67"/>
        <v/>
      </c>
      <c r="Y156" s="116" t="str">
        <f t="shared" si="68"/>
        <v/>
      </c>
      <c r="Z156" s="116" t="str">
        <f t="shared" si="69"/>
        <v/>
      </c>
      <c r="AA156" s="115" t="str">
        <f t="shared" si="58"/>
        <v/>
      </c>
      <c r="AB156" s="115" t="str">
        <f t="shared" si="59"/>
        <v/>
      </c>
      <c r="AC156" s="115" t="str">
        <f t="shared" si="60"/>
        <v/>
      </c>
      <c r="AD156" s="115" t="str">
        <f t="shared" si="61"/>
        <v/>
      </c>
      <c r="AE156" s="115" t="str">
        <f t="shared" si="62"/>
        <v/>
      </c>
      <c r="AF156" s="115" t="str">
        <f t="shared" si="63"/>
        <v/>
      </c>
      <c r="AS156" s="83" t="str">
        <f t="shared" si="64"/>
        <v/>
      </c>
      <c r="AT156" s="83" t="str">
        <f t="shared" si="65"/>
        <v/>
      </c>
      <c r="BD156" t="str">
        <f t="shared" si="52"/>
        <v>R1AWORCESTER CITY MH 1</v>
      </c>
      <c r="BE156" s="94" t="s">
        <v>2352</v>
      </c>
      <c r="BF156" s="94" t="s">
        <v>2353</v>
      </c>
      <c r="BG156" s="94" t="s">
        <v>2352</v>
      </c>
      <c r="BH156" s="94" t="s">
        <v>2353</v>
      </c>
      <c r="BI156" s="94" t="str">
        <f t="shared" si="53"/>
        <v>R1A</v>
      </c>
    </row>
    <row r="157" spans="1:61" ht="14.4" x14ac:dyDescent="0.3">
      <c r="A157" s="50" t="str">
        <f t="shared" si="66"/>
        <v/>
      </c>
      <c r="B157" s="42">
        <f t="shared" si="54"/>
        <v>0</v>
      </c>
      <c r="C157" s="42"/>
      <c r="D157" s="51" t="str">
        <f t="shared" si="55"/>
        <v/>
      </c>
      <c r="E157" s="62"/>
      <c r="F157" s="52"/>
      <c r="G157" s="65"/>
      <c r="H157" s="70"/>
      <c r="I157" s="53"/>
      <c r="J157" s="54"/>
      <c r="K157" s="54"/>
      <c r="L157" s="54"/>
      <c r="M157" s="54"/>
      <c r="N157" s="54"/>
      <c r="O157" s="55"/>
      <c r="P157" s="56"/>
      <c r="Q157" s="55"/>
      <c r="R157" s="55"/>
      <c r="S157" s="55"/>
      <c r="T157" s="55"/>
      <c r="U157" s="55"/>
      <c r="V157" s="116" t="str">
        <f t="shared" si="56"/>
        <v/>
      </c>
      <c r="W157" s="116" t="str">
        <f t="shared" si="57"/>
        <v/>
      </c>
      <c r="X157" s="116" t="str">
        <f t="shared" si="67"/>
        <v/>
      </c>
      <c r="Y157" s="116" t="str">
        <f t="shared" si="68"/>
        <v/>
      </c>
      <c r="Z157" s="116" t="str">
        <f t="shared" si="69"/>
        <v/>
      </c>
      <c r="AA157" s="115" t="str">
        <f t="shared" si="58"/>
        <v/>
      </c>
      <c r="AB157" s="115" t="str">
        <f t="shared" si="59"/>
        <v/>
      </c>
      <c r="AC157" s="115" t="str">
        <f t="shared" si="60"/>
        <v/>
      </c>
      <c r="AD157" s="115" t="str">
        <f t="shared" si="61"/>
        <v/>
      </c>
      <c r="AE157" s="115" t="str">
        <f t="shared" si="62"/>
        <v/>
      </c>
      <c r="AF157" s="115" t="str">
        <f t="shared" si="63"/>
        <v/>
      </c>
      <c r="AS157" s="83" t="str">
        <f t="shared" si="64"/>
        <v/>
      </c>
      <c r="AT157" s="83" t="str">
        <f t="shared" si="65"/>
        <v/>
      </c>
      <c r="BD157" t="str">
        <f t="shared" si="52"/>
        <v>R1AWORCESTER CITY MH 2</v>
      </c>
      <c r="BE157" s="94" t="s">
        <v>2356</v>
      </c>
      <c r="BF157" s="94" t="s">
        <v>2357</v>
      </c>
      <c r="BG157" s="94" t="s">
        <v>2356</v>
      </c>
      <c r="BH157" s="94" t="s">
        <v>2357</v>
      </c>
      <c r="BI157" s="94" t="str">
        <f t="shared" si="53"/>
        <v>R1A</v>
      </c>
    </row>
    <row r="158" spans="1:61" ht="14.4" x14ac:dyDescent="0.3">
      <c r="A158" s="50" t="str">
        <f t="shared" si="66"/>
        <v/>
      </c>
      <c r="B158" s="42">
        <f t="shared" si="54"/>
        <v>0</v>
      </c>
      <c r="C158" s="42"/>
      <c r="D158" s="51" t="str">
        <f t="shared" si="55"/>
        <v/>
      </c>
      <c r="E158" s="62"/>
      <c r="F158" s="52"/>
      <c r="G158" s="65"/>
      <c r="H158" s="70"/>
      <c r="I158" s="53"/>
      <c r="J158" s="54"/>
      <c r="K158" s="54"/>
      <c r="L158" s="54"/>
      <c r="M158" s="54"/>
      <c r="N158" s="54"/>
      <c r="O158" s="55"/>
      <c r="P158" s="56"/>
      <c r="Q158" s="55"/>
      <c r="R158" s="55"/>
      <c r="S158" s="55"/>
      <c r="T158" s="55"/>
      <c r="U158" s="55"/>
      <c r="V158" s="116" t="str">
        <f t="shared" si="56"/>
        <v/>
      </c>
      <c r="W158" s="116" t="str">
        <f t="shared" si="57"/>
        <v/>
      </c>
      <c r="X158" s="116" t="str">
        <f t="shared" si="67"/>
        <v/>
      </c>
      <c r="Y158" s="116" t="str">
        <f t="shared" si="68"/>
        <v/>
      </c>
      <c r="Z158" s="116" t="str">
        <f t="shared" si="69"/>
        <v/>
      </c>
      <c r="AA158" s="115" t="str">
        <f t="shared" si="58"/>
        <v/>
      </c>
      <c r="AB158" s="115" t="str">
        <f t="shared" si="59"/>
        <v/>
      </c>
      <c r="AC158" s="115" t="str">
        <f t="shared" si="60"/>
        <v/>
      </c>
      <c r="AD158" s="115" t="str">
        <f t="shared" si="61"/>
        <v/>
      </c>
      <c r="AE158" s="115" t="str">
        <f t="shared" si="62"/>
        <v/>
      </c>
      <c r="AF158" s="115" t="str">
        <f t="shared" si="63"/>
        <v/>
      </c>
      <c r="AS158" s="83" t="str">
        <f t="shared" si="64"/>
        <v/>
      </c>
      <c r="AT158" s="83" t="str">
        <f t="shared" si="65"/>
        <v/>
      </c>
      <c r="BD158" t="str">
        <f t="shared" si="52"/>
        <v>R1AWORCESTER CITY MH 3</v>
      </c>
      <c r="BE158" s="94" t="s">
        <v>2360</v>
      </c>
      <c r="BF158" s="94" t="s">
        <v>2361</v>
      </c>
      <c r="BG158" s="94" t="s">
        <v>2360</v>
      </c>
      <c r="BH158" s="94" t="s">
        <v>2361</v>
      </c>
      <c r="BI158" s="94" t="str">
        <f t="shared" si="53"/>
        <v>R1A</v>
      </c>
    </row>
    <row r="159" spans="1:61" ht="14.4" x14ac:dyDescent="0.3">
      <c r="A159" s="50" t="str">
        <f t="shared" si="66"/>
        <v/>
      </c>
      <c r="B159" s="42">
        <f t="shared" si="54"/>
        <v>0</v>
      </c>
      <c r="C159" s="42"/>
      <c r="D159" s="51" t="str">
        <f t="shared" si="55"/>
        <v/>
      </c>
      <c r="E159" s="62"/>
      <c r="F159" s="52"/>
      <c r="G159" s="65"/>
      <c r="H159" s="70"/>
      <c r="I159" s="53"/>
      <c r="J159" s="54"/>
      <c r="K159" s="54"/>
      <c r="L159" s="54"/>
      <c r="M159" s="54"/>
      <c r="N159" s="54"/>
      <c r="O159" s="55"/>
      <c r="P159" s="56"/>
      <c r="Q159" s="55"/>
      <c r="R159" s="55"/>
      <c r="S159" s="55"/>
      <c r="T159" s="55"/>
      <c r="U159" s="55"/>
      <c r="V159" s="116" t="str">
        <f t="shared" si="56"/>
        <v/>
      </c>
      <c r="W159" s="116" t="str">
        <f t="shared" si="57"/>
        <v/>
      </c>
      <c r="X159" s="116" t="str">
        <f t="shared" si="67"/>
        <v/>
      </c>
      <c r="Y159" s="116" t="str">
        <f t="shared" si="68"/>
        <v/>
      </c>
      <c r="Z159" s="116" t="str">
        <f t="shared" si="69"/>
        <v/>
      </c>
      <c r="AA159" s="115" t="str">
        <f t="shared" si="58"/>
        <v/>
      </c>
      <c r="AB159" s="115" t="str">
        <f t="shared" si="59"/>
        <v/>
      </c>
      <c r="AC159" s="115" t="str">
        <f t="shared" si="60"/>
        <v/>
      </c>
      <c r="AD159" s="115" t="str">
        <f t="shared" si="61"/>
        <v/>
      </c>
      <c r="AE159" s="115" t="str">
        <f t="shared" si="62"/>
        <v/>
      </c>
      <c r="AF159" s="115" t="str">
        <f t="shared" si="63"/>
        <v/>
      </c>
      <c r="AS159" s="83" t="str">
        <f t="shared" si="64"/>
        <v/>
      </c>
      <c r="AT159" s="83" t="str">
        <f t="shared" si="65"/>
        <v/>
      </c>
      <c r="BD159" t="str">
        <f t="shared" si="52"/>
        <v>R1AWORCESTER INTERMEDIATE CARE UNIT (WICU)</v>
      </c>
      <c r="BE159" s="94" t="s">
        <v>2222</v>
      </c>
      <c r="BF159" s="94" t="s">
        <v>2223</v>
      </c>
      <c r="BG159" s="94" t="s">
        <v>2222</v>
      </c>
      <c r="BH159" s="94" t="s">
        <v>2223</v>
      </c>
      <c r="BI159" s="94" t="str">
        <f t="shared" si="53"/>
        <v>R1A</v>
      </c>
    </row>
    <row r="160" spans="1:61" ht="14.4" x14ac:dyDescent="0.3">
      <c r="A160" s="50" t="str">
        <f t="shared" si="66"/>
        <v/>
      </c>
      <c r="B160" s="42">
        <f t="shared" si="54"/>
        <v>0</v>
      </c>
      <c r="C160" s="42"/>
      <c r="D160" s="51" t="str">
        <f t="shared" si="55"/>
        <v/>
      </c>
      <c r="E160" s="62"/>
      <c r="F160" s="52"/>
      <c r="G160" s="65"/>
      <c r="H160" s="70"/>
      <c r="I160" s="53"/>
      <c r="J160" s="54"/>
      <c r="K160" s="54"/>
      <c r="L160" s="54"/>
      <c r="M160" s="54"/>
      <c r="N160" s="54"/>
      <c r="O160" s="55"/>
      <c r="P160" s="56"/>
      <c r="Q160" s="55"/>
      <c r="R160" s="55"/>
      <c r="S160" s="55"/>
      <c r="T160" s="55"/>
      <c r="U160" s="55"/>
      <c r="V160" s="116" t="str">
        <f t="shared" si="56"/>
        <v/>
      </c>
      <c r="W160" s="116" t="str">
        <f t="shared" si="57"/>
        <v/>
      </c>
      <c r="X160" s="116" t="str">
        <f t="shared" si="67"/>
        <v/>
      </c>
      <c r="Y160" s="116" t="str">
        <f t="shared" si="68"/>
        <v/>
      </c>
      <c r="Z160" s="116" t="str">
        <f t="shared" si="69"/>
        <v/>
      </c>
      <c r="AA160" s="115" t="str">
        <f t="shared" si="58"/>
        <v/>
      </c>
      <c r="AB160" s="115" t="str">
        <f t="shared" si="59"/>
        <v/>
      </c>
      <c r="AC160" s="115" t="str">
        <f t="shared" si="60"/>
        <v/>
      </c>
      <c r="AD160" s="115" t="str">
        <f t="shared" si="61"/>
        <v/>
      </c>
      <c r="AE160" s="115" t="str">
        <f t="shared" si="62"/>
        <v/>
      </c>
      <c r="AF160" s="115" t="str">
        <f t="shared" si="63"/>
        <v/>
      </c>
      <c r="AS160" s="83" t="str">
        <f t="shared" si="64"/>
        <v/>
      </c>
      <c r="AT160" s="83" t="str">
        <f t="shared" si="65"/>
        <v/>
      </c>
      <c r="BD160" t="str">
        <f t="shared" si="52"/>
        <v>R1AWORCESTERSHIRE ROYAL HOSPITAL</v>
      </c>
      <c r="BE160" s="94" t="s">
        <v>2288</v>
      </c>
      <c r="BF160" s="94" t="s">
        <v>2289</v>
      </c>
      <c r="BG160" s="94" t="s">
        <v>2288</v>
      </c>
      <c r="BH160" s="94" t="s">
        <v>2289</v>
      </c>
      <c r="BI160" s="94" t="str">
        <f t="shared" si="53"/>
        <v>R1A</v>
      </c>
    </row>
    <row r="161" spans="1:61" ht="14.4" x14ac:dyDescent="0.3">
      <c r="A161" s="50" t="str">
        <f t="shared" si="66"/>
        <v/>
      </c>
      <c r="B161" s="42">
        <f t="shared" si="54"/>
        <v>0</v>
      </c>
      <c r="C161" s="42"/>
      <c r="D161" s="51" t="str">
        <f t="shared" si="55"/>
        <v/>
      </c>
      <c r="E161" s="62"/>
      <c r="F161" s="52"/>
      <c r="G161" s="65"/>
      <c r="H161" s="70"/>
      <c r="I161" s="53"/>
      <c r="J161" s="54"/>
      <c r="K161" s="54"/>
      <c r="L161" s="54"/>
      <c r="M161" s="54"/>
      <c r="N161" s="54"/>
      <c r="O161" s="55"/>
      <c r="P161" s="56"/>
      <c r="Q161" s="55"/>
      <c r="R161" s="55"/>
      <c r="S161" s="55"/>
      <c r="T161" s="55"/>
      <c r="U161" s="55"/>
      <c r="V161" s="116" t="str">
        <f t="shared" si="56"/>
        <v/>
      </c>
      <c r="W161" s="116" t="str">
        <f t="shared" si="57"/>
        <v/>
      </c>
      <c r="X161" s="116" t="str">
        <f t="shared" si="67"/>
        <v/>
      </c>
      <c r="Y161" s="116" t="str">
        <f t="shared" si="68"/>
        <v/>
      </c>
      <c r="Z161" s="116" t="str">
        <f t="shared" si="69"/>
        <v/>
      </c>
      <c r="AA161" s="115" t="str">
        <f t="shared" si="58"/>
        <v/>
      </c>
      <c r="AB161" s="115" t="str">
        <f t="shared" si="59"/>
        <v/>
      </c>
      <c r="AC161" s="115" t="str">
        <f t="shared" si="60"/>
        <v/>
      </c>
      <c r="AD161" s="115" t="str">
        <f t="shared" si="61"/>
        <v/>
      </c>
      <c r="AE161" s="115" t="str">
        <f t="shared" si="62"/>
        <v/>
      </c>
      <c r="AF161" s="115" t="str">
        <f t="shared" si="63"/>
        <v/>
      </c>
      <c r="AS161" s="83" t="str">
        <f t="shared" si="64"/>
        <v/>
      </c>
      <c r="AT161" s="83" t="str">
        <f t="shared" si="65"/>
        <v/>
      </c>
      <c r="BD161" t="str">
        <f t="shared" si="52"/>
        <v>R1AWULSTAN UNIT</v>
      </c>
      <c r="BE161" s="94" t="s">
        <v>2296</v>
      </c>
      <c r="BF161" s="94" t="s">
        <v>2297</v>
      </c>
      <c r="BG161" s="94" t="s">
        <v>2296</v>
      </c>
      <c r="BH161" s="94" t="s">
        <v>2297</v>
      </c>
      <c r="BI161" s="94" t="str">
        <f t="shared" si="53"/>
        <v>R1A</v>
      </c>
    </row>
    <row r="162" spans="1:61" ht="14.4" x14ac:dyDescent="0.3">
      <c r="A162" s="50" t="str">
        <f t="shared" si="66"/>
        <v/>
      </c>
      <c r="B162" s="42">
        <f t="shared" si="54"/>
        <v>0</v>
      </c>
      <c r="C162" s="42"/>
      <c r="D162" s="51" t="str">
        <f t="shared" si="55"/>
        <v/>
      </c>
      <c r="E162" s="62"/>
      <c r="F162" s="52"/>
      <c r="G162" s="65"/>
      <c r="H162" s="70"/>
      <c r="I162" s="53"/>
      <c r="J162" s="54"/>
      <c r="K162" s="54"/>
      <c r="L162" s="54"/>
      <c r="M162" s="54"/>
      <c r="N162" s="54"/>
      <c r="O162" s="55"/>
      <c r="P162" s="56"/>
      <c r="Q162" s="55"/>
      <c r="R162" s="55"/>
      <c r="S162" s="55"/>
      <c r="T162" s="55"/>
      <c r="U162" s="55"/>
      <c r="V162" s="116" t="str">
        <f t="shared" si="56"/>
        <v/>
      </c>
      <c r="W162" s="116" t="str">
        <f t="shared" si="57"/>
        <v/>
      </c>
      <c r="X162" s="116" t="str">
        <f t="shared" si="67"/>
        <v/>
      </c>
      <c r="Y162" s="116" t="str">
        <f t="shared" si="68"/>
        <v/>
      </c>
      <c r="Z162" s="116" t="str">
        <f t="shared" si="69"/>
        <v/>
      </c>
      <c r="AA162" s="115" t="str">
        <f t="shared" si="58"/>
        <v/>
      </c>
      <c r="AB162" s="115" t="str">
        <f t="shared" si="59"/>
        <v/>
      </c>
      <c r="AC162" s="115" t="str">
        <f t="shared" si="60"/>
        <v/>
      </c>
      <c r="AD162" s="115" t="str">
        <f t="shared" si="61"/>
        <v/>
      </c>
      <c r="AE162" s="115" t="str">
        <f t="shared" si="62"/>
        <v/>
      </c>
      <c r="AF162" s="115" t="str">
        <f t="shared" si="63"/>
        <v/>
      </c>
      <c r="AS162" s="83" t="str">
        <f t="shared" si="64"/>
        <v/>
      </c>
      <c r="AT162" s="83" t="str">
        <f t="shared" si="65"/>
        <v/>
      </c>
      <c r="BD162" t="str">
        <f t="shared" si="52"/>
        <v>R1AWULSTAN UNIT REHABILITATION</v>
      </c>
      <c r="BE162" s="94" t="s">
        <v>2298</v>
      </c>
      <c r="BF162" s="94" t="s">
        <v>2299</v>
      </c>
      <c r="BG162" s="94" t="s">
        <v>2298</v>
      </c>
      <c r="BH162" s="94" t="s">
        <v>2299</v>
      </c>
      <c r="BI162" s="94" t="str">
        <f t="shared" si="53"/>
        <v>R1A</v>
      </c>
    </row>
    <row r="163" spans="1:61" ht="14.4" x14ac:dyDescent="0.3">
      <c r="A163" s="50" t="str">
        <f t="shared" si="66"/>
        <v/>
      </c>
      <c r="B163" s="42">
        <f t="shared" si="54"/>
        <v>0</v>
      </c>
      <c r="C163" s="42"/>
      <c r="D163" s="51" t="str">
        <f t="shared" si="55"/>
        <v/>
      </c>
      <c r="E163" s="62"/>
      <c r="F163" s="52"/>
      <c r="G163" s="65"/>
      <c r="H163" s="70"/>
      <c r="I163" s="53"/>
      <c r="J163" s="54"/>
      <c r="K163" s="54"/>
      <c r="L163" s="54"/>
      <c r="M163" s="54"/>
      <c r="N163" s="54"/>
      <c r="O163" s="55"/>
      <c r="P163" s="56"/>
      <c r="Q163" s="55"/>
      <c r="R163" s="55"/>
      <c r="S163" s="55"/>
      <c r="T163" s="55"/>
      <c r="U163" s="55"/>
      <c r="V163" s="116" t="str">
        <f t="shared" si="56"/>
        <v/>
      </c>
      <c r="W163" s="116" t="str">
        <f t="shared" si="57"/>
        <v/>
      </c>
      <c r="X163" s="116" t="str">
        <f t="shared" si="67"/>
        <v/>
      </c>
      <c r="Y163" s="116" t="str">
        <f t="shared" si="68"/>
        <v/>
      </c>
      <c r="Z163" s="116" t="str">
        <f t="shared" si="69"/>
        <v/>
      </c>
      <c r="AA163" s="115" t="str">
        <f t="shared" si="58"/>
        <v/>
      </c>
      <c r="AB163" s="115" t="str">
        <f t="shared" si="59"/>
        <v/>
      </c>
      <c r="AC163" s="115" t="str">
        <f t="shared" si="60"/>
        <v/>
      </c>
      <c r="AD163" s="115" t="str">
        <f t="shared" si="61"/>
        <v/>
      </c>
      <c r="AE163" s="115" t="str">
        <f t="shared" si="62"/>
        <v/>
      </c>
      <c r="AF163" s="115" t="str">
        <f t="shared" si="63"/>
        <v/>
      </c>
      <c r="AS163" s="83" t="str">
        <f t="shared" si="64"/>
        <v/>
      </c>
      <c r="AT163" s="83" t="str">
        <f t="shared" si="65"/>
        <v/>
      </c>
      <c r="BD163" t="str">
        <f t="shared" si="52"/>
        <v>R1AWYCHAVON OA</v>
      </c>
      <c r="BE163" s="94" t="s">
        <v>2358</v>
      </c>
      <c r="BF163" s="94" t="s">
        <v>2359</v>
      </c>
      <c r="BG163" s="94" t="s">
        <v>2358</v>
      </c>
      <c r="BH163" s="94" t="s">
        <v>2359</v>
      </c>
      <c r="BI163" s="94" t="str">
        <f t="shared" si="53"/>
        <v>R1A</v>
      </c>
    </row>
    <row r="164" spans="1:61" ht="14.4" x14ac:dyDescent="0.3">
      <c r="A164" s="50" t="str">
        <f t="shared" si="66"/>
        <v/>
      </c>
      <c r="B164" s="42">
        <f t="shared" si="54"/>
        <v>0</v>
      </c>
      <c r="C164" s="42"/>
      <c r="D164" s="51" t="str">
        <f t="shared" si="55"/>
        <v/>
      </c>
      <c r="E164" s="62"/>
      <c r="F164" s="52"/>
      <c r="G164" s="65"/>
      <c r="H164" s="70"/>
      <c r="I164" s="53"/>
      <c r="J164" s="54"/>
      <c r="K164" s="54"/>
      <c r="L164" s="54"/>
      <c r="M164" s="54"/>
      <c r="N164" s="54"/>
      <c r="O164" s="55"/>
      <c r="P164" s="56"/>
      <c r="Q164" s="55"/>
      <c r="R164" s="55"/>
      <c r="S164" s="55"/>
      <c r="T164" s="55"/>
      <c r="U164" s="55"/>
      <c r="V164" s="116" t="str">
        <f t="shared" si="56"/>
        <v/>
      </c>
      <c r="W164" s="116" t="str">
        <f t="shared" si="57"/>
        <v/>
      </c>
      <c r="X164" s="116" t="str">
        <f t="shared" si="67"/>
        <v/>
      </c>
      <c r="Y164" s="116" t="str">
        <f t="shared" si="68"/>
        <v/>
      </c>
      <c r="Z164" s="116" t="str">
        <f t="shared" si="69"/>
        <v/>
      </c>
      <c r="AA164" s="115" t="str">
        <f t="shared" si="58"/>
        <v/>
      </c>
      <c r="AB164" s="115" t="str">
        <f t="shared" si="59"/>
        <v/>
      </c>
      <c r="AC164" s="115" t="str">
        <f t="shared" si="60"/>
        <v/>
      </c>
      <c r="AD164" s="115" t="str">
        <f t="shared" si="61"/>
        <v/>
      </c>
      <c r="AE164" s="115" t="str">
        <f t="shared" si="62"/>
        <v/>
      </c>
      <c r="AF164" s="115" t="str">
        <f t="shared" si="63"/>
        <v/>
      </c>
      <c r="AS164" s="83" t="str">
        <f t="shared" si="64"/>
        <v/>
      </c>
      <c r="AT164" s="83" t="str">
        <f t="shared" si="65"/>
        <v/>
      </c>
      <c r="BD164" t="str">
        <f t="shared" si="52"/>
        <v>R1CADULT MENTAL HEALTH</v>
      </c>
      <c r="BE164" s="94" t="s">
        <v>2396</v>
      </c>
      <c r="BF164" s="94" t="s">
        <v>1936</v>
      </c>
      <c r="BG164" s="94" t="s">
        <v>2396</v>
      </c>
      <c r="BH164" s="94" t="s">
        <v>1936</v>
      </c>
      <c r="BI164" s="94" t="str">
        <f t="shared" si="53"/>
        <v>R1C</v>
      </c>
    </row>
    <row r="165" spans="1:61" ht="14.4" x14ac:dyDescent="0.3">
      <c r="A165" s="50" t="str">
        <f t="shared" si="66"/>
        <v/>
      </c>
      <c r="B165" s="42">
        <f t="shared" si="54"/>
        <v>0</v>
      </c>
      <c r="C165" s="42"/>
      <c r="D165" s="51" t="str">
        <f t="shared" si="55"/>
        <v/>
      </c>
      <c r="E165" s="62"/>
      <c r="F165" s="52"/>
      <c r="G165" s="65"/>
      <c r="H165" s="70"/>
      <c r="I165" s="53"/>
      <c r="J165" s="54"/>
      <c r="K165" s="54"/>
      <c r="L165" s="54"/>
      <c r="M165" s="54"/>
      <c r="N165" s="54"/>
      <c r="O165" s="55"/>
      <c r="P165" s="56"/>
      <c r="Q165" s="55"/>
      <c r="R165" s="55"/>
      <c r="S165" s="55"/>
      <c r="T165" s="55"/>
      <c r="U165" s="55"/>
      <c r="V165" s="116" t="str">
        <f t="shared" si="56"/>
        <v/>
      </c>
      <c r="W165" s="116" t="str">
        <f t="shared" si="57"/>
        <v/>
      </c>
      <c r="X165" s="116" t="str">
        <f t="shared" si="67"/>
        <v/>
      </c>
      <c r="Y165" s="116" t="str">
        <f t="shared" si="68"/>
        <v/>
      </c>
      <c r="Z165" s="116" t="str">
        <f t="shared" si="69"/>
        <v/>
      </c>
      <c r="AA165" s="115" t="str">
        <f t="shared" si="58"/>
        <v/>
      </c>
      <c r="AB165" s="115" t="str">
        <f t="shared" si="59"/>
        <v/>
      </c>
      <c r="AC165" s="115" t="str">
        <f t="shared" si="60"/>
        <v/>
      </c>
      <c r="AD165" s="115" t="str">
        <f t="shared" si="61"/>
        <v/>
      </c>
      <c r="AE165" s="115" t="str">
        <f t="shared" si="62"/>
        <v/>
      </c>
      <c r="AF165" s="115" t="str">
        <f t="shared" si="63"/>
        <v/>
      </c>
      <c r="AS165" s="83" t="str">
        <f t="shared" si="64"/>
        <v/>
      </c>
      <c r="AT165" s="83" t="str">
        <f t="shared" si="65"/>
        <v/>
      </c>
      <c r="BD165" t="str">
        <f t="shared" si="52"/>
        <v>R1CAMULREE DAY HOSPITAL</v>
      </c>
      <c r="BE165" s="94" t="s">
        <v>2392</v>
      </c>
      <c r="BF165" s="94" t="s">
        <v>2393</v>
      </c>
      <c r="BG165" s="94" t="s">
        <v>2392</v>
      </c>
      <c r="BH165" s="94" t="s">
        <v>2393</v>
      </c>
      <c r="BI165" s="94" t="str">
        <f t="shared" si="53"/>
        <v>R1C</v>
      </c>
    </row>
    <row r="166" spans="1:61" ht="14.4" x14ac:dyDescent="0.3">
      <c r="A166" s="50" t="str">
        <f t="shared" si="66"/>
        <v/>
      </c>
      <c r="B166" s="42">
        <f t="shared" si="54"/>
        <v>0</v>
      </c>
      <c r="C166" s="42"/>
      <c r="D166" s="51" t="str">
        <f t="shared" si="55"/>
        <v/>
      </c>
      <c r="E166" s="62"/>
      <c r="F166" s="52"/>
      <c r="G166" s="65"/>
      <c r="H166" s="70"/>
      <c r="I166" s="53"/>
      <c r="J166" s="54"/>
      <c r="K166" s="54"/>
      <c r="L166" s="54"/>
      <c r="M166" s="54"/>
      <c r="N166" s="54"/>
      <c r="O166" s="55"/>
      <c r="P166" s="56"/>
      <c r="Q166" s="55"/>
      <c r="R166" s="55"/>
      <c r="S166" s="55"/>
      <c r="T166" s="55"/>
      <c r="U166" s="55"/>
      <c r="V166" s="116" t="str">
        <f t="shared" si="56"/>
        <v/>
      </c>
      <c r="W166" s="116" t="str">
        <f t="shared" si="57"/>
        <v/>
      </c>
      <c r="X166" s="116" t="str">
        <f t="shared" si="67"/>
        <v/>
      </c>
      <c r="Y166" s="116" t="str">
        <f t="shared" si="68"/>
        <v/>
      </c>
      <c r="Z166" s="116" t="str">
        <f t="shared" si="69"/>
        <v/>
      </c>
      <c r="AA166" s="115" t="str">
        <f t="shared" si="58"/>
        <v/>
      </c>
      <c r="AB166" s="115" t="str">
        <f t="shared" si="59"/>
        <v/>
      </c>
      <c r="AC166" s="115" t="str">
        <f t="shared" si="60"/>
        <v/>
      </c>
      <c r="AD166" s="115" t="str">
        <f t="shared" si="61"/>
        <v/>
      </c>
      <c r="AE166" s="115" t="str">
        <f t="shared" si="62"/>
        <v/>
      </c>
      <c r="AF166" s="115" t="str">
        <f t="shared" si="63"/>
        <v/>
      </c>
      <c r="AS166" s="83" t="str">
        <f t="shared" si="64"/>
        <v/>
      </c>
      <c r="AT166" s="83" t="str">
        <f t="shared" si="65"/>
        <v/>
      </c>
      <c r="BD166" t="str">
        <f t="shared" si="52"/>
        <v>R1CASHURST HOSPITAL</v>
      </c>
      <c r="BE166" s="94" t="s">
        <v>2386</v>
      </c>
      <c r="BF166" s="94" t="s">
        <v>2387</v>
      </c>
      <c r="BG166" s="94" t="s">
        <v>2386</v>
      </c>
      <c r="BH166" s="94" t="s">
        <v>2387</v>
      </c>
      <c r="BI166" s="94" t="str">
        <f t="shared" si="53"/>
        <v>R1C</v>
      </c>
    </row>
    <row r="167" spans="1:61" ht="14.4" x14ac:dyDescent="0.3">
      <c r="A167" s="50" t="str">
        <f t="shared" si="66"/>
        <v/>
      </c>
      <c r="B167" s="42">
        <f t="shared" si="54"/>
        <v>0</v>
      </c>
      <c r="C167" s="42"/>
      <c r="D167" s="51" t="str">
        <f t="shared" si="55"/>
        <v/>
      </c>
      <c r="E167" s="62"/>
      <c r="F167" s="52"/>
      <c r="G167" s="65"/>
      <c r="H167" s="70"/>
      <c r="I167" s="53"/>
      <c r="J167" s="54"/>
      <c r="K167" s="54"/>
      <c r="L167" s="54"/>
      <c r="M167" s="54"/>
      <c r="N167" s="54"/>
      <c r="O167" s="55"/>
      <c r="P167" s="56"/>
      <c r="Q167" s="55"/>
      <c r="R167" s="55"/>
      <c r="S167" s="55"/>
      <c r="T167" s="55"/>
      <c r="U167" s="55"/>
      <c r="V167" s="116" t="str">
        <f t="shared" si="56"/>
        <v/>
      </c>
      <c r="W167" s="116" t="str">
        <f t="shared" si="57"/>
        <v/>
      </c>
      <c r="X167" s="116" t="str">
        <f t="shared" si="67"/>
        <v/>
      </c>
      <c r="Y167" s="116" t="str">
        <f t="shared" si="68"/>
        <v/>
      </c>
      <c r="Z167" s="116" t="str">
        <f t="shared" si="69"/>
        <v/>
      </c>
      <c r="AA167" s="115" t="str">
        <f t="shared" si="58"/>
        <v/>
      </c>
      <c r="AB167" s="115" t="str">
        <f t="shared" si="59"/>
        <v/>
      </c>
      <c r="AC167" s="115" t="str">
        <f t="shared" si="60"/>
        <v/>
      </c>
      <c r="AD167" s="115" t="str">
        <f t="shared" si="61"/>
        <v/>
      </c>
      <c r="AE167" s="115" t="str">
        <f t="shared" si="62"/>
        <v/>
      </c>
      <c r="AF167" s="115" t="str">
        <f t="shared" si="63"/>
        <v/>
      </c>
      <c r="AS167" s="83" t="str">
        <f t="shared" si="64"/>
        <v/>
      </c>
      <c r="AT167" s="83" t="str">
        <f t="shared" si="65"/>
        <v/>
      </c>
      <c r="BD167" t="str">
        <f t="shared" si="52"/>
        <v>R1CBEHAVIOUR RESOURCE (BRS)</v>
      </c>
      <c r="BE167" s="94" t="s">
        <v>2421</v>
      </c>
      <c r="BF167" s="94" t="s">
        <v>2422</v>
      </c>
      <c r="BG167" s="94" t="s">
        <v>2421</v>
      </c>
      <c r="BH167" s="94" t="s">
        <v>2422</v>
      </c>
      <c r="BI167" s="94" t="str">
        <f t="shared" si="53"/>
        <v>R1C</v>
      </c>
    </row>
    <row r="168" spans="1:61" ht="14.4" x14ac:dyDescent="0.3">
      <c r="A168" s="50" t="str">
        <f t="shared" si="66"/>
        <v/>
      </c>
      <c r="B168" s="42">
        <f t="shared" si="54"/>
        <v>0</v>
      </c>
      <c r="C168" s="42"/>
      <c r="D168" s="51" t="str">
        <f t="shared" si="55"/>
        <v/>
      </c>
      <c r="E168" s="62"/>
      <c r="F168" s="52"/>
      <c r="G168" s="65"/>
      <c r="H168" s="70"/>
      <c r="I168" s="53"/>
      <c r="J168" s="54"/>
      <c r="K168" s="54"/>
      <c r="L168" s="54"/>
      <c r="M168" s="54"/>
      <c r="N168" s="54"/>
      <c r="O168" s="55"/>
      <c r="P168" s="56"/>
      <c r="Q168" s="55"/>
      <c r="R168" s="55"/>
      <c r="S168" s="55"/>
      <c r="T168" s="55"/>
      <c r="U168" s="55"/>
      <c r="V168" s="116" t="str">
        <f t="shared" si="56"/>
        <v/>
      </c>
      <c r="W168" s="116" t="str">
        <f t="shared" si="57"/>
        <v/>
      </c>
      <c r="X168" s="116" t="str">
        <f t="shared" si="67"/>
        <v/>
      </c>
      <c r="Y168" s="116" t="str">
        <f t="shared" si="68"/>
        <v/>
      </c>
      <c r="Z168" s="116" t="str">
        <f t="shared" si="69"/>
        <v/>
      </c>
      <c r="AA168" s="115" t="str">
        <f t="shared" si="58"/>
        <v/>
      </c>
      <c r="AB168" s="115" t="str">
        <f t="shared" si="59"/>
        <v/>
      </c>
      <c r="AC168" s="115" t="str">
        <f t="shared" si="60"/>
        <v/>
      </c>
      <c r="AD168" s="115" t="str">
        <f t="shared" si="61"/>
        <v/>
      </c>
      <c r="AE168" s="115" t="str">
        <f t="shared" si="62"/>
        <v/>
      </c>
      <c r="AF168" s="115" t="str">
        <f t="shared" si="63"/>
        <v/>
      </c>
      <c r="AS168" s="83" t="str">
        <f t="shared" si="64"/>
        <v/>
      </c>
      <c r="AT168" s="83" t="str">
        <f t="shared" si="65"/>
        <v/>
      </c>
      <c r="BD168" t="str">
        <f t="shared" si="52"/>
        <v>R1CBRAMBLES WARD</v>
      </c>
      <c r="BE168" s="94" t="s">
        <v>2413</v>
      </c>
      <c r="BF168" s="94" t="s">
        <v>2414</v>
      </c>
      <c r="BG168" s="94" t="s">
        <v>2413</v>
      </c>
      <c r="BH168" s="94" t="s">
        <v>2414</v>
      </c>
      <c r="BI168" s="94" t="str">
        <f t="shared" si="53"/>
        <v>R1C</v>
      </c>
    </row>
    <row r="169" spans="1:61" ht="14.4" x14ac:dyDescent="0.3">
      <c r="A169" s="50" t="str">
        <f t="shared" si="66"/>
        <v/>
      </c>
      <c r="B169" s="42">
        <f t="shared" si="54"/>
        <v>0</v>
      </c>
      <c r="C169" s="42"/>
      <c r="D169" s="51" t="str">
        <f t="shared" si="55"/>
        <v/>
      </c>
      <c r="E169" s="62"/>
      <c r="F169" s="52"/>
      <c r="G169" s="65"/>
      <c r="H169" s="70"/>
      <c r="I169" s="53"/>
      <c r="J169" s="54"/>
      <c r="K169" s="54"/>
      <c r="L169" s="54"/>
      <c r="M169" s="54"/>
      <c r="N169" s="54"/>
      <c r="O169" s="55"/>
      <c r="P169" s="56"/>
      <c r="Q169" s="55"/>
      <c r="R169" s="55"/>
      <c r="S169" s="55"/>
      <c r="T169" s="55"/>
      <c r="U169" s="55"/>
      <c r="V169" s="116" t="str">
        <f t="shared" si="56"/>
        <v/>
      </c>
      <c r="W169" s="116" t="str">
        <f t="shared" si="57"/>
        <v/>
      </c>
      <c r="X169" s="116" t="str">
        <f t="shared" si="67"/>
        <v/>
      </c>
      <c r="Y169" s="116" t="str">
        <f t="shared" si="68"/>
        <v/>
      </c>
      <c r="Z169" s="116" t="str">
        <f t="shared" si="69"/>
        <v/>
      </c>
      <c r="AA169" s="115" t="str">
        <f t="shared" si="58"/>
        <v/>
      </c>
      <c r="AB169" s="115" t="str">
        <f t="shared" si="59"/>
        <v/>
      </c>
      <c r="AC169" s="115" t="str">
        <f t="shared" si="60"/>
        <v/>
      </c>
      <c r="AD169" s="115" t="str">
        <f t="shared" si="61"/>
        <v/>
      </c>
      <c r="AE169" s="115" t="str">
        <f t="shared" si="62"/>
        <v/>
      </c>
      <c r="AF169" s="115" t="str">
        <f t="shared" si="63"/>
        <v/>
      </c>
      <c r="AS169" s="83" t="str">
        <f t="shared" si="64"/>
        <v/>
      </c>
      <c r="AT169" s="83" t="str">
        <f t="shared" si="65"/>
        <v/>
      </c>
      <c r="BD169" t="str">
        <f t="shared" si="52"/>
        <v>R1CC&amp;SH ANDOVER</v>
      </c>
      <c r="BE169" s="94" t="s">
        <v>2431</v>
      </c>
      <c r="BF169" s="94" t="s">
        <v>2432</v>
      </c>
      <c r="BG169" s="94" t="s">
        <v>2431</v>
      </c>
      <c r="BH169" s="94" t="s">
        <v>2432</v>
      </c>
      <c r="BI169" s="94" t="str">
        <f t="shared" si="53"/>
        <v>R1C</v>
      </c>
    </row>
    <row r="170" spans="1:61" ht="14.4" x14ac:dyDescent="0.3">
      <c r="A170" s="50" t="str">
        <f t="shared" si="66"/>
        <v/>
      </c>
      <c r="B170" s="42">
        <f t="shared" si="54"/>
        <v>0</v>
      </c>
      <c r="C170" s="42"/>
      <c r="D170" s="51" t="str">
        <f t="shared" si="55"/>
        <v/>
      </c>
      <c r="E170" s="62"/>
      <c r="F170" s="52"/>
      <c r="G170" s="65"/>
      <c r="H170" s="70"/>
      <c r="I170" s="53"/>
      <c r="J170" s="54"/>
      <c r="K170" s="54"/>
      <c r="L170" s="54"/>
      <c r="M170" s="54"/>
      <c r="N170" s="54"/>
      <c r="O170" s="55"/>
      <c r="P170" s="56"/>
      <c r="Q170" s="55"/>
      <c r="R170" s="55"/>
      <c r="S170" s="55"/>
      <c r="T170" s="55"/>
      <c r="U170" s="55"/>
      <c r="V170" s="116" t="str">
        <f t="shared" si="56"/>
        <v/>
      </c>
      <c r="W170" s="116" t="str">
        <f t="shared" si="57"/>
        <v/>
      </c>
      <c r="X170" s="116" t="str">
        <f t="shared" si="67"/>
        <v/>
      </c>
      <c r="Y170" s="116" t="str">
        <f t="shared" si="68"/>
        <v/>
      </c>
      <c r="Z170" s="116" t="str">
        <f t="shared" si="69"/>
        <v/>
      </c>
      <c r="AA170" s="115" t="str">
        <f t="shared" si="58"/>
        <v/>
      </c>
      <c r="AB170" s="115" t="str">
        <f t="shared" si="59"/>
        <v/>
      </c>
      <c r="AC170" s="115" t="str">
        <f t="shared" si="60"/>
        <v/>
      </c>
      <c r="AD170" s="115" t="str">
        <f t="shared" si="61"/>
        <v/>
      </c>
      <c r="AE170" s="115" t="str">
        <f t="shared" si="62"/>
        <v/>
      </c>
      <c r="AF170" s="115" t="str">
        <f t="shared" si="63"/>
        <v/>
      </c>
      <c r="AS170" s="83" t="str">
        <f t="shared" si="64"/>
        <v/>
      </c>
      <c r="AT170" s="83" t="str">
        <f t="shared" si="65"/>
        <v/>
      </c>
      <c r="BD170" t="str">
        <f t="shared" si="52"/>
        <v>R1CC&amp;SH BASINGSTOKE</v>
      </c>
      <c r="BE170" s="94" t="s">
        <v>2409</v>
      </c>
      <c r="BF170" s="94" t="s">
        <v>2410</v>
      </c>
      <c r="BG170" s="94" t="s">
        <v>2409</v>
      </c>
      <c r="BH170" s="94" t="s">
        <v>2410</v>
      </c>
      <c r="BI170" s="94" t="str">
        <f t="shared" si="53"/>
        <v>R1C</v>
      </c>
    </row>
    <row r="171" spans="1:61" ht="14.4" x14ac:dyDescent="0.3">
      <c r="A171" s="50" t="str">
        <f t="shared" si="66"/>
        <v/>
      </c>
      <c r="B171" s="42">
        <f t="shared" si="54"/>
        <v>0</v>
      </c>
      <c r="C171" s="42"/>
      <c r="D171" s="51" t="str">
        <f t="shared" si="55"/>
        <v/>
      </c>
      <c r="E171" s="62"/>
      <c r="F171" s="52"/>
      <c r="G171" s="65"/>
      <c r="H171" s="70"/>
      <c r="I171" s="53"/>
      <c r="J171" s="54"/>
      <c r="K171" s="54"/>
      <c r="L171" s="54"/>
      <c r="M171" s="54"/>
      <c r="N171" s="54"/>
      <c r="O171" s="55"/>
      <c r="P171" s="56"/>
      <c r="Q171" s="55"/>
      <c r="R171" s="55"/>
      <c r="S171" s="55"/>
      <c r="T171" s="55"/>
      <c r="U171" s="55"/>
      <c r="V171" s="116" t="str">
        <f t="shared" si="56"/>
        <v/>
      </c>
      <c r="W171" s="116" t="str">
        <f t="shared" si="57"/>
        <v/>
      </c>
      <c r="X171" s="116" t="str">
        <f t="shared" si="67"/>
        <v/>
      </c>
      <c r="Y171" s="116" t="str">
        <f t="shared" si="68"/>
        <v/>
      </c>
      <c r="Z171" s="116" t="str">
        <f t="shared" si="69"/>
        <v/>
      </c>
      <c r="AA171" s="115" t="str">
        <f t="shared" si="58"/>
        <v/>
      </c>
      <c r="AB171" s="115" t="str">
        <f t="shared" si="59"/>
        <v/>
      </c>
      <c r="AC171" s="115" t="str">
        <f t="shared" si="60"/>
        <v/>
      </c>
      <c r="AD171" s="115" t="str">
        <f t="shared" si="61"/>
        <v/>
      </c>
      <c r="AE171" s="115" t="str">
        <f t="shared" si="62"/>
        <v/>
      </c>
      <c r="AF171" s="115" t="str">
        <f t="shared" si="63"/>
        <v/>
      </c>
      <c r="AS171" s="83" t="str">
        <f t="shared" si="64"/>
        <v/>
      </c>
      <c r="AT171" s="83" t="str">
        <f t="shared" si="65"/>
        <v/>
      </c>
      <c r="BD171" t="str">
        <f t="shared" si="52"/>
        <v>R1CC&amp;SH PORTSMOUTH</v>
      </c>
      <c r="BE171" s="94" t="s">
        <v>2394</v>
      </c>
      <c r="BF171" s="94" t="s">
        <v>2395</v>
      </c>
      <c r="BG171" s="94" t="s">
        <v>2394</v>
      </c>
      <c r="BH171" s="94" t="s">
        <v>2395</v>
      </c>
      <c r="BI171" s="94" t="str">
        <f t="shared" si="53"/>
        <v>R1C</v>
      </c>
    </row>
    <row r="172" spans="1:61" ht="14.4" x14ac:dyDescent="0.3">
      <c r="A172" s="50" t="str">
        <f t="shared" si="66"/>
        <v/>
      </c>
      <c r="B172" s="42">
        <f t="shared" si="54"/>
        <v>0</v>
      </c>
      <c r="C172" s="42"/>
      <c r="D172" s="51" t="str">
        <f t="shared" si="55"/>
        <v/>
      </c>
      <c r="E172" s="62"/>
      <c r="F172" s="52"/>
      <c r="G172" s="65"/>
      <c r="H172" s="70"/>
      <c r="I172" s="53"/>
      <c r="J172" s="54"/>
      <c r="K172" s="54"/>
      <c r="L172" s="54"/>
      <c r="M172" s="54"/>
      <c r="N172" s="54"/>
      <c r="O172" s="55"/>
      <c r="P172" s="56"/>
      <c r="Q172" s="55"/>
      <c r="R172" s="55"/>
      <c r="S172" s="55"/>
      <c r="T172" s="55"/>
      <c r="U172" s="55"/>
      <c r="V172" s="116" t="str">
        <f t="shared" si="56"/>
        <v/>
      </c>
      <c r="W172" s="116" t="str">
        <f t="shared" si="57"/>
        <v/>
      </c>
      <c r="X172" s="116" t="str">
        <f t="shared" si="67"/>
        <v/>
      </c>
      <c r="Y172" s="116" t="str">
        <f t="shared" si="68"/>
        <v/>
      </c>
      <c r="Z172" s="116" t="str">
        <f t="shared" si="69"/>
        <v/>
      </c>
      <c r="AA172" s="115" t="str">
        <f t="shared" si="58"/>
        <v/>
      </c>
      <c r="AB172" s="115" t="str">
        <f t="shared" si="59"/>
        <v/>
      </c>
      <c r="AC172" s="115" t="str">
        <f t="shared" si="60"/>
        <v/>
      </c>
      <c r="AD172" s="115" t="str">
        <f t="shared" si="61"/>
        <v/>
      </c>
      <c r="AE172" s="115" t="str">
        <f t="shared" si="62"/>
        <v/>
      </c>
      <c r="AF172" s="115" t="str">
        <f t="shared" si="63"/>
        <v/>
      </c>
      <c r="AS172" s="83" t="str">
        <f t="shared" si="64"/>
        <v/>
      </c>
      <c r="AT172" s="83" t="str">
        <f t="shared" si="65"/>
        <v/>
      </c>
      <c r="BD172" t="str">
        <f t="shared" si="52"/>
        <v>R1CC&amp;SH SOUTHAMPTON</v>
      </c>
      <c r="BE172" s="94" t="s">
        <v>2417</v>
      </c>
      <c r="BF172" s="94" t="s">
        <v>2418</v>
      </c>
      <c r="BG172" s="94" t="s">
        <v>2417</v>
      </c>
      <c r="BH172" s="94" t="s">
        <v>2418</v>
      </c>
      <c r="BI172" s="94" t="str">
        <f t="shared" si="53"/>
        <v>R1C</v>
      </c>
    </row>
    <row r="173" spans="1:61" ht="14.4" x14ac:dyDescent="0.3">
      <c r="A173" s="50" t="str">
        <f t="shared" si="66"/>
        <v/>
      </c>
      <c r="B173" s="42">
        <f t="shared" si="54"/>
        <v>0</v>
      </c>
      <c r="C173" s="42"/>
      <c r="D173" s="51" t="str">
        <f t="shared" si="55"/>
        <v/>
      </c>
      <c r="E173" s="62"/>
      <c r="F173" s="52"/>
      <c r="G173" s="65"/>
      <c r="H173" s="70"/>
      <c r="I173" s="53"/>
      <c r="J173" s="54"/>
      <c r="K173" s="54"/>
      <c r="L173" s="54"/>
      <c r="M173" s="54"/>
      <c r="N173" s="54"/>
      <c r="O173" s="55"/>
      <c r="P173" s="56"/>
      <c r="Q173" s="55"/>
      <c r="R173" s="55"/>
      <c r="S173" s="55"/>
      <c r="T173" s="55"/>
      <c r="U173" s="55"/>
      <c r="V173" s="116" t="str">
        <f t="shared" si="56"/>
        <v/>
      </c>
      <c r="W173" s="116" t="str">
        <f t="shared" si="57"/>
        <v/>
      </c>
      <c r="X173" s="116" t="str">
        <f t="shared" si="67"/>
        <v/>
      </c>
      <c r="Y173" s="116" t="str">
        <f t="shared" si="68"/>
        <v/>
      </c>
      <c r="Z173" s="116" t="str">
        <f t="shared" si="69"/>
        <v/>
      </c>
      <c r="AA173" s="115" t="str">
        <f t="shared" si="58"/>
        <v/>
      </c>
      <c r="AB173" s="115" t="str">
        <f t="shared" si="59"/>
        <v/>
      </c>
      <c r="AC173" s="115" t="str">
        <f t="shared" si="60"/>
        <v/>
      </c>
      <c r="AD173" s="115" t="str">
        <f t="shared" si="61"/>
        <v/>
      </c>
      <c r="AE173" s="115" t="str">
        <f t="shared" si="62"/>
        <v/>
      </c>
      <c r="AF173" s="115" t="str">
        <f t="shared" si="63"/>
        <v/>
      </c>
      <c r="AS173" s="83" t="str">
        <f t="shared" si="64"/>
        <v/>
      </c>
      <c r="AT173" s="83" t="str">
        <f t="shared" si="65"/>
        <v/>
      </c>
      <c r="BD173" t="str">
        <f t="shared" si="52"/>
        <v>R1CC&amp;SH WINCHESTER</v>
      </c>
      <c r="BE173" s="94" t="s">
        <v>2425</v>
      </c>
      <c r="BF173" s="94" t="s">
        <v>2426</v>
      </c>
      <c r="BG173" s="94" t="s">
        <v>2425</v>
      </c>
      <c r="BH173" s="94" t="s">
        <v>2426</v>
      </c>
      <c r="BI173" s="94" t="str">
        <f t="shared" si="53"/>
        <v>R1C</v>
      </c>
    </row>
    <row r="174" spans="1:61" ht="14.4" x14ac:dyDescent="0.3">
      <c r="A174" s="50" t="str">
        <f t="shared" si="66"/>
        <v/>
      </c>
      <c r="B174" s="42">
        <f t="shared" ref="B174:B205" si="70">IF(SUM(E375:G375,M375:N375)&gt;0,1,IF(AG375&gt;0,2,0))</f>
        <v>0</v>
      </c>
      <c r="C174" s="42"/>
      <c r="D174" s="51" t="str">
        <f t="shared" ref="D174:D205" si="71">IF(ISNA(VLOOKUP($E$5&amp;E174,$BD:$BE,2,FALSE)),"",VLOOKUP($E$5&amp;E174,$BD:$BE,2,FALSE))</f>
        <v/>
      </c>
      <c r="E174" s="62"/>
      <c r="F174" s="52"/>
      <c r="G174" s="65"/>
      <c r="H174" s="70"/>
      <c r="I174" s="53"/>
      <c r="J174" s="54"/>
      <c r="K174" s="54"/>
      <c r="L174" s="54"/>
      <c r="M174" s="54"/>
      <c r="N174" s="54"/>
      <c r="O174" s="55"/>
      <c r="P174" s="56"/>
      <c r="Q174" s="55"/>
      <c r="R174" s="55"/>
      <c r="S174" s="55"/>
      <c r="T174" s="55"/>
      <c r="U174" s="55"/>
      <c r="V174" s="116" t="str">
        <f t="shared" si="56"/>
        <v/>
      </c>
      <c r="W174" s="116" t="str">
        <f t="shared" si="57"/>
        <v/>
      </c>
      <c r="X174" s="116" t="str">
        <f t="shared" si="67"/>
        <v/>
      </c>
      <c r="Y174" s="116" t="str">
        <f t="shared" si="68"/>
        <v/>
      </c>
      <c r="Z174" s="116" t="str">
        <f t="shared" si="69"/>
        <v/>
      </c>
      <c r="AA174" s="115" t="str">
        <f t="shared" si="58"/>
        <v/>
      </c>
      <c r="AB174" s="115" t="str">
        <f t="shared" si="59"/>
        <v/>
      </c>
      <c r="AC174" s="115" t="str">
        <f t="shared" si="60"/>
        <v/>
      </c>
      <c r="AD174" s="115" t="str">
        <f t="shared" si="61"/>
        <v/>
      </c>
      <c r="AE174" s="115" t="str">
        <f t="shared" si="62"/>
        <v/>
      </c>
      <c r="AF174" s="115" t="str">
        <f t="shared" si="63"/>
        <v/>
      </c>
      <c r="AS174" s="83" t="str">
        <f t="shared" si="64"/>
        <v/>
      </c>
      <c r="AT174" s="83" t="str">
        <f t="shared" si="65"/>
        <v/>
      </c>
      <c r="BD174" t="str">
        <f t="shared" si="52"/>
        <v>R1CCAMPION PLACE</v>
      </c>
      <c r="BE174" s="94" t="s">
        <v>2441</v>
      </c>
      <c r="BF174" s="94" t="s">
        <v>2442</v>
      </c>
      <c r="BG174" s="94" t="s">
        <v>2441</v>
      </c>
      <c r="BH174" s="94" t="s">
        <v>2442</v>
      </c>
      <c r="BI174" s="94" t="str">
        <f t="shared" si="53"/>
        <v>R1C</v>
      </c>
    </row>
    <row r="175" spans="1:61" ht="14.4" x14ac:dyDescent="0.3">
      <c r="A175" s="50" t="str">
        <f t="shared" si="66"/>
        <v/>
      </c>
      <c r="B175" s="42">
        <f t="shared" si="70"/>
        <v>0</v>
      </c>
      <c r="C175" s="42"/>
      <c r="D175" s="51" t="str">
        <f t="shared" si="71"/>
        <v/>
      </c>
      <c r="E175" s="62"/>
      <c r="F175" s="52"/>
      <c r="G175" s="65"/>
      <c r="H175" s="70"/>
      <c r="I175" s="53"/>
      <c r="J175" s="54"/>
      <c r="K175" s="54"/>
      <c r="L175" s="54"/>
      <c r="M175" s="54"/>
      <c r="N175" s="54"/>
      <c r="O175" s="55"/>
      <c r="P175" s="56"/>
      <c r="Q175" s="55"/>
      <c r="R175" s="55"/>
      <c r="S175" s="55"/>
      <c r="T175" s="55"/>
      <c r="U175" s="55"/>
      <c r="V175" s="116" t="str">
        <f t="shared" si="56"/>
        <v/>
      </c>
      <c r="W175" s="116" t="str">
        <f t="shared" si="57"/>
        <v/>
      </c>
      <c r="X175" s="116" t="str">
        <f t="shared" si="67"/>
        <v/>
      </c>
      <c r="Y175" s="116" t="str">
        <f t="shared" si="68"/>
        <v/>
      </c>
      <c r="Z175" s="116" t="str">
        <f t="shared" si="69"/>
        <v/>
      </c>
      <c r="AA175" s="115" t="str">
        <f t="shared" si="58"/>
        <v/>
      </c>
      <c r="AB175" s="115" t="str">
        <f t="shared" si="59"/>
        <v/>
      </c>
      <c r="AC175" s="115" t="str">
        <f t="shared" si="60"/>
        <v/>
      </c>
      <c r="AD175" s="115" t="str">
        <f t="shared" si="61"/>
        <v/>
      </c>
      <c r="AE175" s="115" t="str">
        <f t="shared" si="62"/>
        <v/>
      </c>
      <c r="AF175" s="115" t="str">
        <f t="shared" si="63"/>
        <v/>
      </c>
      <c r="AS175" s="83" t="str">
        <f t="shared" si="64"/>
        <v/>
      </c>
      <c r="AT175" s="83" t="str">
        <f t="shared" si="65"/>
        <v/>
      </c>
      <c r="BD175" t="str">
        <f t="shared" si="52"/>
        <v>R1CCHASE COMMUNITY HOSPITAL</v>
      </c>
      <c r="BE175" s="94" t="s">
        <v>2463</v>
      </c>
      <c r="BF175" s="94" t="s">
        <v>2464</v>
      </c>
      <c r="BG175" s="94" t="s">
        <v>2463</v>
      </c>
      <c r="BH175" s="94" t="s">
        <v>2464</v>
      </c>
      <c r="BI175" s="94" t="str">
        <f t="shared" si="53"/>
        <v>R1C</v>
      </c>
    </row>
    <row r="176" spans="1:61" ht="14.4" x14ac:dyDescent="0.3">
      <c r="A176" s="50" t="str">
        <f t="shared" si="66"/>
        <v/>
      </c>
      <c r="B176" s="42">
        <f t="shared" si="70"/>
        <v>0</v>
      </c>
      <c r="C176" s="42"/>
      <c r="D176" s="51" t="str">
        <f t="shared" si="71"/>
        <v/>
      </c>
      <c r="E176" s="62"/>
      <c r="F176" s="52"/>
      <c r="G176" s="65"/>
      <c r="H176" s="70"/>
      <c r="I176" s="53"/>
      <c r="J176" s="54"/>
      <c r="K176" s="54"/>
      <c r="L176" s="54"/>
      <c r="M176" s="54"/>
      <c r="N176" s="54"/>
      <c r="O176" s="55"/>
      <c r="P176" s="56"/>
      <c r="Q176" s="55"/>
      <c r="R176" s="55"/>
      <c r="S176" s="55"/>
      <c r="T176" s="55"/>
      <c r="U176" s="55"/>
      <c r="V176" s="116" t="str">
        <f t="shared" si="56"/>
        <v/>
      </c>
      <c r="W176" s="116" t="str">
        <f t="shared" si="57"/>
        <v/>
      </c>
      <c r="X176" s="116" t="str">
        <f t="shared" si="67"/>
        <v/>
      </c>
      <c r="Y176" s="116" t="str">
        <f t="shared" si="68"/>
        <v/>
      </c>
      <c r="Z176" s="116" t="str">
        <f t="shared" si="69"/>
        <v/>
      </c>
      <c r="AA176" s="115" t="str">
        <f t="shared" si="58"/>
        <v/>
      </c>
      <c r="AB176" s="115" t="str">
        <f t="shared" si="59"/>
        <v/>
      </c>
      <c r="AC176" s="115" t="str">
        <f t="shared" si="60"/>
        <v/>
      </c>
      <c r="AD176" s="115" t="str">
        <f t="shared" si="61"/>
        <v/>
      </c>
      <c r="AE176" s="115" t="str">
        <f t="shared" si="62"/>
        <v/>
      </c>
      <c r="AF176" s="115" t="str">
        <f t="shared" si="63"/>
        <v/>
      </c>
      <c r="AS176" s="83" t="str">
        <f t="shared" si="64"/>
        <v/>
      </c>
      <c r="AT176" s="83" t="str">
        <f t="shared" si="65"/>
        <v/>
      </c>
      <c r="BD176" t="str">
        <f t="shared" si="52"/>
        <v>R1CCOMMUNITY PAEDIATRICS - EAST</v>
      </c>
      <c r="BE176" s="94" t="s">
        <v>2397</v>
      </c>
      <c r="BF176" s="94" t="s">
        <v>2398</v>
      </c>
      <c r="BG176" s="94" t="s">
        <v>2397</v>
      </c>
      <c r="BH176" s="94" t="s">
        <v>2398</v>
      </c>
      <c r="BI176" s="94" t="str">
        <f t="shared" si="53"/>
        <v>R1C</v>
      </c>
    </row>
    <row r="177" spans="1:61" ht="14.4" x14ac:dyDescent="0.3">
      <c r="A177" s="50" t="str">
        <f t="shared" si="66"/>
        <v/>
      </c>
      <c r="B177" s="42">
        <f t="shared" si="70"/>
        <v>0</v>
      </c>
      <c r="C177" s="42"/>
      <c r="D177" s="51" t="str">
        <f t="shared" si="71"/>
        <v/>
      </c>
      <c r="E177" s="62"/>
      <c r="F177" s="52"/>
      <c r="G177" s="65"/>
      <c r="H177" s="70"/>
      <c r="I177" s="53"/>
      <c r="J177" s="54"/>
      <c r="K177" s="54"/>
      <c r="L177" s="54"/>
      <c r="M177" s="54"/>
      <c r="N177" s="54"/>
      <c r="O177" s="55"/>
      <c r="P177" s="56"/>
      <c r="Q177" s="55"/>
      <c r="R177" s="55"/>
      <c r="S177" s="55"/>
      <c r="T177" s="55"/>
      <c r="U177" s="55"/>
      <c r="V177" s="116" t="str">
        <f t="shared" si="56"/>
        <v/>
      </c>
      <c r="W177" s="116" t="str">
        <f t="shared" si="57"/>
        <v/>
      </c>
      <c r="X177" s="116" t="str">
        <f t="shared" si="67"/>
        <v/>
      </c>
      <c r="Y177" s="116" t="str">
        <f t="shared" si="68"/>
        <v/>
      </c>
      <c r="Z177" s="116" t="str">
        <f t="shared" si="69"/>
        <v/>
      </c>
      <c r="AA177" s="115" t="str">
        <f t="shared" si="58"/>
        <v/>
      </c>
      <c r="AB177" s="115" t="str">
        <f t="shared" si="59"/>
        <v/>
      </c>
      <c r="AC177" s="115" t="str">
        <f t="shared" si="60"/>
        <v/>
      </c>
      <c r="AD177" s="115" t="str">
        <f t="shared" si="61"/>
        <v/>
      </c>
      <c r="AE177" s="115" t="str">
        <f t="shared" si="62"/>
        <v/>
      </c>
      <c r="AF177" s="115" t="str">
        <f t="shared" si="63"/>
        <v/>
      </c>
      <c r="AS177" s="83" t="str">
        <f t="shared" si="64"/>
        <v/>
      </c>
      <c r="AT177" s="83" t="str">
        <f t="shared" si="65"/>
        <v/>
      </c>
      <c r="BD177" t="str">
        <f t="shared" si="52"/>
        <v>R1CCOMMUNITY PAEDIATRICS - WEST</v>
      </c>
      <c r="BE177" s="94" t="s">
        <v>2423</v>
      </c>
      <c r="BF177" s="94" t="s">
        <v>2424</v>
      </c>
      <c r="BG177" s="94" t="s">
        <v>2423</v>
      </c>
      <c r="BH177" s="94" t="s">
        <v>2424</v>
      </c>
      <c r="BI177" s="94" t="str">
        <f t="shared" si="53"/>
        <v>R1C</v>
      </c>
    </row>
    <row r="178" spans="1:61" ht="14.4" x14ac:dyDescent="0.3">
      <c r="A178" s="50" t="str">
        <f t="shared" si="66"/>
        <v/>
      </c>
      <c r="B178" s="42">
        <f t="shared" si="70"/>
        <v>0</v>
      </c>
      <c r="C178" s="42"/>
      <c r="D178" s="51" t="str">
        <f t="shared" si="71"/>
        <v/>
      </c>
      <c r="E178" s="62"/>
      <c r="F178" s="52"/>
      <c r="G178" s="65"/>
      <c r="H178" s="70"/>
      <c r="I178" s="53"/>
      <c r="J178" s="54"/>
      <c r="K178" s="54"/>
      <c r="L178" s="54"/>
      <c r="M178" s="54"/>
      <c r="N178" s="54"/>
      <c r="O178" s="55"/>
      <c r="P178" s="56"/>
      <c r="Q178" s="55"/>
      <c r="R178" s="55"/>
      <c r="S178" s="55"/>
      <c r="T178" s="55"/>
      <c r="U178" s="55"/>
      <c r="V178" s="116" t="str">
        <f t="shared" si="56"/>
        <v/>
      </c>
      <c r="W178" s="116" t="str">
        <f t="shared" si="57"/>
        <v/>
      </c>
      <c r="X178" s="116" t="str">
        <f t="shared" si="67"/>
        <v/>
      </c>
      <c r="Y178" s="116" t="str">
        <f t="shared" si="68"/>
        <v/>
      </c>
      <c r="Z178" s="116" t="str">
        <f t="shared" si="69"/>
        <v/>
      </c>
      <c r="AA178" s="115" t="str">
        <f t="shared" si="58"/>
        <v/>
      </c>
      <c r="AB178" s="115" t="str">
        <f t="shared" si="59"/>
        <v/>
      </c>
      <c r="AC178" s="115" t="str">
        <f t="shared" si="60"/>
        <v/>
      </c>
      <c r="AD178" s="115" t="str">
        <f t="shared" si="61"/>
        <v/>
      </c>
      <c r="AE178" s="115" t="str">
        <f t="shared" si="62"/>
        <v/>
      </c>
      <c r="AF178" s="115" t="str">
        <f t="shared" si="63"/>
        <v/>
      </c>
      <c r="AS178" s="83" t="str">
        <f t="shared" si="64"/>
        <v/>
      </c>
      <c r="AT178" s="83" t="str">
        <f t="shared" si="65"/>
        <v/>
      </c>
      <c r="BD178" t="str">
        <f t="shared" si="52"/>
        <v>R1CCOMMUNITY PAEDS N.FOREST</v>
      </c>
      <c r="BE178" s="94" t="s">
        <v>2445</v>
      </c>
      <c r="BF178" s="94" t="s">
        <v>2446</v>
      </c>
      <c r="BG178" s="94" t="s">
        <v>2445</v>
      </c>
      <c r="BH178" s="94" t="s">
        <v>2446</v>
      </c>
      <c r="BI178" s="94" t="str">
        <f t="shared" si="53"/>
        <v>R1C</v>
      </c>
    </row>
    <row r="179" spans="1:61" ht="14.4" x14ac:dyDescent="0.3">
      <c r="A179" s="50" t="str">
        <f t="shared" si="66"/>
        <v/>
      </c>
      <c r="B179" s="42">
        <f t="shared" si="70"/>
        <v>0</v>
      </c>
      <c r="C179" s="42"/>
      <c r="D179" s="51" t="str">
        <f t="shared" si="71"/>
        <v/>
      </c>
      <c r="E179" s="62"/>
      <c r="F179" s="52"/>
      <c r="G179" s="65"/>
      <c r="H179" s="70"/>
      <c r="I179" s="53"/>
      <c r="J179" s="54"/>
      <c r="K179" s="54"/>
      <c r="L179" s="54"/>
      <c r="M179" s="54"/>
      <c r="N179" s="54"/>
      <c r="O179" s="55"/>
      <c r="P179" s="56"/>
      <c r="Q179" s="55"/>
      <c r="R179" s="55"/>
      <c r="S179" s="55"/>
      <c r="T179" s="55"/>
      <c r="U179" s="55"/>
      <c r="V179" s="116" t="str">
        <f t="shared" si="56"/>
        <v/>
      </c>
      <c r="W179" s="116" t="str">
        <f t="shared" si="57"/>
        <v/>
      </c>
      <c r="X179" s="116" t="str">
        <f t="shared" si="67"/>
        <v/>
      </c>
      <c r="Y179" s="116" t="str">
        <f t="shared" si="68"/>
        <v/>
      </c>
      <c r="Z179" s="116" t="str">
        <f t="shared" si="69"/>
        <v/>
      </c>
      <c r="AA179" s="115" t="str">
        <f t="shared" si="58"/>
        <v/>
      </c>
      <c r="AB179" s="115" t="str">
        <f t="shared" si="59"/>
        <v/>
      </c>
      <c r="AC179" s="115" t="str">
        <f t="shared" si="60"/>
        <v/>
      </c>
      <c r="AD179" s="115" t="str">
        <f t="shared" si="61"/>
        <v/>
      </c>
      <c r="AE179" s="115" t="str">
        <f t="shared" si="62"/>
        <v/>
      </c>
      <c r="AF179" s="115" t="str">
        <f t="shared" si="63"/>
        <v/>
      </c>
      <c r="AS179" s="83" t="str">
        <f t="shared" si="64"/>
        <v/>
      </c>
      <c r="AT179" s="83" t="str">
        <f t="shared" si="65"/>
        <v/>
      </c>
      <c r="BD179" t="str">
        <f t="shared" si="52"/>
        <v>R1CCROWN HEIGHTS</v>
      </c>
      <c r="BE179" s="94" t="s">
        <v>2477</v>
      </c>
      <c r="BF179" s="94" t="s">
        <v>2478</v>
      </c>
      <c r="BG179" s="94" t="s">
        <v>2477</v>
      </c>
      <c r="BH179" s="94" t="s">
        <v>2478</v>
      </c>
      <c r="BI179" s="94" t="str">
        <f t="shared" si="53"/>
        <v>R1C</v>
      </c>
    </row>
    <row r="180" spans="1:61" ht="14.4" x14ac:dyDescent="0.3">
      <c r="A180" s="50" t="str">
        <f t="shared" si="66"/>
        <v/>
      </c>
      <c r="B180" s="42">
        <f t="shared" si="70"/>
        <v>0</v>
      </c>
      <c r="C180" s="42"/>
      <c r="D180" s="51" t="str">
        <f t="shared" si="71"/>
        <v/>
      </c>
      <c r="E180" s="62"/>
      <c r="F180" s="52"/>
      <c r="G180" s="65"/>
      <c r="H180" s="70"/>
      <c r="I180" s="53"/>
      <c r="J180" s="54"/>
      <c r="K180" s="54"/>
      <c r="L180" s="54"/>
      <c r="M180" s="54"/>
      <c r="N180" s="54"/>
      <c r="O180" s="55"/>
      <c r="P180" s="56"/>
      <c r="Q180" s="55"/>
      <c r="R180" s="55"/>
      <c r="S180" s="55"/>
      <c r="T180" s="55"/>
      <c r="U180" s="55"/>
      <c r="V180" s="116" t="str">
        <f t="shared" si="56"/>
        <v/>
      </c>
      <c r="W180" s="116" t="str">
        <f t="shared" si="57"/>
        <v/>
      </c>
      <c r="X180" s="116" t="str">
        <f t="shared" si="67"/>
        <v/>
      </c>
      <c r="Y180" s="116" t="str">
        <f t="shared" si="68"/>
        <v/>
      </c>
      <c r="Z180" s="116" t="str">
        <f t="shared" si="69"/>
        <v/>
      </c>
      <c r="AA180" s="115" t="str">
        <f t="shared" si="58"/>
        <v/>
      </c>
      <c r="AB180" s="115" t="str">
        <f t="shared" si="59"/>
        <v/>
      </c>
      <c r="AC180" s="115" t="str">
        <f t="shared" si="60"/>
        <v/>
      </c>
      <c r="AD180" s="115" t="str">
        <f t="shared" si="61"/>
        <v/>
      </c>
      <c r="AE180" s="115" t="str">
        <f t="shared" si="62"/>
        <v/>
      </c>
      <c r="AF180" s="115" t="str">
        <f t="shared" si="63"/>
        <v/>
      </c>
      <c r="AS180" s="83" t="str">
        <f t="shared" si="64"/>
        <v/>
      </c>
      <c r="AT180" s="83" t="str">
        <f t="shared" si="65"/>
        <v/>
      </c>
      <c r="BD180" t="str">
        <f t="shared" si="52"/>
        <v>R1CEASTLEIGH DAS</v>
      </c>
      <c r="BE180" s="94" t="s">
        <v>2493</v>
      </c>
      <c r="BF180" s="94" t="s">
        <v>2494</v>
      </c>
      <c r="BG180" s="94" t="s">
        <v>2493</v>
      </c>
      <c r="BH180" s="94" t="s">
        <v>2494</v>
      </c>
      <c r="BI180" s="94" t="str">
        <f t="shared" si="53"/>
        <v>R1C</v>
      </c>
    </row>
    <row r="181" spans="1:61" ht="14.4" x14ac:dyDescent="0.3">
      <c r="A181" s="50" t="str">
        <f t="shared" si="66"/>
        <v/>
      </c>
      <c r="B181" s="42">
        <f t="shared" si="70"/>
        <v>0</v>
      </c>
      <c r="C181" s="42"/>
      <c r="D181" s="51" t="str">
        <f t="shared" si="71"/>
        <v/>
      </c>
      <c r="E181" s="62"/>
      <c r="F181" s="52"/>
      <c r="G181" s="65"/>
      <c r="H181" s="70"/>
      <c r="I181" s="53"/>
      <c r="J181" s="54"/>
      <c r="K181" s="54"/>
      <c r="L181" s="54"/>
      <c r="M181" s="54"/>
      <c r="N181" s="54"/>
      <c r="O181" s="55"/>
      <c r="P181" s="56"/>
      <c r="Q181" s="55"/>
      <c r="R181" s="55"/>
      <c r="S181" s="55"/>
      <c r="T181" s="55"/>
      <c r="U181" s="55"/>
      <c r="V181" s="116" t="str">
        <f t="shared" si="56"/>
        <v/>
      </c>
      <c r="W181" s="116" t="str">
        <f t="shared" si="57"/>
        <v/>
      </c>
      <c r="X181" s="116" t="str">
        <f t="shared" si="67"/>
        <v/>
      </c>
      <c r="Y181" s="116" t="str">
        <f t="shared" si="68"/>
        <v/>
      </c>
      <c r="Z181" s="116" t="str">
        <f t="shared" si="69"/>
        <v/>
      </c>
      <c r="AA181" s="115" t="str">
        <f t="shared" si="58"/>
        <v/>
      </c>
      <c r="AB181" s="115" t="str">
        <f t="shared" si="59"/>
        <v/>
      </c>
      <c r="AC181" s="115" t="str">
        <f t="shared" si="60"/>
        <v/>
      </c>
      <c r="AD181" s="115" t="str">
        <f t="shared" si="61"/>
        <v/>
      </c>
      <c r="AE181" s="115" t="str">
        <f t="shared" si="62"/>
        <v/>
      </c>
      <c r="AF181" s="115" t="str">
        <f t="shared" si="63"/>
        <v/>
      </c>
      <c r="AS181" s="83" t="str">
        <f t="shared" si="64"/>
        <v/>
      </c>
      <c r="AT181" s="83" t="str">
        <f t="shared" si="65"/>
        <v/>
      </c>
      <c r="BD181" t="str">
        <f t="shared" si="52"/>
        <v>R1CELMLEIGH HOSPITAL</v>
      </c>
      <c r="BE181" s="94" t="s">
        <v>2489</v>
      </c>
      <c r="BF181" s="94" t="s">
        <v>2490</v>
      </c>
      <c r="BG181" s="94" t="s">
        <v>2489</v>
      </c>
      <c r="BH181" s="94" t="s">
        <v>2490</v>
      </c>
      <c r="BI181" s="94" t="str">
        <f t="shared" si="53"/>
        <v>R1C</v>
      </c>
    </row>
    <row r="182" spans="1:61" ht="14.4" x14ac:dyDescent="0.3">
      <c r="A182" s="50" t="str">
        <f t="shared" si="66"/>
        <v/>
      </c>
      <c r="B182" s="42">
        <f t="shared" si="70"/>
        <v>0</v>
      </c>
      <c r="C182" s="42"/>
      <c r="D182" s="51" t="str">
        <f t="shared" si="71"/>
        <v/>
      </c>
      <c r="E182" s="62"/>
      <c r="F182" s="52"/>
      <c r="G182" s="65"/>
      <c r="H182" s="70"/>
      <c r="I182" s="53"/>
      <c r="J182" s="54"/>
      <c r="K182" s="54"/>
      <c r="L182" s="54"/>
      <c r="M182" s="54"/>
      <c r="N182" s="54"/>
      <c r="O182" s="55"/>
      <c r="P182" s="56"/>
      <c r="Q182" s="55"/>
      <c r="R182" s="55"/>
      <c r="S182" s="55"/>
      <c r="T182" s="55"/>
      <c r="U182" s="55"/>
      <c r="V182" s="116" t="str">
        <f t="shared" si="56"/>
        <v/>
      </c>
      <c r="W182" s="116" t="str">
        <f t="shared" si="57"/>
        <v/>
      </c>
      <c r="X182" s="116" t="str">
        <f t="shared" si="67"/>
        <v/>
      </c>
      <c r="Y182" s="116" t="str">
        <f t="shared" si="68"/>
        <v/>
      </c>
      <c r="Z182" s="116" t="str">
        <f t="shared" si="69"/>
        <v/>
      </c>
      <c r="AA182" s="115" t="str">
        <f t="shared" si="58"/>
        <v/>
      </c>
      <c r="AB182" s="115" t="str">
        <f t="shared" si="59"/>
        <v/>
      </c>
      <c r="AC182" s="115" t="str">
        <f t="shared" si="60"/>
        <v/>
      </c>
      <c r="AD182" s="115" t="str">
        <f t="shared" si="61"/>
        <v/>
      </c>
      <c r="AE182" s="115" t="str">
        <f t="shared" si="62"/>
        <v/>
      </c>
      <c r="AF182" s="115" t="str">
        <f t="shared" si="63"/>
        <v/>
      </c>
      <c r="AS182" s="83" t="str">
        <f t="shared" si="64"/>
        <v/>
      </c>
      <c r="AT182" s="83" t="str">
        <f t="shared" si="65"/>
        <v/>
      </c>
      <c r="BD182" t="str">
        <f t="shared" si="52"/>
        <v>R1CFANSHAWE WARD</v>
      </c>
      <c r="BE182" s="94" t="s">
        <v>2415</v>
      </c>
      <c r="BF182" s="94" t="s">
        <v>2416</v>
      </c>
      <c r="BG182" s="94" t="s">
        <v>2415</v>
      </c>
      <c r="BH182" s="94" t="s">
        <v>2416</v>
      </c>
      <c r="BI182" s="94" t="str">
        <f t="shared" si="53"/>
        <v>R1C</v>
      </c>
    </row>
    <row r="183" spans="1:61" ht="14.4" x14ac:dyDescent="0.3">
      <c r="A183" s="50" t="str">
        <f t="shared" si="66"/>
        <v/>
      </c>
      <c r="B183" s="42">
        <f t="shared" si="70"/>
        <v>0</v>
      </c>
      <c r="C183" s="42"/>
      <c r="D183" s="51" t="str">
        <f t="shared" si="71"/>
        <v/>
      </c>
      <c r="E183" s="62"/>
      <c r="F183" s="52"/>
      <c r="G183" s="65"/>
      <c r="H183" s="70"/>
      <c r="I183" s="53"/>
      <c r="J183" s="54"/>
      <c r="K183" s="54"/>
      <c r="L183" s="54"/>
      <c r="M183" s="54"/>
      <c r="N183" s="54"/>
      <c r="O183" s="55"/>
      <c r="P183" s="56"/>
      <c r="Q183" s="55"/>
      <c r="R183" s="55"/>
      <c r="S183" s="55"/>
      <c r="T183" s="55"/>
      <c r="U183" s="55"/>
      <c r="V183" s="116" t="str">
        <f t="shared" si="56"/>
        <v/>
      </c>
      <c r="W183" s="116" t="str">
        <f t="shared" si="57"/>
        <v/>
      </c>
      <c r="X183" s="116" t="str">
        <f t="shared" si="67"/>
        <v/>
      </c>
      <c r="Y183" s="116" t="str">
        <f t="shared" si="68"/>
        <v/>
      </c>
      <c r="Z183" s="116" t="str">
        <f t="shared" si="69"/>
        <v/>
      </c>
      <c r="AA183" s="115" t="str">
        <f t="shared" si="58"/>
        <v/>
      </c>
      <c r="AB183" s="115" t="str">
        <f t="shared" si="59"/>
        <v/>
      </c>
      <c r="AC183" s="115" t="str">
        <f t="shared" si="60"/>
        <v/>
      </c>
      <c r="AD183" s="115" t="str">
        <f t="shared" si="61"/>
        <v/>
      </c>
      <c r="AE183" s="115" t="str">
        <f t="shared" si="62"/>
        <v/>
      </c>
      <c r="AF183" s="115" t="str">
        <f t="shared" si="63"/>
        <v/>
      </c>
      <c r="AS183" s="83" t="str">
        <f t="shared" si="64"/>
        <v/>
      </c>
      <c r="AT183" s="83" t="str">
        <f t="shared" si="65"/>
        <v/>
      </c>
      <c r="BD183" t="str">
        <f t="shared" si="52"/>
        <v>R1CFAREHAM COMMUNITY HOSPITAL</v>
      </c>
      <c r="BE183" s="94" t="s">
        <v>2461</v>
      </c>
      <c r="BF183" s="94" t="s">
        <v>2462</v>
      </c>
      <c r="BG183" s="94" t="s">
        <v>2461</v>
      </c>
      <c r="BH183" s="94" t="s">
        <v>2462</v>
      </c>
      <c r="BI183" s="94" t="str">
        <f t="shared" si="53"/>
        <v>R1C</v>
      </c>
    </row>
    <row r="184" spans="1:61" ht="14.4" x14ac:dyDescent="0.3">
      <c r="A184" s="50" t="str">
        <f t="shared" si="66"/>
        <v/>
      </c>
      <c r="B184" s="42">
        <f t="shared" si="70"/>
        <v>0</v>
      </c>
      <c r="C184" s="42"/>
      <c r="D184" s="51" t="str">
        <f t="shared" si="71"/>
        <v/>
      </c>
      <c r="E184" s="62"/>
      <c r="F184" s="52"/>
      <c r="G184" s="65"/>
      <c r="H184" s="70"/>
      <c r="I184" s="53"/>
      <c r="J184" s="54"/>
      <c r="K184" s="54"/>
      <c r="L184" s="54"/>
      <c r="M184" s="54"/>
      <c r="N184" s="54"/>
      <c r="O184" s="55"/>
      <c r="P184" s="56"/>
      <c r="Q184" s="55"/>
      <c r="R184" s="55"/>
      <c r="S184" s="55"/>
      <c r="T184" s="55"/>
      <c r="U184" s="55"/>
      <c r="V184" s="116" t="str">
        <f t="shared" si="56"/>
        <v/>
      </c>
      <c r="W184" s="116" t="str">
        <f t="shared" si="57"/>
        <v/>
      </c>
      <c r="X184" s="116" t="str">
        <f t="shared" si="67"/>
        <v/>
      </c>
      <c r="Y184" s="116" t="str">
        <f t="shared" si="68"/>
        <v/>
      </c>
      <c r="Z184" s="116" t="str">
        <f t="shared" si="69"/>
        <v/>
      </c>
      <c r="AA184" s="115" t="str">
        <f t="shared" si="58"/>
        <v/>
      </c>
      <c r="AB184" s="115" t="str">
        <f t="shared" si="59"/>
        <v/>
      </c>
      <c r="AC184" s="115" t="str">
        <f t="shared" si="60"/>
        <v/>
      </c>
      <c r="AD184" s="115" t="str">
        <f t="shared" si="61"/>
        <v/>
      </c>
      <c r="AE184" s="115" t="str">
        <f t="shared" si="62"/>
        <v/>
      </c>
      <c r="AF184" s="115" t="str">
        <f t="shared" si="63"/>
        <v/>
      </c>
      <c r="AS184" s="83" t="str">
        <f t="shared" si="64"/>
        <v/>
      </c>
      <c r="AT184" s="83" t="str">
        <f t="shared" si="65"/>
        <v/>
      </c>
      <c r="BD184" t="str">
        <f t="shared" si="52"/>
        <v>R1CFAREHAM REACH UNIT</v>
      </c>
      <c r="BE184" s="94" t="s">
        <v>2439</v>
      </c>
      <c r="BF184" s="94" t="s">
        <v>2440</v>
      </c>
      <c r="BG184" s="94" t="s">
        <v>2439</v>
      </c>
      <c r="BH184" s="94" t="s">
        <v>2440</v>
      </c>
      <c r="BI184" s="94" t="str">
        <f t="shared" si="53"/>
        <v>R1C</v>
      </c>
    </row>
    <row r="185" spans="1:61" ht="14.4" x14ac:dyDescent="0.3">
      <c r="A185" s="50" t="str">
        <f t="shared" si="66"/>
        <v/>
      </c>
      <c r="B185" s="42">
        <f t="shared" si="70"/>
        <v>0</v>
      </c>
      <c r="C185" s="42"/>
      <c r="D185" s="51" t="str">
        <f t="shared" si="71"/>
        <v/>
      </c>
      <c r="E185" s="62"/>
      <c r="F185" s="52"/>
      <c r="G185" s="65"/>
      <c r="H185" s="70"/>
      <c r="I185" s="53"/>
      <c r="J185" s="54"/>
      <c r="K185" s="54"/>
      <c r="L185" s="54"/>
      <c r="M185" s="54"/>
      <c r="N185" s="54"/>
      <c r="O185" s="55"/>
      <c r="P185" s="56"/>
      <c r="Q185" s="55"/>
      <c r="R185" s="55"/>
      <c r="S185" s="55"/>
      <c r="T185" s="55"/>
      <c r="U185" s="55"/>
      <c r="V185" s="116" t="str">
        <f t="shared" si="56"/>
        <v/>
      </c>
      <c r="W185" s="116" t="str">
        <f t="shared" si="57"/>
        <v/>
      </c>
      <c r="X185" s="116" t="str">
        <f t="shared" si="67"/>
        <v/>
      </c>
      <c r="Y185" s="116" t="str">
        <f t="shared" si="68"/>
        <v/>
      </c>
      <c r="Z185" s="116" t="str">
        <f t="shared" si="69"/>
        <v/>
      </c>
      <c r="AA185" s="115" t="str">
        <f t="shared" si="58"/>
        <v/>
      </c>
      <c r="AB185" s="115" t="str">
        <f t="shared" si="59"/>
        <v/>
      </c>
      <c r="AC185" s="115" t="str">
        <f t="shared" si="60"/>
        <v/>
      </c>
      <c r="AD185" s="115" t="str">
        <f t="shared" si="61"/>
        <v/>
      </c>
      <c r="AE185" s="115" t="str">
        <f t="shared" si="62"/>
        <v/>
      </c>
      <c r="AF185" s="115" t="str">
        <f t="shared" si="63"/>
        <v/>
      </c>
      <c r="AS185" s="83" t="str">
        <f t="shared" si="64"/>
        <v/>
      </c>
      <c r="AT185" s="83" t="str">
        <f t="shared" si="65"/>
        <v/>
      </c>
      <c r="BD185" t="str">
        <f t="shared" si="52"/>
        <v>R1CFENWICK HOSPITAL</v>
      </c>
      <c r="BE185" s="94" t="s">
        <v>2495</v>
      </c>
      <c r="BF185" s="94" t="s">
        <v>2496</v>
      </c>
      <c r="BG185" s="94" t="s">
        <v>2495</v>
      </c>
      <c r="BH185" s="94" t="s">
        <v>2496</v>
      </c>
      <c r="BI185" s="94" t="str">
        <f t="shared" si="53"/>
        <v>R1C</v>
      </c>
    </row>
    <row r="186" spans="1:61" ht="14.4" x14ac:dyDescent="0.3">
      <c r="A186" s="50" t="str">
        <f t="shared" si="66"/>
        <v/>
      </c>
      <c r="B186" s="42">
        <f t="shared" si="70"/>
        <v>0</v>
      </c>
      <c r="C186" s="42"/>
      <c r="D186" s="51" t="str">
        <f t="shared" si="71"/>
        <v/>
      </c>
      <c r="E186" s="62"/>
      <c r="F186" s="52"/>
      <c r="G186" s="65"/>
      <c r="H186" s="70"/>
      <c r="I186" s="53"/>
      <c r="J186" s="54"/>
      <c r="K186" s="54"/>
      <c r="L186" s="54"/>
      <c r="M186" s="54"/>
      <c r="N186" s="54"/>
      <c r="O186" s="55"/>
      <c r="P186" s="56"/>
      <c r="Q186" s="55"/>
      <c r="R186" s="55"/>
      <c r="S186" s="55"/>
      <c r="T186" s="55"/>
      <c r="U186" s="55"/>
      <c r="V186" s="116" t="str">
        <f t="shared" si="56"/>
        <v/>
      </c>
      <c r="W186" s="116" t="str">
        <f t="shared" si="57"/>
        <v/>
      </c>
      <c r="X186" s="116" t="str">
        <f t="shared" si="67"/>
        <v/>
      </c>
      <c r="Y186" s="116" t="str">
        <f t="shared" si="68"/>
        <v/>
      </c>
      <c r="Z186" s="116" t="str">
        <f t="shared" si="69"/>
        <v/>
      </c>
      <c r="AA186" s="115" t="str">
        <f t="shared" si="58"/>
        <v/>
      </c>
      <c r="AB186" s="115" t="str">
        <f t="shared" si="59"/>
        <v/>
      </c>
      <c r="AC186" s="115" t="str">
        <f t="shared" si="60"/>
        <v/>
      </c>
      <c r="AD186" s="115" t="str">
        <f t="shared" si="61"/>
        <v/>
      </c>
      <c r="AE186" s="115" t="str">
        <f t="shared" si="62"/>
        <v/>
      </c>
      <c r="AF186" s="115" t="str">
        <f t="shared" si="63"/>
        <v/>
      </c>
      <c r="AS186" s="83" t="str">
        <f t="shared" si="64"/>
        <v/>
      </c>
      <c r="AT186" s="83" t="str">
        <f t="shared" si="65"/>
        <v/>
      </c>
      <c r="BD186" t="str">
        <f t="shared" si="52"/>
        <v>R1CFLEET COMMUNITY HOSPITAL</v>
      </c>
      <c r="BE186" s="94" t="s">
        <v>2465</v>
      </c>
      <c r="BF186" s="94" t="s">
        <v>2466</v>
      </c>
      <c r="BG186" s="94" t="s">
        <v>2465</v>
      </c>
      <c r="BH186" s="94" t="s">
        <v>2466</v>
      </c>
      <c r="BI186" s="94" t="str">
        <f t="shared" si="53"/>
        <v>R1C</v>
      </c>
    </row>
    <row r="187" spans="1:61" ht="14.4" x14ac:dyDescent="0.3">
      <c r="A187" s="50" t="str">
        <f t="shared" si="66"/>
        <v/>
      </c>
      <c r="B187" s="42">
        <f t="shared" si="70"/>
        <v>0</v>
      </c>
      <c r="C187" s="42"/>
      <c r="D187" s="51" t="str">
        <f t="shared" si="71"/>
        <v/>
      </c>
      <c r="E187" s="62"/>
      <c r="F187" s="52"/>
      <c r="G187" s="65"/>
      <c r="H187" s="70"/>
      <c r="I187" s="53"/>
      <c r="J187" s="54"/>
      <c r="K187" s="54"/>
      <c r="L187" s="54"/>
      <c r="M187" s="54"/>
      <c r="N187" s="54"/>
      <c r="O187" s="55"/>
      <c r="P187" s="56"/>
      <c r="Q187" s="55"/>
      <c r="R187" s="55"/>
      <c r="S187" s="55"/>
      <c r="T187" s="55"/>
      <c r="U187" s="55"/>
      <c r="V187" s="116" t="str">
        <f t="shared" si="56"/>
        <v/>
      </c>
      <c r="W187" s="116" t="str">
        <f t="shared" si="57"/>
        <v/>
      </c>
      <c r="X187" s="116" t="str">
        <f t="shared" si="67"/>
        <v/>
      </c>
      <c r="Y187" s="116" t="str">
        <f t="shared" si="68"/>
        <v/>
      </c>
      <c r="Z187" s="116" t="str">
        <f t="shared" si="69"/>
        <v/>
      </c>
      <c r="AA187" s="115" t="str">
        <f t="shared" si="58"/>
        <v/>
      </c>
      <c r="AB187" s="115" t="str">
        <f t="shared" si="59"/>
        <v/>
      </c>
      <c r="AC187" s="115" t="str">
        <f t="shared" si="60"/>
        <v/>
      </c>
      <c r="AD187" s="115" t="str">
        <f t="shared" si="61"/>
        <v/>
      </c>
      <c r="AE187" s="115" t="str">
        <f t="shared" si="62"/>
        <v/>
      </c>
      <c r="AF187" s="115" t="str">
        <f t="shared" si="63"/>
        <v/>
      </c>
      <c r="AS187" s="83" t="str">
        <f t="shared" si="64"/>
        <v/>
      </c>
      <c r="AT187" s="83" t="str">
        <f t="shared" si="65"/>
        <v/>
      </c>
      <c r="BD187" t="str">
        <f t="shared" si="52"/>
        <v>R1CFRITH COTTAGE DAS</v>
      </c>
      <c r="BE187" s="94" t="s">
        <v>2388</v>
      </c>
      <c r="BF187" s="94" t="s">
        <v>2389</v>
      </c>
      <c r="BG187" s="94" t="s">
        <v>2388</v>
      </c>
      <c r="BH187" s="94" t="s">
        <v>2389</v>
      </c>
      <c r="BI187" s="94" t="str">
        <f t="shared" si="53"/>
        <v>R1C</v>
      </c>
    </row>
    <row r="188" spans="1:61" ht="14.4" x14ac:dyDescent="0.3">
      <c r="A188" s="50" t="str">
        <f t="shared" si="66"/>
        <v/>
      </c>
      <c r="B188" s="42">
        <f t="shared" si="70"/>
        <v>0</v>
      </c>
      <c r="C188" s="42"/>
      <c r="D188" s="51" t="str">
        <f t="shared" si="71"/>
        <v/>
      </c>
      <c r="E188" s="62"/>
      <c r="F188" s="52"/>
      <c r="G188" s="65"/>
      <c r="H188" s="70"/>
      <c r="I188" s="53"/>
      <c r="J188" s="54"/>
      <c r="K188" s="54"/>
      <c r="L188" s="54"/>
      <c r="M188" s="54"/>
      <c r="N188" s="54"/>
      <c r="O188" s="55"/>
      <c r="P188" s="56"/>
      <c r="Q188" s="55"/>
      <c r="R188" s="55"/>
      <c r="S188" s="55"/>
      <c r="T188" s="55"/>
      <c r="U188" s="55"/>
      <c r="V188" s="116" t="str">
        <f t="shared" si="56"/>
        <v/>
      </c>
      <c r="W188" s="116" t="str">
        <f t="shared" si="57"/>
        <v/>
      </c>
      <c r="X188" s="116" t="str">
        <f t="shared" si="67"/>
        <v/>
      </c>
      <c r="Y188" s="116" t="str">
        <f t="shared" si="68"/>
        <v/>
      </c>
      <c r="Z188" s="116" t="str">
        <f t="shared" si="69"/>
        <v/>
      </c>
      <c r="AA188" s="115" t="str">
        <f t="shared" si="58"/>
        <v/>
      </c>
      <c r="AB188" s="115" t="str">
        <f t="shared" si="59"/>
        <v/>
      </c>
      <c r="AC188" s="115" t="str">
        <f t="shared" si="60"/>
        <v/>
      </c>
      <c r="AD188" s="115" t="str">
        <f t="shared" si="61"/>
        <v/>
      </c>
      <c r="AE188" s="115" t="str">
        <f t="shared" si="62"/>
        <v/>
      </c>
      <c r="AF188" s="115" t="str">
        <f t="shared" si="63"/>
        <v/>
      </c>
      <c r="AS188" s="83" t="str">
        <f t="shared" si="64"/>
        <v/>
      </c>
      <c r="AT188" s="83" t="str">
        <f t="shared" si="65"/>
        <v/>
      </c>
      <c r="BD188" t="str">
        <f t="shared" si="52"/>
        <v>R1CGOSPORT WAR MEMORIAL HOSPITAL</v>
      </c>
      <c r="BE188" s="94" t="s">
        <v>2435</v>
      </c>
      <c r="BF188" s="94" t="s">
        <v>2436</v>
      </c>
      <c r="BG188" s="94" t="s">
        <v>2435</v>
      </c>
      <c r="BH188" s="94" t="s">
        <v>2436</v>
      </c>
      <c r="BI188" s="94" t="str">
        <f t="shared" si="53"/>
        <v>R1C</v>
      </c>
    </row>
    <row r="189" spans="1:61" ht="14.4" x14ac:dyDescent="0.3">
      <c r="A189" s="50" t="str">
        <f t="shared" si="66"/>
        <v/>
      </c>
      <c r="B189" s="42">
        <f t="shared" si="70"/>
        <v>0</v>
      </c>
      <c r="C189" s="42"/>
      <c r="D189" s="51" t="str">
        <f t="shared" si="71"/>
        <v/>
      </c>
      <c r="E189" s="62"/>
      <c r="F189" s="52"/>
      <c r="G189" s="65"/>
      <c r="H189" s="70"/>
      <c r="I189" s="53"/>
      <c r="J189" s="54"/>
      <c r="K189" s="54"/>
      <c r="L189" s="54"/>
      <c r="M189" s="54"/>
      <c r="N189" s="54"/>
      <c r="O189" s="55"/>
      <c r="P189" s="56"/>
      <c r="Q189" s="55"/>
      <c r="R189" s="55"/>
      <c r="S189" s="55"/>
      <c r="T189" s="55"/>
      <c r="U189" s="55"/>
      <c r="V189" s="116" t="str">
        <f t="shared" si="56"/>
        <v/>
      </c>
      <c r="W189" s="116" t="str">
        <f t="shared" si="57"/>
        <v/>
      </c>
      <c r="X189" s="116" t="str">
        <f t="shared" si="67"/>
        <v/>
      </c>
      <c r="Y189" s="116" t="str">
        <f t="shared" si="68"/>
        <v/>
      </c>
      <c r="Z189" s="116" t="str">
        <f t="shared" si="69"/>
        <v/>
      </c>
      <c r="AA189" s="115" t="str">
        <f t="shared" si="58"/>
        <v/>
      </c>
      <c r="AB189" s="115" t="str">
        <f t="shared" si="59"/>
        <v/>
      </c>
      <c r="AC189" s="115" t="str">
        <f t="shared" si="60"/>
        <v/>
      </c>
      <c r="AD189" s="115" t="str">
        <f t="shared" si="61"/>
        <v/>
      </c>
      <c r="AE189" s="115" t="str">
        <f t="shared" si="62"/>
        <v/>
      </c>
      <c r="AF189" s="115" t="str">
        <f t="shared" si="63"/>
        <v/>
      </c>
      <c r="AS189" s="83" t="str">
        <f t="shared" si="64"/>
        <v/>
      </c>
      <c r="AT189" s="83" t="str">
        <f t="shared" si="65"/>
        <v/>
      </c>
      <c r="BD189" t="str">
        <f t="shared" si="52"/>
        <v>R1CHAVANT WAR MEMORIAL HOSPITAL</v>
      </c>
      <c r="BE189" s="94" t="s">
        <v>2479</v>
      </c>
      <c r="BF189" s="94" t="s">
        <v>2480</v>
      </c>
      <c r="BG189" s="94" t="s">
        <v>2479</v>
      </c>
      <c r="BH189" s="94" t="s">
        <v>2480</v>
      </c>
      <c r="BI189" s="94" t="str">
        <f t="shared" si="53"/>
        <v>R1C</v>
      </c>
    </row>
    <row r="190" spans="1:61" ht="14.4" x14ac:dyDescent="0.3">
      <c r="A190" s="50" t="str">
        <f t="shared" si="66"/>
        <v/>
      </c>
      <c r="B190" s="42">
        <f t="shared" si="70"/>
        <v>0</v>
      </c>
      <c r="C190" s="42"/>
      <c r="D190" s="51" t="str">
        <f t="shared" si="71"/>
        <v/>
      </c>
      <c r="E190" s="62"/>
      <c r="F190" s="52"/>
      <c r="G190" s="65"/>
      <c r="H190" s="70"/>
      <c r="I190" s="53"/>
      <c r="J190" s="54"/>
      <c r="K190" s="54"/>
      <c r="L190" s="54"/>
      <c r="M190" s="54"/>
      <c r="N190" s="54"/>
      <c r="O190" s="55"/>
      <c r="P190" s="56"/>
      <c r="Q190" s="55"/>
      <c r="R190" s="55"/>
      <c r="S190" s="55"/>
      <c r="T190" s="55"/>
      <c r="U190" s="55"/>
      <c r="V190" s="116" t="str">
        <f t="shared" si="56"/>
        <v/>
      </c>
      <c r="W190" s="116" t="str">
        <f t="shared" si="57"/>
        <v/>
      </c>
      <c r="X190" s="116" t="str">
        <f t="shared" si="67"/>
        <v/>
      </c>
      <c r="Y190" s="116" t="str">
        <f t="shared" si="68"/>
        <v/>
      </c>
      <c r="Z190" s="116" t="str">
        <f t="shared" si="69"/>
        <v/>
      </c>
      <c r="AA190" s="115" t="str">
        <f t="shared" si="58"/>
        <v/>
      </c>
      <c r="AB190" s="115" t="str">
        <f t="shared" si="59"/>
        <v/>
      </c>
      <c r="AC190" s="115" t="str">
        <f t="shared" si="60"/>
        <v/>
      </c>
      <c r="AD190" s="115" t="str">
        <f t="shared" si="61"/>
        <v/>
      </c>
      <c r="AE190" s="115" t="str">
        <f t="shared" si="62"/>
        <v/>
      </c>
      <c r="AF190" s="115" t="str">
        <f t="shared" si="63"/>
        <v/>
      </c>
      <c r="AS190" s="83" t="str">
        <f t="shared" si="64"/>
        <v/>
      </c>
      <c r="AT190" s="83" t="str">
        <f t="shared" si="65"/>
        <v/>
      </c>
      <c r="BD190" t="str">
        <f t="shared" si="52"/>
        <v>R1CHOOK SHADIE AT THE BASE</v>
      </c>
      <c r="BE190" s="94" t="s">
        <v>2457</v>
      </c>
      <c r="BF190" s="94" t="s">
        <v>2458</v>
      </c>
      <c r="BG190" s="94" t="s">
        <v>2457</v>
      </c>
      <c r="BH190" s="94" t="s">
        <v>2458</v>
      </c>
      <c r="BI190" s="94" t="str">
        <f t="shared" si="53"/>
        <v>R1C</v>
      </c>
    </row>
    <row r="191" spans="1:61" ht="14.4" x14ac:dyDescent="0.3">
      <c r="A191" s="50" t="str">
        <f t="shared" si="66"/>
        <v/>
      </c>
      <c r="B191" s="42">
        <f t="shared" si="70"/>
        <v>0</v>
      </c>
      <c r="C191" s="42"/>
      <c r="D191" s="51" t="str">
        <f t="shared" si="71"/>
        <v/>
      </c>
      <c r="E191" s="62"/>
      <c r="F191" s="52"/>
      <c r="G191" s="65"/>
      <c r="H191" s="70"/>
      <c r="I191" s="53"/>
      <c r="J191" s="54"/>
      <c r="K191" s="54"/>
      <c r="L191" s="54"/>
      <c r="M191" s="54"/>
      <c r="N191" s="54"/>
      <c r="O191" s="55"/>
      <c r="P191" s="56"/>
      <c r="Q191" s="55"/>
      <c r="R191" s="55"/>
      <c r="S191" s="55"/>
      <c r="T191" s="55"/>
      <c r="U191" s="55"/>
      <c r="V191" s="116" t="str">
        <f t="shared" si="56"/>
        <v/>
      </c>
      <c r="W191" s="116" t="str">
        <f t="shared" si="57"/>
        <v/>
      </c>
      <c r="X191" s="116" t="str">
        <f t="shared" si="67"/>
        <v/>
      </c>
      <c r="Y191" s="116" t="str">
        <f t="shared" si="68"/>
        <v/>
      </c>
      <c r="Z191" s="116" t="str">
        <f t="shared" si="69"/>
        <v/>
      </c>
      <c r="AA191" s="115" t="str">
        <f t="shared" si="58"/>
        <v/>
      </c>
      <c r="AB191" s="115" t="str">
        <f t="shared" si="59"/>
        <v/>
      </c>
      <c r="AC191" s="115" t="str">
        <f t="shared" si="60"/>
        <v/>
      </c>
      <c r="AD191" s="115" t="str">
        <f t="shared" si="61"/>
        <v/>
      </c>
      <c r="AE191" s="115" t="str">
        <f t="shared" si="62"/>
        <v/>
      </c>
      <c r="AF191" s="115" t="str">
        <f t="shared" si="63"/>
        <v/>
      </c>
      <c r="AS191" s="83" t="str">
        <f t="shared" si="64"/>
        <v/>
      </c>
      <c r="AT191" s="83" t="str">
        <f t="shared" si="65"/>
        <v/>
      </c>
      <c r="BD191" t="str">
        <f t="shared" si="52"/>
        <v>R1CHUNTERCOMBE MANOR HOSPITAL</v>
      </c>
      <c r="BE191" s="94" t="s">
        <v>2447</v>
      </c>
      <c r="BF191" s="94" t="s">
        <v>2448</v>
      </c>
      <c r="BG191" s="94" t="s">
        <v>2447</v>
      </c>
      <c r="BH191" s="94" t="s">
        <v>2448</v>
      </c>
      <c r="BI191" s="94" t="str">
        <f t="shared" si="53"/>
        <v>R1C</v>
      </c>
    </row>
    <row r="192" spans="1:61" ht="14.4" x14ac:dyDescent="0.3">
      <c r="A192" s="50" t="str">
        <f t="shared" si="66"/>
        <v/>
      </c>
      <c r="B192" s="42">
        <f t="shared" si="70"/>
        <v>0</v>
      </c>
      <c r="C192" s="42"/>
      <c r="D192" s="51" t="str">
        <f t="shared" si="71"/>
        <v/>
      </c>
      <c r="E192" s="62"/>
      <c r="F192" s="52"/>
      <c r="G192" s="65"/>
      <c r="H192" s="70"/>
      <c r="I192" s="53"/>
      <c r="J192" s="54"/>
      <c r="K192" s="54"/>
      <c r="L192" s="54"/>
      <c r="M192" s="54"/>
      <c r="N192" s="54"/>
      <c r="O192" s="55"/>
      <c r="P192" s="56"/>
      <c r="Q192" s="55"/>
      <c r="R192" s="55"/>
      <c r="S192" s="55"/>
      <c r="T192" s="55"/>
      <c r="U192" s="55"/>
      <c r="V192" s="116" t="str">
        <f t="shared" si="56"/>
        <v/>
      </c>
      <c r="W192" s="116" t="str">
        <f t="shared" si="57"/>
        <v/>
      </c>
      <c r="X192" s="116" t="str">
        <f t="shared" si="67"/>
        <v/>
      </c>
      <c r="Y192" s="116" t="str">
        <f t="shared" si="68"/>
        <v/>
      </c>
      <c r="Z192" s="116" t="str">
        <f t="shared" si="69"/>
        <v/>
      </c>
      <c r="AA192" s="115" t="str">
        <f t="shared" si="58"/>
        <v/>
      </c>
      <c r="AB192" s="115" t="str">
        <f t="shared" si="59"/>
        <v/>
      </c>
      <c r="AC192" s="115" t="str">
        <f t="shared" si="60"/>
        <v/>
      </c>
      <c r="AD192" s="115" t="str">
        <f t="shared" si="61"/>
        <v/>
      </c>
      <c r="AE192" s="115" t="str">
        <f t="shared" si="62"/>
        <v/>
      </c>
      <c r="AF192" s="115" t="str">
        <f t="shared" si="63"/>
        <v/>
      </c>
      <c r="AS192" s="83" t="str">
        <f t="shared" si="64"/>
        <v/>
      </c>
      <c r="AT192" s="83" t="str">
        <f t="shared" si="65"/>
        <v/>
      </c>
      <c r="BD192" t="str">
        <f t="shared" si="52"/>
        <v>R1CHYTHE HOSPITAL</v>
      </c>
      <c r="BE192" s="94" t="s">
        <v>2473</v>
      </c>
      <c r="BF192" s="94" t="s">
        <v>2474</v>
      </c>
      <c r="BG192" s="94" t="s">
        <v>2473</v>
      </c>
      <c r="BH192" s="94" t="s">
        <v>2474</v>
      </c>
      <c r="BI192" s="94" t="str">
        <f t="shared" si="53"/>
        <v>R1C</v>
      </c>
    </row>
    <row r="193" spans="1:61" ht="14.4" x14ac:dyDescent="0.3">
      <c r="A193" s="50" t="str">
        <f t="shared" si="66"/>
        <v/>
      </c>
      <c r="B193" s="42">
        <f t="shared" si="70"/>
        <v>0</v>
      </c>
      <c r="C193" s="42"/>
      <c r="D193" s="51" t="str">
        <f t="shared" si="71"/>
        <v/>
      </c>
      <c r="E193" s="62"/>
      <c r="F193" s="52"/>
      <c r="G193" s="65"/>
      <c r="H193" s="70"/>
      <c r="I193" s="53"/>
      <c r="J193" s="54"/>
      <c r="K193" s="54"/>
      <c r="L193" s="54"/>
      <c r="M193" s="54"/>
      <c r="N193" s="54"/>
      <c r="O193" s="55"/>
      <c r="P193" s="56"/>
      <c r="Q193" s="55"/>
      <c r="R193" s="55"/>
      <c r="S193" s="55"/>
      <c r="T193" s="55"/>
      <c r="U193" s="55"/>
      <c r="V193" s="116" t="str">
        <f t="shared" si="56"/>
        <v/>
      </c>
      <c r="W193" s="116" t="str">
        <f t="shared" si="57"/>
        <v/>
      </c>
      <c r="X193" s="116" t="str">
        <f t="shared" si="67"/>
        <v/>
      </c>
      <c r="Y193" s="116" t="str">
        <f t="shared" si="68"/>
        <v/>
      </c>
      <c r="Z193" s="116" t="str">
        <f t="shared" si="69"/>
        <v/>
      </c>
      <c r="AA193" s="115" t="str">
        <f t="shared" si="58"/>
        <v/>
      </c>
      <c r="AB193" s="115" t="str">
        <f t="shared" si="59"/>
        <v/>
      </c>
      <c r="AC193" s="115" t="str">
        <f t="shared" si="60"/>
        <v/>
      </c>
      <c r="AD193" s="115" t="str">
        <f t="shared" si="61"/>
        <v/>
      </c>
      <c r="AE193" s="115" t="str">
        <f t="shared" si="62"/>
        <v/>
      </c>
      <c r="AF193" s="115" t="str">
        <f t="shared" si="63"/>
        <v/>
      </c>
      <c r="AS193" s="83" t="str">
        <f t="shared" si="64"/>
        <v/>
      </c>
      <c r="AT193" s="83" t="str">
        <f t="shared" si="65"/>
        <v/>
      </c>
      <c r="BD193" t="str">
        <f t="shared" si="52"/>
        <v>R1CINSCAPE</v>
      </c>
      <c r="BE193" s="94" t="s">
        <v>2443</v>
      </c>
      <c r="BF193" s="94" t="s">
        <v>2444</v>
      </c>
      <c r="BG193" s="94" t="s">
        <v>2443</v>
      </c>
      <c r="BH193" s="94" t="s">
        <v>2444</v>
      </c>
      <c r="BI193" s="94" t="str">
        <f t="shared" si="53"/>
        <v>R1C</v>
      </c>
    </row>
    <row r="194" spans="1:61" ht="14.4" x14ac:dyDescent="0.3">
      <c r="A194" s="50" t="str">
        <f t="shared" si="66"/>
        <v/>
      </c>
      <c r="B194" s="42">
        <f t="shared" si="70"/>
        <v>0</v>
      </c>
      <c r="C194" s="42"/>
      <c r="D194" s="51" t="str">
        <f t="shared" si="71"/>
        <v/>
      </c>
      <c r="E194" s="62"/>
      <c r="F194" s="52"/>
      <c r="G194" s="65"/>
      <c r="H194" s="70"/>
      <c r="I194" s="53"/>
      <c r="J194" s="54"/>
      <c r="K194" s="54"/>
      <c r="L194" s="54"/>
      <c r="M194" s="54"/>
      <c r="N194" s="54"/>
      <c r="O194" s="55"/>
      <c r="P194" s="56"/>
      <c r="Q194" s="55"/>
      <c r="R194" s="55"/>
      <c r="S194" s="55"/>
      <c r="T194" s="55"/>
      <c r="U194" s="55"/>
      <c r="V194" s="116" t="str">
        <f t="shared" si="56"/>
        <v/>
      </c>
      <c r="W194" s="116" t="str">
        <f t="shared" si="57"/>
        <v/>
      </c>
      <c r="X194" s="116" t="str">
        <f t="shared" si="67"/>
        <v/>
      </c>
      <c r="Y194" s="116" t="str">
        <f t="shared" si="68"/>
        <v/>
      </c>
      <c r="Z194" s="116" t="str">
        <f t="shared" si="69"/>
        <v/>
      </c>
      <c r="AA194" s="115" t="str">
        <f t="shared" si="58"/>
        <v/>
      </c>
      <c r="AB194" s="115" t="str">
        <f t="shared" si="59"/>
        <v/>
      </c>
      <c r="AC194" s="115" t="str">
        <f t="shared" si="60"/>
        <v/>
      </c>
      <c r="AD194" s="115" t="str">
        <f t="shared" si="61"/>
        <v/>
      </c>
      <c r="AE194" s="115" t="str">
        <f t="shared" si="62"/>
        <v/>
      </c>
      <c r="AF194" s="115" t="str">
        <f t="shared" si="63"/>
        <v/>
      </c>
      <c r="AS194" s="83" t="str">
        <f t="shared" si="64"/>
        <v/>
      </c>
      <c r="AT194" s="83" t="str">
        <f t="shared" si="65"/>
        <v/>
      </c>
      <c r="BD194" t="str">
        <f t="shared" si="52"/>
        <v>R1CINTEGRATED DRUG TREATMENT</v>
      </c>
      <c r="BE194" s="94" t="s">
        <v>2427</v>
      </c>
      <c r="BF194" s="94" t="s">
        <v>2428</v>
      </c>
      <c r="BG194" s="94" t="s">
        <v>2427</v>
      </c>
      <c r="BH194" s="94" t="s">
        <v>2428</v>
      </c>
      <c r="BI194" s="94" t="str">
        <f t="shared" si="53"/>
        <v>R1C</v>
      </c>
    </row>
    <row r="195" spans="1:61" ht="14.4" x14ac:dyDescent="0.3">
      <c r="A195" s="50" t="str">
        <f t="shared" si="66"/>
        <v/>
      </c>
      <c r="B195" s="42">
        <f t="shared" si="70"/>
        <v>0</v>
      </c>
      <c r="C195" s="42"/>
      <c r="D195" s="51" t="str">
        <f t="shared" si="71"/>
        <v/>
      </c>
      <c r="E195" s="62"/>
      <c r="F195" s="52"/>
      <c r="G195" s="65"/>
      <c r="H195" s="70"/>
      <c r="I195" s="53"/>
      <c r="J195" s="54"/>
      <c r="K195" s="54"/>
      <c r="L195" s="54"/>
      <c r="M195" s="54"/>
      <c r="N195" s="54"/>
      <c r="O195" s="55"/>
      <c r="P195" s="56"/>
      <c r="Q195" s="55"/>
      <c r="R195" s="55"/>
      <c r="S195" s="55"/>
      <c r="T195" s="55"/>
      <c r="U195" s="55"/>
      <c r="V195" s="116" t="str">
        <f t="shared" si="56"/>
        <v/>
      </c>
      <c r="W195" s="116" t="str">
        <f t="shared" si="57"/>
        <v/>
      </c>
      <c r="X195" s="116" t="str">
        <f t="shared" si="67"/>
        <v/>
      </c>
      <c r="Y195" s="116" t="str">
        <f t="shared" si="68"/>
        <v/>
      </c>
      <c r="Z195" s="116" t="str">
        <f t="shared" si="69"/>
        <v/>
      </c>
      <c r="AA195" s="115" t="str">
        <f t="shared" si="58"/>
        <v/>
      </c>
      <c r="AB195" s="115" t="str">
        <f t="shared" si="59"/>
        <v/>
      </c>
      <c r="AC195" s="115" t="str">
        <f t="shared" si="60"/>
        <v/>
      </c>
      <c r="AD195" s="115" t="str">
        <f t="shared" si="61"/>
        <v/>
      </c>
      <c r="AE195" s="115" t="str">
        <f t="shared" si="62"/>
        <v/>
      </c>
      <c r="AF195" s="115" t="str">
        <f t="shared" si="63"/>
        <v/>
      </c>
      <c r="AS195" s="83" t="str">
        <f t="shared" si="64"/>
        <v/>
      </c>
      <c r="AT195" s="83" t="str">
        <f t="shared" si="65"/>
        <v/>
      </c>
      <c r="BD195" t="str">
        <f t="shared" si="52"/>
        <v>R1CLOWER MOUNTBATTON GALLERY</v>
      </c>
      <c r="BE195" s="94" t="s">
        <v>2390</v>
      </c>
      <c r="BF195" s="94" t="s">
        <v>2391</v>
      </c>
      <c r="BG195" s="94" t="s">
        <v>2390</v>
      </c>
      <c r="BH195" s="94" t="s">
        <v>2391</v>
      </c>
      <c r="BI195" s="94" t="str">
        <f t="shared" si="53"/>
        <v>R1C</v>
      </c>
    </row>
    <row r="196" spans="1:61" ht="14.4" x14ac:dyDescent="0.3">
      <c r="A196" s="50" t="str">
        <f t="shared" si="66"/>
        <v/>
      </c>
      <c r="B196" s="42">
        <f t="shared" si="70"/>
        <v>0</v>
      </c>
      <c r="C196" s="42"/>
      <c r="D196" s="51" t="str">
        <f t="shared" si="71"/>
        <v/>
      </c>
      <c r="E196" s="62"/>
      <c r="F196" s="52"/>
      <c r="G196" s="65"/>
      <c r="H196" s="70"/>
      <c r="I196" s="53"/>
      <c r="J196" s="54"/>
      <c r="K196" s="54"/>
      <c r="L196" s="54"/>
      <c r="M196" s="54"/>
      <c r="N196" s="54"/>
      <c r="O196" s="55"/>
      <c r="P196" s="56"/>
      <c r="Q196" s="55"/>
      <c r="R196" s="55"/>
      <c r="S196" s="55"/>
      <c r="T196" s="55"/>
      <c r="U196" s="55"/>
      <c r="V196" s="116" t="str">
        <f t="shared" si="56"/>
        <v/>
      </c>
      <c r="W196" s="116" t="str">
        <f t="shared" si="57"/>
        <v/>
      </c>
      <c r="X196" s="116" t="str">
        <f t="shared" si="67"/>
        <v/>
      </c>
      <c r="Y196" s="116" t="str">
        <f t="shared" si="68"/>
        <v/>
      </c>
      <c r="Z196" s="116" t="str">
        <f t="shared" si="69"/>
        <v/>
      </c>
      <c r="AA196" s="115" t="str">
        <f t="shared" si="58"/>
        <v/>
      </c>
      <c r="AB196" s="115" t="str">
        <f t="shared" si="59"/>
        <v/>
      </c>
      <c r="AC196" s="115" t="str">
        <f t="shared" si="60"/>
        <v/>
      </c>
      <c r="AD196" s="115" t="str">
        <f t="shared" si="61"/>
        <v/>
      </c>
      <c r="AE196" s="115" t="str">
        <f t="shared" si="62"/>
        <v/>
      </c>
      <c r="AF196" s="115" t="str">
        <f t="shared" si="63"/>
        <v/>
      </c>
      <c r="AS196" s="83" t="str">
        <f t="shared" si="64"/>
        <v/>
      </c>
      <c r="AT196" s="83" t="str">
        <f t="shared" si="65"/>
        <v/>
      </c>
      <c r="BD196" t="str">
        <f t="shared" si="52"/>
        <v>R1CLYMINGTON NEW FOREST HOSPITAL</v>
      </c>
      <c r="BE196" s="94" t="s">
        <v>2467</v>
      </c>
      <c r="BF196" s="94" t="s">
        <v>2468</v>
      </c>
      <c r="BG196" s="94" t="s">
        <v>2467</v>
      </c>
      <c r="BH196" s="94" t="s">
        <v>2468</v>
      </c>
      <c r="BI196" s="94" t="str">
        <f t="shared" si="53"/>
        <v>R1C</v>
      </c>
    </row>
    <row r="197" spans="1:61" ht="14.4" x14ac:dyDescent="0.3">
      <c r="A197" s="50" t="str">
        <f t="shared" si="66"/>
        <v/>
      </c>
      <c r="B197" s="42">
        <f t="shared" si="70"/>
        <v>0</v>
      </c>
      <c r="C197" s="42"/>
      <c r="D197" s="51" t="str">
        <f t="shared" si="71"/>
        <v/>
      </c>
      <c r="E197" s="62"/>
      <c r="F197" s="52"/>
      <c r="G197" s="65"/>
      <c r="H197" s="70"/>
      <c r="I197" s="53"/>
      <c r="J197" s="54"/>
      <c r="K197" s="54"/>
      <c r="L197" s="54"/>
      <c r="M197" s="54"/>
      <c r="N197" s="54"/>
      <c r="O197" s="55"/>
      <c r="P197" s="56"/>
      <c r="Q197" s="55"/>
      <c r="R197" s="55"/>
      <c r="S197" s="55"/>
      <c r="T197" s="55"/>
      <c r="U197" s="55"/>
      <c r="V197" s="116" t="str">
        <f t="shared" si="56"/>
        <v/>
      </c>
      <c r="W197" s="116" t="str">
        <f t="shared" si="57"/>
        <v/>
      </c>
      <c r="X197" s="116" t="str">
        <f t="shared" si="67"/>
        <v/>
      </c>
      <c r="Y197" s="116" t="str">
        <f t="shared" si="68"/>
        <v/>
      </c>
      <c r="Z197" s="116" t="str">
        <f t="shared" si="69"/>
        <v/>
      </c>
      <c r="AA197" s="115" t="str">
        <f t="shared" si="58"/>
        <v/>
      </c>
      <c r="AB197" s="115" t="str">
        <f t="shared" si="59"/>
        <v/>
      </c>
      <c r="AC197" s="115" t="str">
        <f t="shared" si="60"/>
        <v/>
      </c>
      <c r="AD197" s="115" t="str">
        <f t="shared" si="61"/>
        <v/>
      </c>
      <c r="AE197" s="115" t="str">
        <f t="shared" si="62"/>
        <v/>
      </c>
      <c r="AF197" s="115" t="str">
        <f t="shared" si="63"/>
        <v/>
      </c>
      <c r="AS197" s="83" t="str">
        <f t="shared" si="64"/>
        <v/>
      </c>
      <c r="AT197" s="83" t="str">
        <f t="shared" si="65"/>
        <v/>
      </c>
      <c r="BD197" t="str">
        <f t="shared" si="52"/>
        <v>R1CMILFORD WAR MEMORIAL HOSPITAL</v>
      </c>
      <c r="BE197" s="94" t="s">
        <v>2469</v>
      </c>
      <c r="BF197" s="94" t="s">
        <v>2470</v>
      </c>
      <c r="BG197" s="94" t="s">
        <v>2469</v>
      </c>
      <c r="BH197" s="94" t="s">
        <v>2470</v>
      </c>
      <c r="BI197" s="94" t="str">
        <f t="shared" si="53"/>
        <v>R1C</v>
      </c>
    </row>
    <row r="198" spans="1:61" ht="14.4" x14ac:dyDescent="0.3">
      <c r="A198" s="50" t="str">
        <f t="shared" si="66"/>
        <v/>
      </c>
      <c r="B198" s="42">
        <f t="shared" si="70"/>
        <v>0</v>
      </c>
      <c r="C198" s="42"/>
      <c r="D198" s="51" t="str">
        <f t="shared" si="71"/>
        <v/>
      </c>
      <c r="E198" s="62"/>
      <c r="F198" s="52"/>
      <c r="G198" s="65"/>
      <c r="H198" s="70"/>
      <c r="I198" s="53"/>
      <c r="J198" s="54"/>
      <c r="K198" s="54"/>
      <c r="L198" s="54"/>
      <c r="M198" s="54"/>
      <c r="N198" s="54"/>
      <c r="O198" s="55"/>
      <c r="P198" s="56"/>
      <c r="Q198" s="55"/>
      <c r="R198" s="55"/>
      <c r="S198" s="55"/>
      <c r="T198" s="55"/>
      <c r="U198" s="55"/>
      <c r="V198" s="116" t="str">
        <f t="shared" si="56"/>
        <v/>
      </c>
      <c r="W198" s="116" t="str">
        <f t="shared" si="57"/>
        <v/>
      </c>
      <c r="X198" s="116" t="str">
        <f t="shared" si="67"/>
        <v/>
      </c>
      <c r="Y198" s="116" t="str">
        <f t="shared" si="68"/>
        <v/>
      </c>
      <c r="Z198" s="116" t="str">
        <f t="shared" si="69"/>
        <v/>
      </c>
      <c r="AA198" s="115" t="str">
        <f t="shared" si="58"/>
        <v/>
      </c>
      <c r="AB198" s="115" t="str">
        <f t="shared" si="59"/>
        <v/>
      </c>
      <c r="AC198" s="115" t="str">
        <f t="shared" si="60"/>
        <v/>
      </c>
      <c r="AD198" s="115" t="str">
        <f t="shared" si="61"/>
        <v/>
      </c>
      <c r="AE198" s="115" t="str">
        <f t="shared" si="62"/>
        <v/>
      </c>
      <c r="AF198" s="115" t="str">
        <f t="shared" si="63"/>
        <v/>
      </c>
      <c r="AS198" s="83" t="str">
        <f t="shared" si="64"/>
        <v/>
      </c>
      <c r="AT198" s="83" t="str">
        <f t="shared" si="65"/>
        <v/>
      </c>
      <c r="BD198" t="str">
        <f t="shared" si="52"/>
        <v>R1CMINOR INJURIES UNIT</v>
      </c>
      <c r="BE198" s="94" t="s">
        <v>2475</v>
      </c>
      <c r="BF198" s="94" t="s">
        <v>2476</v>
      </c>
      <c r="BG198" s="94" t="s">
        <v>2475</v>
      </c>
      <c r="BH198" s="94" t="s">
        <v>2476</v>
      </c>
      <c r="BI198" s="94" t="str">
        <f t="shared" si="53"/>
        <v>R1C</v>
      </c>
    </row>
    <row r="199" spans="1:61" ht="14.4" x14ac:dyDescent="0.3">
      <c r="A199" s="50" t="str">
        <f t="shared" si="66"/>
        <v/>
      </c>
      <c r="B199" s="42">
        <f t="shared" si="70"/>
        <v>0</v>
      </c>
      <c r="C199" s="42"/>
      <c r="D199" s="51" t="str">
        <f t="shared" si="71"/>
        <v/>
      </c>
      <c r="E199" s="62"/>
      <c r="F199" s="52"/>
      <c r="G199" s="65"/>
      <c r="H199" s="70"/>
      <c r="I199" s="53"/>
      <c r="J199" s="54"/>
      <c r="K199" s="54"/>
      <c r="L199" s="54"/>
      <c r="M199" s="54"/>
      <c r="N199" s="54"/>
      <c r="O199" s="55"/>
      <c r="P199" s="56"/>
      <c r="Q199" s="55"/>
      <c r="R199" s="55"/>
      <c r="S199" s="55"/>
      <c r="T199" s="55"/>
      <c r="U199" s="55"/>
      <c r="V199" s="116" t="str">
        <f t="shared" si="56"/>
        <v/>
      </c>
      <c r="W199" s="116" t="str">
        <f t="shared" si="57"/>
        <v/>
      </c>
      <c r="X199" s="116" t="str">
        <f t="shared" si="67"/>
        <v/>
      </c>
      <c r="Y199" s="116" t="str">
        <f t="shared" si="68"/>
        <v/>
      </c>
      <c r="Z199" s="116" t="str">
        <f t="shared" si="69"/>
        <v/>
      </c>
      <c r="AA199" s="115" t="str">
        <f t="shared" si="58"/>
        <v/>
      </c>
      <c r="AB199" s="115" t="str">
        <f t="shared" si="59"/>
        <v/>
      </c>
      <c r="AC199" s="115" t="str">
        <f t="shared" si="60"/>
        <v/>
      </c>
      <c r="AD199" s="115" t="str">
        <f t="shared" si="61"/>
        <v/>
      </c>
      <c r="AE199" s="115" t="str">
        <f t="shared" si="62"/>
        <v/>
      </c>
      <c r="AF199" s="115" t="str">
        <f t="shared" si="63"/>
        <v/>
      </c>
      <c r="AS199" s="83" t="str">
        <f t="shared" si="64"/>
        <v/>
      </c>
      <c r="AT199" s="83" t="str">
        <f t="shared" si="65"/>
        <v/>
      </c>
      <c r="BD199" t="str">
        <f t="shared" si="52"/>
        <v>R1CMOORGREEN HOSPITAL</v>
      </c>
      <c r="BE199" s="94" t="s">
        <v>2382</v>
      </c>
      <c r="BF199" s="94" t="s">
        <v>2383</v>
      </c>
      <c r="BG199" s="94" t="s">
        <v>2382</v>
      </c>
      <c r="BH199" s="94" t="s">
        <v>2383</v>
      </c>
      <c r="BI199" s="94" t="str">
        <f t="shared" si="53"/>
        <v>R1C</v>
      </c>
    </row>
    <row r="200" spans="1:61" ht="14.4" x14ac:dyDescent="0.3">
      <c r="A200" s="50" t="str">
        <f t="shared" si="66"/>
        <v/>
      </c>
      <c r="B200" s="42">
        <f t="shared" si="70"/>
        <v>0</v>
      </c>
      <c r="C200" s="42"/>
      <c r="D200" s="51" t="str">
        <f t="shared" si="71"/>
        <v/>
      </c>
      <c r="E200" s="62"/>
      <c r="F200" s="52"/>
      <c r="G200" s="65"/>
      <c r="H200" s="70"/>
      <c r="I200" s="53"/>
      <c r="J200" s="54"/>
      <c r="K200" s="54"/>
      <c r="L200" s="54"/>
      <c r="M200" s="54"/>
      <c r="N200" s="54"/>
      <c r="O200" s="55"/>
      <c r="P200" s="56"/>
      <c r="Q200" s="55"/>
      <c r="R200" s="55"/>
      <c r="S200" s="55"/>
      <c r="T200" s="55"/>
      <c r="U200" s="55"/>
      <c r="V200" s="116" t="str">
        <f t="shared" si="56"/>
        <v/>
      </c>
      <c r="W200" s="116" t="str">
        <f t="shared" si="57"/>
        <v/>
      </c>
      <c r="X200" s="116" t="str">
        <f t="shared" si="67"/>
        <v/>
      </c>
      <c r="Y200" s="116" t="str">
        <f t="shared" si="68"/>
        <v/>
      </c>
      <c r="Z200" s="116" t="str">
        <f t="shared" si="69"/>
        <v/>
      </c>
      <c r="AA200" s="115" t="str">
        <f t="shared" si="58"/>
        <v/>
      </c>
      <c r="AB200" s="115" t="str">
        <f t="shared" si="59"/>
        <v/>
      </c>
      <c r="AC200" s="115" t="str">
        <f t="shared" si="60"/>
        <v/>
      </c>
      <c r="AD200" s="115" t="str">
        <f t="shared" si="61"/>
        <v/>
      </c>
      <c r="AE200" s="115" t="str">
        <f t="shared" si="62"/>
        <v/>
      </c>
      <c r="AF200" s="115" t="str">
        <f t="shared" si="63"/>
        <v/>
      </c>
      <c r="AS200" s="83" t="str">
        <f t="shared" si="64"/>
        <v/>
      </c>
      <c r="AT200" s="83" t="str">
        <f t="shared" si="65"/>
        <v/>
      </c>
      <c r="BD200" t="str">
        <f t="shared" si="52"/>
        <v>R1CNEW FOREST DAS</v>
      </c>
      <c r="BE200" s="94" t="s">
        <v>2433</v>
      </c>
      <c r="BF200" s="94" t="s">
        <v>2434</v>
      </c>
      <c r="BG200" s="94" t="s">
        <v>2433</v>
      </c>
      <c r="BH200" s="94" t="s">
        <v>2434</v>
      </c>
      <c r="BI200" s="94" t="str">
        <f t="shared" si="53"/>
        <v>R1C</v>
      </c>
    </row>
    <row r="201" spans="1:61" ht="14.4" x14ac:dyDescent="0.3">
      <c r="A201" s="50" t="str">
        <f t="shared" si="66"/>
        <v/>
      </c>
      <c r="B201" s="42">
        <f t="shared" si="70"/>
        <v>0</v>
      </c>
      <c r="C201" s="42"/>
      <c r="D201" s="51" t="str">
        <f t="shared" si="71"/>
        <v/>
      </c>
      <c r="E201" s="62"/>
      <c r="F201" s="52"/>
      <c r="G201" s="65"/>
      <c r="H201" s="70"/>
      <c r="I201" s="53"/>
      <c r="J201" s="54"/>
      <c r="K201" s="54"/>
      <c r="L201" s="54"/>
      <c r="M201" s="54"/>
      <c r="N201" s="54"/>
      <c r="O201" s="55"/>
      <c r="P201" s="56"/>
      <c r="Q201" s="55"/>
      <c r="R201" s="55"/>
      <c r="S201" s="55"/>
      <c r="T201" s="55"/>
      <c r="U201" s="55"/>
      <c r="V201" s="116" t="str">
        <f t="shared" si="56"/>
        <v/>
      </c>
      <c r="W201" s="116" t="str">
        <f t="shared" si="57"/>
        <v/>
      </c>
      <c r="X201" s="116" t="str">
        <f t="shared" si="67"/>
        <v/>
      </c>
      <c r="Y201" s="116" t="str">
        <f t="shared" si="68"/>
        <v/>
      </c>
      <c r="Z201" s="116" t="str">
        <f t="shared" si="69"/>
        <v/>
      </c>
      <c r="AA201" s="115" t="str">
        <f t="shared" si="58"/>
        <v/>
      </c>
      <c r="AB201" s="115" t="str">
        <f t="shared" si="59"/>
        <v/>
      </c>
      <c r="AC201" s="115" t="str">
        <f t="shared" si="60"/>
        <v/>
      </c>
      <c r="AD201" s="115" t="str">
        <f t="shared" si="61"/>
        <v/>
      </c>
      <c r="AE201" s="115" t="str">
        <f t="shared" si="62"/>
        <v/>
      </c>
      <c r="AF201" s="115" t="str">
        <f t="shared" si="63"/>
        <v/>
      </c>
      <c r="AS201" s="83" t="str">
        <f t="shared" si="64"/>
        <v/>
      </c>
      <c r="AT201" s="83" t="str">
        <f t="shared" si="65"/>
        <v/>
      </c>
      <c r="BD201" t="str">
        <f t="shared" si="52"/>
        <v>R1CNO LIMITS</v>
      </c>
      <c r="BE201" s="94" t="s">
        <v>2471</v>
      </c>
      <c r="BF201" s="94" t="s">
        <v>2472</v>
      </c>
      <c r="BG201" s="94" t="s">
        <v>2471</v>
      </c>
      <c r="BH201" s="94" t="s">
        <v>2472</v>
      </c>
      <c r="BI201" s="94" t="str">
        <f t="shared" si="53"/>
        <v>R1C</v>
      </c>
    </row>
    <row r="202" spans="1:61" ht="14.4" x14ac:dyDescent="0.3">
      <c r="A202" s="50" t="str">
        <f t="shared" si="66"/>
        <v/>
      </c>
      <c r="B202" s="42">
        <f t="shared" si="70"/>
        <v>0</v>
      </c>
      <c r="C202" s="42"/>
      <c r="D202" s="51" t="str">
        <f t="shared" si="71"/>
        <v/>
      </c>
      <c r="E202" s="62"/>
      <c r="F202" s="52"/>
      <c r="G202" s="65"/>
      <c r="H202" s="70"/>
      <c r="I202" s="53"/>
      <c r="J202" s="54"/>
      <c r="K202" s="54"/>
      <c r="L202" s="54"/>
      <c r="M202" s="54"/>
      <c r="N202" s="54"/>
      <c r="O202" s="55"/>
      <c r="P202" s="56"/>
      <c r="Q202" s="55"/>
      <c r="R202" s="55"/>
      <c r="S202" s="55"/>
      <c r="T202" s="55"/>
      <c r="U202" s="55"/>
      <c r="V202" s="116" t="str">
        <f t="shared" si="56"/>
        <v/>
      </c>
      <c r="W202" s="116" t="str">
        <f t="shared" si="57"/>
        <v/>
      </c>
      <c r="X202" s="116" t="str">
        <f t="shared" si="67"/>
        <v/>
      </c>
      <c r="Y202" s="116" t="str">
        <f t="shared" si="68"/>
        <v/>
      </c>
      <c r="Z202" s="116" t="str">
        <f t="shared" si="69"/>
        <v/>
      </c>
      <c r="AA202" s="115" t="str">
        <f t="shared" si="58"/>
        <v/>
      </c>
      <c r="AB202" s="115" t="str">
        <f t="shared" si="59"/>
        <v/>
      </c>
      <c r="AC202" s="115" t="str">
        <f t="shared" si="60"/>
        <v/>
      </c>
      <c r="AD202" s="115" t="str">
        <f t="shared" si="61"/>
        <v/>
      </c>
      <c r="AE202" s="115" t="str">
        <f t="shared" si="62"/>
        <v/>
      </c>
      <c r="AF202" s="115" t="str">
        <f t="shared" si="63"/>
        <v/>
      </c>
      <c r="AS202" s="83" t="str">
        <f t="shared" si="64"/>
        <v/>
      </c>
      <c r="AT202" s="83" t="str">
        <f t="shared" si="65"/>
        <v/>
      </c>
      <c r="BD202" t="str">
        <f t="shared" si="52"/>
        <v>R1CNO LIMITS - SHIRLEY</v>
      </c>
      <c r="BE202" s="94" t="s">
        <v>2483</v>
      </c>
      <c r="BF202" s="94" t="s">
        <v>2484</v>
      </c>
      <c r="BG202" s="94" t="s">
        <v>2483</v>
      </c>
      <c r="BH202" s="94" t="s">
        <v>2484</v>
      </c>
      <c r="BI202" s="94" t="str">
        <f t="shared" si="53"/>
        <v>R1C</v>
      </c>
    </row>
    <row r="203" spans="1:61" ht="14.4" x14ac:dyDescent="0.3">
      <c r="A203" s="50" t="str">
        <f t="shared" si="66"/>
        <v/>
      </c>
      <c r="B203" s="42">
        <f t="shared" si="70"/>
        <v>0</v>
      </c>
      <c r="C203" s="42"/>
      <c r="D203" s="51" t="str">
        <f t="shared" si="71"/>
        <v/>
      </c>
      <c r="E203" s="62"/>
      <c r="F203" s="52"/>
      <c r="G203" s="65"/>
      <c r="H203" s="70"/>
      <c r="I203" s="53"/>
      <c r="J203" s="54"/>
      <c r="K203" s="54"/>
      <c r="L203" s="54"/>
      <c r="M203" s="54"/>
      <c r="N203" s="54"/>
      <c r="O203" s="55"/>
      <c r="P203" s="56"/>
      <c r="Q203" s="55"/>
      <c r="R203" s="55"/>
      <c r="S203" s="55"/>
      <c r="T203" s="55"/>
      <c r="U203" s="55"/>
      <c r="V203" s="116" t="str">
        <f t="shared" si="56"/>
        <v/>
      </c>
      <c r="W203" s="116" t="str">
        <f t="shared" si="57"/>
        <v/>
      </c>
      <c r="X203" s="116" t="str">
        <f t="shared" si="67"/>
        <v/>
      </c>
      <c r="Y203" s="116" t="str">
        <f t="shared" si="68"/>
        <v/>
      </c>
      <c r="Z203" s="116" t="str">
        <f t="shared" si="69"/>
        <v/>
      </c>
      <c r="AA203" s="115" t="str">
        <f t="shared" si="58"/>
        <v/>
      </c>
      <c r="AB203" s="115" t="str">
        <f t="shared" si="59"/>
        <v/>
      </c>
      <c r="AC203" s="115" t="str">
        <f t="shared" si="60"/>
        <v/>
      </c>
      <c r="AD203" s="115" t="str">
        <f t="shared" si="61"/>
        <v/>
      </c>
      <c r="AE203" s="115" t="str">
        <f t="shared" si="62"/>
        <v/>
      </c>
      <c r="AF203" s="115" t="str">
        <f t="shared" si="63"/>
        <v/>
      </c>
      <c r="AS203" s="83" t="str">
        <f t="shared" si="64"/>
        <v/>
      </c>
      <c r="AT203" s="83" t="str">
        <f t="shared" si="65"/>
        <v/>
      </c>
      <c r="BD203" t="str">
        <f t="shared" si="52"/>
        <v>R1CNO LIMITS - SHOLING</v>
      </c>
      <c r="BE203" s="94" t="s">
        <v>2485</v>
      </c>
      <c r="BF203" s="94" t="s">
        <v>2486</v>
      </c>
      <c r="BG203" s="94" t="s">
        <v>2485</v>
      </c>
      <c r="BH203" s="94" t="s">
        <v>2486</v>
      </c>
      <c r="BI203" s="94" t="str">
        <f t="shared" si="53"/>
        <v>R1C</v>
      </c>
    </row>
    <row r="204" spans="1:61" ht="14.4" x14ac:dyDescent="0.3">
      <c r="A204" s="50" t="str">
        <f t="shared" si="66"/>
        <v/>
      </c>
      <c r="B204" s="42">
        <f t="shared" si="70"/>
        <v>0</v>
      </c>
      <c r="C204" s="42"/>
      <c r="D204" s="51" t="str">
        <f t="shared" si="71"/>
        <v/>
      </c>
      <c r="E204" s="62"/>
      <c r="F204" s="52"/>
      <c r="G204" s="65"/>
      <c r="H204" s="70"/>
      <c r="I204" s="53"/>
      <c r="J204" s="54"/>
      <c r="K204" s="54"/>
      <c r="L204" s="54"/>
      <c r="M204" s="54"/>
      <c r="N204" s="54"/>
      <c r="O204" s="55"/>
      <c r="P204" s="56"/>
      <c r="Q204" s="55"/>
      <c r="R204" s="55"/>
      <c r="S204" s="55"/>
      <c r="T204" s="55"/>
      <c r="U204" s="55"/>
      <c r="V204" s="116" t="str">
        <f t="shared" si="56"/>
        <v/>
      </c>
      <c r="W204" s="116" t="str">
        <f t="shared" si="57"/>
        <v/>
      </c>
      <c r="X204" s="116" t="str">
        <f t="shared" si="67"/>
        <v/>
      </c>
      <c r="Y204" s="116" t="str">
        <f t="shared" si="68"/>
        <v/>
      </c>
      <c r="Z204" s="116" t="str">
        <f t="shared" si="69"/>
        <v/>
      </c>
      <c r="AA204" s="115" t="str">
        <f t="shared" si="58"/>
        <v/>
      </c>
      <c r="AB204" s="115" t="str">
        <f t="shared" si="59"/>
        <v/>
      </c>
      <c r="AC204" s="115" t="str">
        <f t="shared" si="60"/>
        <v/>
      </c>
      <c r="AD204" s="115" t="str">
        <f t="shared" si="61"/>
        <v/>
      </c>
      <c r="AE204" s="115" t="str">
        <f t="shared" si="62"/>
        <v/>
      </c>
      <c r="AF204" s="115" t="str">
        <f t="shared" si="63"/>
        <v/>
      </c>
      <c r="AS204" s="83" t="str">
        <f t="shared" si="64"/>
        <v/>
      </c>
      <c r="AT204" s="83" t="str">
        <f t="shared" si="65"/>
        <v/>
      </c>
      <c r="BD204" t="str">
        <f t="shared" ref="BD204:BD267" si="72">CONCATENATE(LEFT(BE204, 3),BF204)</f>
        <v>R1COAKRIDGE HALL FOR ALL</v>
      </c>
      <c r="BE204" s="94" t="s">
        <v>2487</v>
      </c>
      <c r="BF204" s="94" t="s">
        <v>2488</v>
      </c>
      <c r="BG204" s="94" t="s">
        <v>2487</v>
      </c>
      <c r="BH204" s="94" t="s">
        <v>2488</v>
      </c>
      <c r="BI204" s="94" t="str">
        <f t="shared" ref="BI204:BI267" si="73">LEFT(BG204,3)</f>
        <v>R1C</v>
      </c>
    </row>
    <row r="205" spans="1:61" ht="14.4" x14ac:dyDescent="0.3">
      <c r="A205" s="50" t="str">
        <f t="shared" si="66"/>
        <v/>
      </c>
      <c r="B205" s="42">
        <f t="shared" si="70"/>
        <v>0</v>
      </c>
      <c r="C205" s="42"/>
      <c r="D205" s="51" t="str">
        <f t="shared" si="71"/>
        <v/>
      </c>
      <c r="E205" s="62"/>
      <c r="F205" s="52"/>
      <c r="G205" s="65"/>
      <c r="H205" s="70"/>
      <c r="I205" s="53"/>
      <c r="J205" s="54"/>
      <c r="K205" s="54"/>
      <c r="L205" s="54"/>
      <c r="M205" s="54"/>
      <c r="N205" s="54"/>
      <c r="O205" s="55"/>
      <c r="P205" s="56"/>
      <c r="Q205" s="55"/>
      <c r="R205" s="55"/>
      <c r="S205" s="55"/>
      <c r="T205" s="55"/>
      <c r="U205" s="55"/>
      <c r="V205" s="116" t="str">
        <f t="shared" si="56"/>
        <v/>
      </c>
      <c r="W205" s="116" t="str">
        <f t="shared" si="57"/>
        <v/>
      </c>
      <c r="X205" s="116" t="str">
        <f t="shared" si="67"/>
        <v/>
      </c>
      <c r="Y205" s="116" t="str">
        <f t="shared" si="68"/>
        <v/>
      </c>
      <c r="Z205" s="116" t="str">
        <f t="shared" si="69"/>
        <v/>
      </c>
      <c r="AA205" s="115" t="str">
        <f t="shared" si="58"/>
        <v/>
      </c>
      <c r="AB205" s="115" t="str">
        <f t="shared" si="59"/>
        <v/>
      </c>
      <c r="AC205" s="115" t="str">
        <f t="shared" si="60"/>
        <v/>
      </c>
      <c r="AD205" s="115" t="str">
        <f t="shared" si="61"/>
        <v/>
      </c>
      <c r="AE205" s="115" t="str">
        <f t="shared" si="62"/>
        <v/>
      </c>
      <c r="AF205" s="115" t="str">
        <f t="shared" si="63"/>
        <v/>
      </c>
      <c r="AS205" s="83" t="str">
        <f t="shared" si="64"/>
        <v/>
      </c>
      <c r="AT205" s="83" t="str">
        <f t="shared" si="65"/>
        <v/>
      </c>
      <c r="BD205" t="str">
        <f t="shared" si="72"/>
        <v>R1COLDER PERS MENTAL HEALTH</v>
      </c>
      <c r="BE205" s="94" t="s">
        <v>2399</v>
      </c>
      <c r="BF205" s="94" t="s">
        <v>2400</v>
      </c>
      <c r="BG205" s="94" t="s">
        <v>2399</v>
      </c>
      <c r="BH205" s="94" t="s">
        <v>2400</v>
      </c>
      <c r="BI205" s="94" t="str">
        <f t="shared" si="73"/>
        <v>R1C</v>
      </c>
    </row>
    <row r="206" spans="1:61" ht="14.4" x14ac:dyDescent="0.3">
      <c r="A206" s="50" t="str">
        <f t="shared" si="66"/>
        <v/>
      </c>
      <c r="B206" s="42">
        <f t="shared" ref="B206:B213" si="74">IF(SUM(E407:G407,M407:N407)&gt;0,1,IF(AG407&gt;0,2,0))</f>
        <v>0</v>
      </c>
      <c r="C206" s="42"/>
      <c r="D206" s="51" t="str">
        <f t="shared" ref="D206:D213" si="75">IF(ISNA(VLOOKUP($E$5&amp;E206,$BD:$BE,2,FALSE)),"",VLOOKUP($E$5&amp;E206,$BD:$BE,2,FALSE))</f>
        <v/>
      </c>
      <c r="E206" s="62"/>
      <c r="F206" s="52"/>
      <c r="G206" s="65"/>
      <c r="H206" s="70"/>
      <c r="I206" s="53"/>
      <c r="J206" s="54"/>
      <c r="K206" s="54"/>
      <c r="L206" s="54"/>
      <c r="M206" s="54"/>
      <c r="N206" s="54"/>
      <c r="O206" s="55"/>
      <c r="P206" s="56"/>
      <c r="Q206" s="55"/>
      <c r="R206" s="55"/>
      <c r="S206" s="55"/>
      <c r="T206" s="55"/>
      <c r="U206" s="55"/>
      <c r="V206" s="116" t="str">
        <f t="shared" si="56"/>
        <v/>
      </c>
      <c r="W206" s="116" t="str">
        <f t="shared" si="57"/>
        <v/>
      </c>
      <c r="X206" s="116" t="str">
        <f t="shared" si="67"/>
        <v/>
      </c>
      <c r="Y206" s="116" t="str">
        <f t="shared" si="68"/>
        <v/>
      </c>
      <c r="Z206" s="116" t="str">
        <f t="shared" si="69"/>
        <v/>
      </c>
      <c r="AA206" s="115" t="str">
        <f t="shared" si="58"/>
        <v/>
      </c>
      <c r="AB206" s="115" t="str">
        <f t="shared" si="59"/>
        <v/>
      </c>
      <c r="AC206" s="115" t="str">
        <f t="shared" si="60"/>
        <v/>
      </c>
      <c r="AD206" s="115" t="str">
        <f t="shared" si="61"/>
        <v/>
      </c>
      <c r="AE206" s="115" t="str">
        <f t="shared" si="62"/>
        <v/>
      </c>
      <c r="AF206" s="115" t="str">
        <f t="shared" si="63"/>
        <v/>
      </c>
      <c r="AS206" s="83" t="str">
        <f t="shared" si="64"/>
        <v/>
      </c>
      <c r="AT206" s="83" t="str">
        <f t="shared" si="65"/>
        <v/>
      </c>
      <c r="BD206" t="str">
        <f t="shared" si="72"/>
        <v>R1CPETERSFIELD HOSPITAL</v>
      </c>
      <c r="BE206" s="94" t="s">
        <v>2455</v>
      </c>
      <c r="BF206" s="94" t="s">
        <v>2456</v>
      </c>
      <c r="BG206" s="94" t="s">
        <v>2455</v>
      </c>
      <c r="BH206" s="94" t="s">
        <v>2456</v>
      </c>
      <c r="BI206" s="94" t="str">
        <f t="shared" si="73"/>
        <v>R1C</v>
      </c>
    </row>
    <row r="207" spans="1:61" ht="14.4" x14ac:dyDescent="0.3">
      <c r="A207" s="50" t="str">
        <f t="shared" si="66"/>
        <v/>
      </c>
      <c r="B207" s="42">
        <f t="shared" si="74"/>
        <v>0</v>
      </c>
      <c r="C207" s="42"/>
      <c r="D207" s="51" t="str">
        <f t="shared" si="75"/>
        <v/>
      </c>
      <c r="E207" s="62"/>
      <c r="F207" s="52"/>
      <c r="G207" s="65"/>
      <c r="H207" s="70"/>
      <c r="I207" s="53"/>
      <c r="J207" s="54"/>
      <c r="K207" s="54"/>
      <c r="L207" s="54"/>
      <c r="M207" s="54"/>
      <c r="N207" s="54"/>
      <c r="O207" s="55"/>
      <c r="P207" s="56"/>
      <c r="Q207" s="55"/>
      <c r="R207" s="55"/>
      <c r="S207" s="55"/>
      <c r="T207" s="55"/>
      <c r="U207" s="55"/>
      <c r="V207" s="116" t="str">
        <f t="shared" ref="V207:V213" si="76">IF(ISERROR(IF($U207="","",SUM(J207,N207)/$U207)),"-",(IF($U207="","",SUM(J207,N207)/$U207)))</f>
        <v/>
      </c>
      <c r="W207" s="116" t="str">
        <f t="shared" ref="W207:W213" si="77">IF(ISERROR(IF($U207="","",SUM(L207,P207)/$U207)),"-",(IF($U207="","",SUM(L207,P207)/$U207)))</f>
        <v/>
      </c>
      <c r="X207" s="116" t="str">
        <f t="shared" si="67"/>
        <v/>
      </c>
      <c r="Y207" s="116" t="str">
        <f t="shared" si="68"/>
        <v/>
      </c>
      <c r="Z207" s="116" t="str">
        <f t="shared" si="69"/>
        <v/>
      </c>
      <c r="AA207" s="115" t="str">
        <f t="shared" ref="AA207:AA213" si="78">IF(ISERROR(IF($I207="","",J207/I207)),"-",(IF($I207="","",J207/I207)))</f>
        <v/>
      </c>
      <c r="AB207" s="115" t="str">
        <f t="shared" ref="AB207:AB213" si="79">IF(ISERROR(IF(K207="","",L207/K207)),"-",(IF(K207="","",L207/K207)))</f>
        <v/>
      </c>
      <c r="AC207" s="115" t="str">
        <f t="shared" ref="AC207:AC213" si="80">IF(ISERROR(IF(M207="","",N207/M207)),"-",(IF(M207="","",N207/M207)))</f>
        <v/>
      </c>
      <c r="AD207" s="115" t="str">
        <f t="shared" ref="AD207:AD213" si="81">IF(ISERROR(IF(O207="","",P207/O207)),"-",IF(O207="","",P207/O207))</f>
        <v/>
      </c>
      <c r="AE207" s="115" t="str">
        <f t="shared" ref="AE207:AE214" si="82">IF(ISERROR(IF(Q207="","",R207/Q207)),"-",IF(Q207="","",R207/Q207))</f>
        <v/>
      </c>
      <c r="AF207" s="115" t="str">
        <f t="shared" ref="AF207:AF214" si="83">IF(ISERROR(IF(S207="","",T207/S207)),"-",IF(S207="","",T207/S207))</f>
        <v/>
      </c>
      <c r="AS207" s="83" t="str">
        <f t="shared" ref="AS207:AS213" si="84">IF(M408=1,"No Site Selected","")</f>
        <v/>
      </c>
      <c r="AT207" s="83" t="str">
        <f t="shared" ref="AT207:AT213" si="85">IF(N408=1,"No Ward Name","")</f>
        <v/>
      </c>
      <c r="BD207" t="str">
        <f t="shared" si="72"/>
        <v>R1CPICKLES COPPICE</v>
      </c>
      <c r="BE207" s="94" t="s">
        <v>2407</v>
      </c>
      <c r="BF207" s="94" t="s">
        <v>2408</v>
      </c>
      <c r="BG207" s="94" t="s">
        <v>2407</v>
      </c>
      <c r="BH207" s="94" t="s">
        <v>2408</v>
      </c>
      <c r="BI207" s="94" t="str">
        <f t="shared" si="73"/>
        <v>R1C</v>
      </c>
    </row>
    <row r="208" spans="1:61" ht="14.4" x14ac:dyDescent="0.3">
      <c r="A208" s="50" t="str">
        <f t="shared" si="66"/>
        <v/>
      </c>
      <c r="B208" s="42">
        <f t="shared" si="74"/>
        <v>0</v>
      </c>
      <c r="C208" s="42"/>
      <c r="D208" s="51" t="str">
        <f t="shared" si="75"/>
        <v/>
      </c>
      <c r="E208" s="62"/>
      <c r="F208" s="52"/>
      <c r="G208" s="65"/>
      <c r="H208" s="70"/>
      <c r="I208" s="53"/>
      <c r="J208" s="54"/>
      <c r="K208" s="54"/>
      <c r="L208" s="54"/>
      <c r="M208" s="54"/>
      <c r="N208" s="54"/>
      <c r="O208" s="55"/>
      <c r="P208" s="56"/>
      <c r="Q208" s="55"/>
      <c r="R208" s="55"/>
      <c r="S208" s="55"/>
      <c r="T208" s="55"/>
      <c r="U208" s="55"/>
      <c r="V208" s="116" t="str">
        <f t="shared" si="76"/>
        <v/>
      </c>
      <c r="W208" s="116" t="str">
        <f t="shared" si="77"/>
        <v/>
      </c>
      <c r="X208" s="116" t="str">
        <f t="shared" si="67"/>
        <v/>
      </c>
      <c r="Y208" s="116" t="str">
        <f t="shared" si="68"/>
        <v/>
      </c>
      <c r="Z208" s="116" t="str">
        <f t="shared" si="69"/>
        <v/>
      </c>
      <c r="AA208" s="115" t="str">
        <f t="shared" si="78"/>
        <v/>
      </c>
      <c r="AB208" s="115" t="str">
        <f t="shared" si="79"/>
        <v/>
      </c>
      <c r="AC208" s="115" t="str">
        <f t="shared" si="80"/>
        <v/>
      </c>
      <c r="AD208" s="115" t="str">
        <f t="shared" si="81"/>
        <v/>
      </c>
      <c r="AE208" s="115" t="str">
        <f t="shared" si="82"/>
        <v/>
      </c>
      <c r="AF208" s="115" t="str">
        <f t="shared" si="83"/>
        <v/>
      </c>
      <c r="AS208" s="83" t="str">
        <f t="shared" si="84"/>
        <v/>
      </c>
      <c r="AT208" s="83" t="str">
        <f t="shared" si="85"/>
        <v/>
      </c>
      <c r="BD208" t="str">
        <f t="shared" si="72"/>
        <v>R1CPRINCESS ANNE HOSPITAL</v>
      </c>
      <c r="BE208" s="94" t="s">
        <v>2403</v>
      </c>
      <c r="BF208" s="94" t="s">
        <v>2404</v>
      </c>
      <c r="BG208" s="94" t="s">
        <v>2403</v>
      </c>
      <c r="BH208" s="94" t="s">
        <v>2404</v>
      </c>
      <c r="BI208" s="94" t="str">
        <f t="shared" si="73"/>
        <v>R1C</v>
      </c>
    </row>
    <row r="209" spans="1:61" ht="14.4" x14ac:dyDescent="0.3">
      <c r="A209" s="50" t="str">
        <f>IF(M410=1,"No Site Selected",IF(N410=1,"No Ward Name",""))</f>
        <v/>
      </c>
      <c r="B209" s="42">
        <f t="shared" si="74"/>
        <v>0</v>
      </c>
      <c r="C209" s="42"/>
      <c r="D209" s="51" t="str">
        <f t="shared" si="75"/>
        <v/>
      </c>
      <c r="E209" s="62"/>
      <c r="F209" s="52"/>
      <c r="G209" s="65"/>
      <c r="H209" s="70"/>
      <c r="I209" s="53"/>
      <c r="J209" s="54"/>
      <c r="K209" s="54"/>
      <c r="L209" s="54"/>
      <c r="M209" s="54"/>
      <c r="N209" s="54"/>
      <c r="O209" s="55"/>
      <c r="P209" s="56"/>
      <c r="Q209" s="55"/>
      <c r="R209" s="55"/>
      <c r="S209" s="55"/>
      <c r="T209" s="55"/>
      <c r="U209" s="55"/>
      <c r="V209" s="116" t="str">
        <f t="shared" si="76"/>
        <v/>
      </c>
      <c r="W209" s="116" t="str">
        <f t="shared" si="77"/>
        <v/>
      </c>
      <c r="X209" s="116" t="str">
        <f t="shared" ref="X209:X214" si="86">IF(ISERROR(IF($U209="","",R209/$U209)),"-",(IF($U209="","",R209/$U209)))</f>
        <v/>
      </c>
      <c r="Y209" s="116" t="str">
        <f t="shared" ref="Y209:Y214" si="87">IF(ISERROR(IF($U209="","",T209/$U209)),"-",(IF($U209="","",T209/$U209)))</f>
        <v/>
      </c>
      <c r="Z209" s="116" t="str">
        <f t="shared" ref="Z209:Z214" si="88">IF(ISERROR(IF($U209="","",SUM(J209,L209,N209,P209,R209,T209)/$U209)),"-",(IF($U209="","",SUM(J209,L209,N209,P209,R209,T209)/$U209)))</f>
        <v/>
      </c>
      <c r="AA209" s="115" t="str">
        <f t="shared" si="78"/>
        <v/>
      </c>
      <c r="AB209" s="115" t="str">
        <f t="shared" si="79"/>
        <v/>
      </c>
      <c r="AC209" s="115" t="str">
        <f t="shared" si="80"/>
        <v/>
      </c>
      <c r="AD209" s="115" t="str">
        <f t="shared" si="81"/>
        <v/>
      </c>
      <c r="AE209" s="115" t="str">
        <f t="shared" si="82"/>
        <v/>
      </c>
      <c r="AF209" s="115" t="str">
        <f t="shared" si="83"/>
        <v/>
      </c>
      <c r="AS209" s="83" t="str">
        <f t="shared" si="84"/>
        <v/>
      </c>
      <c r="AT209" s="83" t="str">
        <f t="shared" si="85"/>
        <v/>
      </c>
      <c r="BD209" t="str">
        <f t="shared" si="72"/>
        <v>R1CQUEEN ALEXANDRA HOSPITAL</v>
      </c>
      <c r="BE209" s="94" t="s">
        <v>2481</v>
      </c>
      <c r="BF209" s="94" t="s">
        <v>2482</v>
      </c>
      <c r="BG209" s="94" t="s">
        <v>2481</v>
      </c>
      <c r="BH209" s="94" t="s">
        <v>2482</v>
      </c>
      <c r="BI209" s="94" t="str">
        <f t="shared" si="73"/>
        <v>R1C</v>
      </c>
    </row>
    <row r="210" spans="1:61" ht="14.4" x14ac:dyDescent="0.3">
      <c r="A210" s="50" t="str">
        <f>IF(M411=1,"No Site Selected",IF(N411=1,"No Ward Name",""))</f>
        <v/>
      </c>
      <c r="B210" s="42">
        <f t="shared" si="74"/>
        <v>0</v>
      </c>
      <c r="C210" s="42"/>
      <c r="D210" s="51" t="str">
        <f t="shared" si="75"/>
        <v/>
      </c>
      <c r="E210" s="62"/>
      <c r="F210" s="52"/>
      <c r="G210" s="65"/>
      <c r="H210" s="70"/>
      <c r="I210" s="53"/>
      <c r="J210" s="54"/>
      <c r="K210" s="54"/>
      <c r="L210" s="54"/>
      <c r="M210" s="54"/>
      <c r="N210" s="54"/>
      <c r="O210" s="55"/>
      <c r="P210" s="56"/>
      <c r="Q210" s="55"/>
      <c r="R210" s="55"/>
      <c r="S210" s="55"/>
      <c r="T210" s="55"/>
      <c r="U210" s="55"/>
      <c r="V210" s="116" t="str">
        <f t="shared" si="76"/>
        <v/>
      </c>
      <c r="W210" s="116" t="str">
        <f t="shared" si="77"/>
        <v/>
      </c>
      <c r="X210" s="116" t="str">
        <f t="shared" si="86"/>
        <v/>
      </c>
      <c r="Y210" s="116" t="str">
        <f t="shared" si="87"/>
        <v/>
      </c>
      <c r="Z210" s="116" t="str">
        <f t="shared" si="88"/>
        <v/>
      </c>
      <c r="AA210" s="115" t="str">
        <f t="shared" si="78"/>
        <v/>
      </c>
      <c r="AB210" s="115" t="str">
        <f t="shared" si="79"/>
        <v/>
      </c>
      <c r="AC210" s="115" t="str">
        <f t="shared" si="80"/>
        <v/>
      </c>
      <c r="AD210" s="115" t="str">
        <f t="shared" si="81"/>
        <v/>
      </c>
      <c r="AE210" s="115" t="str">
        <f t="shared" si="82"/>
        <v/>
      </c>
      <c r="AF210" s="115" t="str">
        <f t="shared" si="83"/>
        <v/>
      </c>
      <c r="AS210" s="83" t="str">
        <f t="shared" si="84"/>
        <v/>
      </c>
      <c r="AT210" s="83" t="str">
        <f t="shared" si="85"/>
        <v/>
      </c>
      <c r="BD210" t="str">
        <f t="shared" si="72"/>
        <v>R1CROMSEY HOSPITAL</v>
      </c>
      <c r="BE210" s="94" t="s">
        <v>2411</v>
      </c>
      <c r="BF210" s="94" t="s">
        <v>2412</v>
      </c>
      <c r="BG210" s="94" t="s">
        <v>2411</v>
      </c>
      <c r="BH210" s="94" t="s">
        <v>2412</v>
      </c>
      <c r="BI210" s="94" t="str">
        <f t="shared" si="73"/>
        <v>R1C</v>
      </c>
    </row>
    <row r="211" spans="1:61" ht="14.4" x14ac:dyDescent="0.3">
      <c r="A211" s="50" t="str">
        <f>IF(M412=1,"No Site Selected",IF(N412=1,"No Ward Name",""))</f>
        <v/>
      </c>
      <c r="B211" s="42">
        <f t="shared" si="74"/>
        <v>0</v>
      </c>
      <c r="C211" s="42"/>
      <c r="D211" s="51" t="str">
        <f t="shared" si="75"/>
        <v/>
      </c>
      <c r="E211" s="62"/>
      <c r="F211" s="52"/>
      <c r="G211" s="65"/>
      <c r="H211" s="70"/>
      <c r="I211" s="53"/>
      <c r="J211" s="54"/>
      <c r="K211" s="54"/>
      <c r="L211" s="54"/>
      <c r="M211" s="54"/>
      <c r="N211" s="54"/>
      <c r="O211" s="55"/>
      <c r="P211" s="56"/>
      <c r="Q211" s="55"/>
      <c r="R211" s="55"/>
      <c r="S211" s="55"/>
      <c r="T211" s="55"/>
      <c r="U211" s="55"/>
      <c r="V211" s="116" t="str">
        <f t="shared" si="76"/>
        <v/>
      </c>
      <c r="W211" s="116" t="str">
        <f t="shared" si="77"/>
        <v/>
      </c>
      <c r="X211" s="116" t="str">
        <f t="shared" si="86"/>
        <v/>
      </c>
      <c r="Y211" s="116" t="str">
        <f t="shared" si="87"/>
        <v/>
      </c>
      <c r="Z211" s="116" t="str">
        <f t="shared" si="88"/>
        <v/>
      </c>
      <c r="AA211" s="115" t="str">
        <f t="shared" si="78"/>
        <v/>
      </c>
      <c r="AB211" s="115" t="str">
        <f t="shared" si="79"/>
        <v/>
      </c>
      <c r="AC211" s="115" t="str">
        <f t="shared" si="80"/>
        <v/>
      </c>
      <c r="AD211" s="115" t="str">
        <f t="shared" si="81"/>
        <v/>
      </c>
      <c r="AE211" s="115" t="str">
        <f t="shared" si="82"/>
        <v/>
      </c>
      <c r="AF211" s="115" t="str">
        <f t="shared" si="83"/>
        <v/>
      </c>
      <c r="AS211" s="83" t="str">
        <f t="shared" si="84"/>
        <v/>
      </c>
      <c r="AT211" s="83" t="str">
        <f t="shared" si="85"/>
        <v/>
      </c>
      <c r="BD211" t="str">
        <f t="shared" si="72"/>
        <v>R1CSAINSBURYS</v>
      </c>
      <c r="BE211" s="94" t="s">
        <v>2497</v>
      </c>
      <c r="BF211" s="94" t="s">
        <v>2498</v>
      </c>
      <c r="BG211" s="94" t="s">
        <v>2497</v>
      </c>
      <c r="BH211" s="94" t="s">
        <v>2498</v>
      </c>
      <c r="BI211" s="94" t="str">
        <f t="shared" si="73"/>
        <v>R1C</v>
      </c>
    </row>
    <row r="212" spans="1:61" ht="14.4" x14ac:dyDescent="0.3">
      <c r="A212" s="50" t="str">
        <f>IF(M413=1,"No Site Selected",IF(N413=1,"No Ward Name",""))</f>
        <v/>
      </c>
      <c r="B212" s="42">
        <f t="shared" si="74"/>
        <v>0</v>
      </c>
      <c r="C212" s="42"/>
      <c r="D212" s="51" t="str">
        <f t="shared" si="75"/>
        <v/>
      </c>
      <c r="E212" s="62"/>
      <c r="F212" s="52"/>
      <c r="G212" s="65"/>
      <c r="H212" s="70"/>
      <c r="I212" s="53"/>
      <c r="J212" s="54"/>
      <c r="K212" s="54"/>
      <c r="L212" s="54"/>
      <c r="M212" s="54"/>
      <c r="N212" s="54"/>
      <c r="O212" s="55"/>
      <c r="P212" s="56"/>
      <c r="Q212" s="55"/>
      <c r="R212" s="55"/>
      <c r="S212" s="55"/>
      <c r="T212" s="55"/>
      <c r="U212" s="55"/>
      <c r="V212" s="116" t="str">
        <f t="shared" si="76"/>
        <v/>
      </c>
      <c r="W212" s="116" t="str">
        <f t="shared" si="77"/>
        <v/>
      </c>
      <c r="X212" s="116" t="str">
        <f t="shared" si="86"/>
        <v/>
      </c>
      <c r="Y212" s="116" t="str">
        <f t="shared" si="87"/>
        <v/>
      </c>
      <c r="Z212" s="116" t="str">
        <f t="shared" si="88"/>
        <v/>
      </c>
      <c r="AA212" s="115" t="str">
        <f t="shared" si="78"/>
        <v/>
      </c>
      <c r="AB212" s="115" t="str">
        <f t="shared" si="79"/>
        <v/>
      </c>
      <c r="AC212" s="115" t="str">
        <f t="shared" si="80"/>
        <v/>
      </c>
      <c r="AD212" s="115" t="str">
        <f t="shared" si="81"/>
        <v/>
      </c>
      <c r="AE212" s="115" t="str">
        <f t="shared" si="82"/>
        <v/>
      </c>
      <c r="AF212" s="115" t="str">
        <f t="shared" si="83"/>
        <v/>
      </c>
      <c r="AS212" s="83" t="str">
        <f t="shared" si="84"/>
        <v/>
      </c>
      <c r="AT212" s="83" t="str">
        <f t="shared" si="85"/>
        <v/>
      </c>
      <c r="BD212" t="str">
        <f t="shared" si="72"/>
        <v>R1CSNOWDON NEURO REHAB UNIT</v>
      </c>
      <c r="BE212" s="94" t="s">
        <v>2419</v>
      </c>
      <c r="BF212" s="94" t="s">
        <v>2420</v>
      </c>
      <c r="BG212" s="94" t="s">
        <v>2419</v>
      </c>
      <c r="BH212" s="94" t="s">
        <v>2420</v>
      </c>
      <c r="BI212" s="94" t="str">
        <f t="shared" si="73"/>
        <v>R1C</v>
      </c>
    </row>
    <row r="213" spans="1:61" ht="14.4" x14ac:dyDescent="0.3">
      <c r="A213" s="50" t="str">
        <f>IF(M414=1,"No Site Selected",IF(N414=1,"No Ward Name",""))</f>
        <v/>
      </c>
      <c r="B213" s="42">
        <f t="shared" si="74"/>
        <v>0</v>
      </c>
      <c r="C213" s="42"/>
      <c r="D213" s="51" t="str">
        <f t="shared" si="75"/>
        <v/>
      </c>
      <c r="E213" s="62"/>
      <c r="F213" s="52"/>
      <c r="G213" s="65"/>
      <c r="H213" s="70"/>
      <c r="I213" s="53"/>
      <c r="J213" s="54"/>
      <c r="K213" s="54"/>
      <c r="L213" s="54"/>
      <c r="M213" s="54"/>
      <c r="N213" s="54"/>
      <c r="O213" s="55"/>
      <c r="P213" s="56"/>
      <c r="Q213" s="55"/>
      <c r="R213" s="55"/>
      <c r="S213" s="55"/>
      <c r="T213" s="55"/>
      <c r="U213" s="55"/>
      <c r="V213" s="116" t="str">
        <f t="shared" si="76"/>
        <v/>
      </c>
      <c r="W213" s="116" t="str">
        <f t="shared" si="77"/>
        <v/>
      </c>
      <c r="X213" s="116" t="str">
        <f t="shared" si="86"/>
        <v/>
      </c>
      <c r="Y213" s="116" t="str">
        <f t="shared" si="87"/>
        <v/>
      </c>
      <c r="Z213" s="116" t="str">
        <f t="shared" si="88"/>
        <v/>
      </c>
      <c r="AA213" s="115" t="str">
        <f t="shared" si="78"/>
        <v/>
      </c>
      <c r="AB213" s="115" t="str">
        <f t="shared" si="79"/>
        <v/>
      </c>
      <c r="AC213" s="115" t="str">
        <f t="shared" si="80"/>
        <v/>
      </c>
      <c r="AD213" s="115" t="str">
        <f t="shared" si="81"/>
        <v/>
      </c>
      <c r="AE213" s="115" t="str">
        <f t="shared" si="82"/>
        <v/>
      </c>
      <c r="AF213" s="115" t="str">
        <f t="shared" si="83"/>
        <v/>
      </c>
      <c r="AS213" s="83" t="str">
        <f t="shared" si="84"/>
        <v/>
      </c>
      <c r="AT213" s="83" t="str">
        <f t="shared" si="85"/>
        <v/>
      </c>
      <c r="BD213" t="str">
        <f t="shared" si="72"/>
        <v>R1CSOUTHAMPTON GENERAL HOSPITAL</v>
      </c>
      <c r="BE213" s="94" t="s">
        <v>2405</v>
      </c>
      <c r="BF213" s="94" t="s">
        <v>2406</v>
      </c>
      <c r="BG213" s="94" t="s">
        <v>2405</v>
      </c>
      <c r="BH213" s="94" t="s">
        <v>2406</v>
      </c>
      <c r="BI213" s="94" t="str">
        <f t="shared" si="73"/>
        <v>R1C</v>
      </c>
    </row>
    <row r="214" spans="1:61" ht="13.5" customHeight="1" x14ac:dyDescent="0.3">
      <c r="B214" s="29"/>
      <c r="C214" s="29"/>
      <c r="D214" s="57"/>
      <c r="E214" s="63"/>
      <c r="F214" s="58" t="s">
        <v>690</v>
      </c>
      <c r="G214" s="64"/>
      <c r="H214" s="64"/>
      <c r="I214" s="66">
        <f t="shared" ref="I214:O214" si="89">SUM(I14:I213)</f>
        <v>20062.5</v>
      </c>
      <c r="J214" s="66">
        <f t="shared" si="89"/>
        <v>16749.079999999998</v>
      </c>
      <c r="K214" s="66">
        <f t="shared" si="89"/>
        <v>20947.5</v>
      </c>
      <c r="L214" s="66">
        <f t="shared" si="89"/>
        <v>18384.93</v>
      </c>
      <c r="M214" s="66">
        <f t="shared" si="89"/>
        <v>8585.6999999999989</v>
      </c>
      <c r="N214" s="66">
        <f t="shared" si="89"/>
        <v>6309.52</v>
      </c>
      <c r="O214" s="66">
        <f t="shared" si="89"/>
        <v>8227.5</v>
      </c>
      <c r="P214" s="66">
        <f>SUM(P14:P213)</f>
        <v>12316.55</v>
      </c>
      <c r="Q214" s="66">
        <f>SUM(Q14:Q213)</f>
        <v>3735</v>
      </c>
      <c r="R214" s="66">
        <f t="shared" ref="R214:T214" si="90">SUM(R14:R213)</f>
        <v>1109.82</v>
      </c>
      <c r="S214" s="66">
        <f t="shared" si="90"/>
        <v>0</v>
      </c>
      <c r="T214" s="66">
        <f t="shared" si="90"/>
        <v>0</v>
      </c>
      <c r="U214" s="66">
        <f>SUM(U14:U213)</f>
        <v>6762</v>
      </c>
      <c r="V214" s="118"/>
      <c r="W214" s="118"/>
      <c r="X214" s="116">
        <f t="shared" si="86"/>
        <v>0.1641259982253771</v>
      </c>
      <c r="Y214" s="116">
        <f t="shared" si="87"/>
        <v>0</v>
      </c>
      <c r="Z214" s="116">
        <f t="shared" si="88"/>
        <v>8.1144483880508727</v>
      </c>
      <c r="AA214" s="115">
        <f t="shared" ref="AA214" si="91">IF(ISERROR(IF($I214="","",J214/I214)),"-",(IF($I214="","",J214/I214)))</f>
        <v>0.83484510903426778</v>
      </c>
      <c r="AB214" s="115">
        <f t="shared" ref="AB214" si="92">IF(ISERROR(IF(K214="","",L214/K214)),"-",(IF(K214="","",L214/K214)))</f>
        <v>0.87766702470461866</v>
      </c>
      <c r="AC214" s="115">
        <f t="shared" ref="AC214" si="93">IF(ISERROR(IF(M214="","",N214/M214)),"-",(IF(M214="","",N214/M214)))</f>
        <v>0.73488707967900124</v>
      </c>
      <c r="AD214" s="115">
        <f t="shared" ref="AD214" si="94">IF(ISERROR(IF(O214="","",P214/O214)),"-",IF(O214="","",P214/O214))</f>
        <v>1.496997872986934</v>
      </c>
      <c r="AE214" s="115">
        <f t="shared" si="82"/>
        <v>0.29714056224899599</v>
      </c>
      <c r="AF214" s="115" t="str">
        <f t="shared" si="83"/>
        <v>-</v>
      </c>
      <c r="AG214" s="29"/>
      <c r="AH214" s="29"/>
      <c r="AI214" s="29"/>
      <c r="AJ214" s="88"/>
      <c r="AK214" s="29"/>
      <c r="AL214" s="29"/>
      <c r="AM214" s="29"/>
      <c r="AN214" s="29"/>
      <c r="AO214" s="29"/>
      <c r="AP214" s="29"/>
      <c r="AQ214" s="29"/>
      <c r="AR214" s="29"/>
      <c r="AS214" s="41">
        <f>COUNTIF(AS14:AS213,"No Site Selected")</f>
        <v>0</v>
      </c>
      <c r="AT214" s="41">
        <f>COUNTIF(AT14:AT213,"No Ward Name")</f>
        <v>0</v>
      </c>
      <c r="BD214" t="str">
        <f t="shared" si="72"/>
        <v>R1CSPINNAKER WARD</v>
      </c>
      <c r="BE214" s="94" t="s">
        <v>2449</v>
      </c>
      <c r="BF214" s="94" t="s">
        <v>2450</v>
      </c>
      <c r="BG214" s="94" t="s">
        <v>2449</v>
      </c>
      <c r="BH214" s="94" t="s">
        <v>2450</v>
      </c>
      <c r="BI214" s="94" t="str">
        <f t="shared" si="73"/>
        <v>R1C</v>
      </c>
    </row>
    <row r="215" spans="1:61" ht="15.75" hidden="1" customHeight="1" x14ac:dyDescent="0.3">
      <c r="A215" s="29" t="str">
        <f t="shared" ref="A215:A246" si="95">VLOOKUP($D14,$BE:$BE,1,0)</f>
        <v>RXMT4</v>
      </c>
      <c r="B215" s="29" t="str">
        <f t="shared" ref="B215:B246" si="96">VLOOKUP($E14,$BF:$BF,1,0)</f>
        <v>ADULT MENTAL HEALTH</v>
      </c>
      <c r="C215" s="29"/>
      <c r="D215" s="29">
        <f t="shared" ref="D215:D246" si="97">IF(D14="",0,IF(ISERROR(VLOOKUP(D14,$BE$3:$BE$249,1,0)),0,IF(VLOOKUP(D14,$BE$3:$BI$249,5,0)=$B$8,0,1)))</f>
        <v>0</v>
      </c>
      <c r="E215" s="43">
        <f>IF(E14="",0,IF(G14="",1,0))</f>
        <v>0</v>
      </c>
      <c r="F215" s="29">
        <f>IF(E14="","",IF(SUM(I14,K14,M14,O14)=0,1,0))</f>
        <v>0</v>
      </c>
      <c r="G215" s="43">
        <f>IF(E14="","",IF(SUM(J14,L14,N14,P14)=0,1,0))</f>
        <v>0</v>
      </c>
      <c r="H215" s="43">
        <f>IF(E14="",0,IF(SUM(I14:P14)&lt;1448,1,0))</f>
        <v>0</v>
      </c>
      <c r="I215" s="43">
        <f>IF(E14="",0,IF((J14+L14+N14+P14)&gt;30000,1,0))</f>
        <v>0</v>
      </c>
      <c r="J215" s="43">
        <f t="shared" ref="J215:J246" si="98">IF(G14="",0,IF(ISERROR(VLOOKUP(G14,$AH$14:$AH$98,1,FALSE)),1,0))</f>
        <v>0</v>
      </c>
      <c r="K215" s="43">
        <f t="shared" ref="K215:K246" si="99">IF(H14="",0,IF(ISERROR(VLOOKUP(H14,$AH$14:$AH$98,1,FALSE)),1,0))</f>
        <v>0</v>
      </c>
      <c r="L215" s="43">
        <f>IF(E14="",0,IF(D14="",1,0))</f>
        <v>0</v>
      </c>
      <c r="M215" s="43">
        <f>IF(OR(I14&lt;&gt;"",K14&lt;&gt;"",J14&lt;&gt;"",L14&lt;&gt;"",M14&lt;&gt;"",N14&lt;&gt;"",O14&lt;&gt;"",P14&lt;&gt;"",F14&lt;&gt;"",G14&lt;&gt;"",H14&lt;&gt;"",Q14&lt;&gt;"",R14&lt;&gt;"",S14&lt;&gt;"",T14&lt;&gt;"",U14&lt;&gt;""),IF(E14="",1,0),0)</f>
        <v>0</v>
      </c>
      <c r="N215" s="43">
        <f>IF(E14="",0,IF(F14="",1,0))</f>
        <v>0</v>
      </c>
      <c r="O215" s="43"/>
      <c r="P215" s="43"/>
      <c r="Q215" s="43"/>
      <c r="R215" s="43"/>
      <c r="S215" s="43"/>
      <c r="T215" s="43"/>
      <c r="U215" s="43">
        <f>IF(AND(SUM(J14,L14,N14,P14,R14,T14)&gt;0,U14=0),1,0)</f>
        <v>0</v>
      </c>
      <c r="V215" s="43"/>
      <c r="W215" s="43"/>
      <c r="X215" s="43"/>
      <c r="Y215" s="43"/>
      <c r="Z215" s="43"/>
      <c r="AA215" s="43">
        <f>IF(AA14="",0,IF(AA14&gt;100%,1,0))</f>
        <v>1</v>
      </c>
      <c r="AB215" s="43">
        <f t="shared" ref="AA215:AD230" si="100">IF(AB14="",0,IF(AB14&gt;100%,1,0))</f>
        <v>0</v>
      </c>
      <c r="AC215" s="43">
        <f t="shared" si="100"/>
        <v>0</v>
      </c>
      <c r="AD215" s="43">
        <f t="shared" si="100"/>
        <v>1</v>
      </c>
      <c r="AE215" s="43">
        <f t="shared" ref="AE215:AF215" si="101">IF(AE14="",0,IF(AE14&gt;100%,1,0))</f>
        <v>1</v>
      </c>
      <c r="AF215" s="43">
        <f t="shared" si="101"/>
        <v>1</v>
      </c>
      <c r="AG215" s="29">
        <f>SUM(H215:AF215)</f>
        <v>4</v>
      </c>
      <c r="AI215" s="29"/>
      <c r="AJ215" s="88"/>
      <c r="AK215" s="29"/>
      <c r="AL215" s="29"/>
      <c r="AM215" s="29"/>
      <c r="AN215" s="29"/>
      <c r="AO215" s="29"/>
      <c r="AP215" s="29"/>
      <c r="AQ215" s="29"/>
      <c r="AR215" s="29"/>
      <c r="AS215" s="29"/>
      <c r="BD215" t="str">
        <f t="shared" si="72"/>
        <v>R1CST JAMES' HOSPITAL</v>
      </c>
      <c r="BE215" s="94" t="s">
        <v>2459</v>
      </c>
      <c r="BF215" s="94" t="s">
        <v>2460</v>
      </c>
      <c r="BG215" s="94" t="s">
        <v>2459</v>
      </c>
      <c r="BH215" s="94" t="s">
        <v>2460</v>
      </c>
      <c r="BI215" s="94" t="str">
        <f t="shared" si="73"/>
        <v>R1C</v>
      </c>
    </row>
    <row r="216" spans="1:61" hidden="1" x14ac:dyDescent="0.3">
      <c r="A216" s="29" t="str">
        <f t="shared" si="95"/>
        <v>RXMT4</v>
      </c>
      <c r="B216" s="29" t="str">
        <f t="shared" si="96"/>
        <v>ADULT MENTAL HEALTH</v>
      </c>
      <c r="C216" s="29"/>
      <c r="D216" s="29">
        <f t="shared" si="97"/>
        <v>0</v>
      </c>
      <c r="E216" s="43">
        <f t="shared" ref="E216:E279" si="102">IF(E15="",0,IF(G15="",1,0))</f>
        <v>0</v>
      </c>
      <c r="F216" s="29">
        <f t="shared" ref="F216:F279" si="103">IF(E15="","",IF(SUM(I15,K15,M15,O15)=0,1,0))</f>
        <v>0</v>
      </c>
      <c r="G216" s="43">
        <f t="shared" ref="G216:G279" si="104">IF(E15="","",IF(SUM(J15,L15,N15,P15)=0,1,0))</f>
        <v>0</v>
      </c>
      <c r="H216" s="43">
        <f t="shared" ref="H216:H279" si="105">IF(E15="",0,IF(SUM(I15:P15)&lt;1448,1,0))</f>
        <v>0</v>
      </c>
      <c r="I216" s="43">
        <f t="shared" ref="I216:I279" si="106">IF(E15="",0,IF((J15+L15+N15+P15)&gt;30000,1,0))</f>
        <v>0</v>
      </c>
      <c r="J216" s="43">
        <f t="shared" si="98"/>
        <v>0</v>
      </c>
      <c r="K216" s="43">
        <f t="shared" si="99"/>
        <v>0</v>
      </c>
      <c r="L216" s="43">
        <f>IF(E15="",0,IF(D15="",1,0))</f>
        <v>0</v>
      </c>
      <c r="M216" s="43">
        <f t="shared" ref="M216:M279" si="107">IF(OR(I15&lt;&gt;"",K15&lt;&gt;"",J15&lt;&gt;"",L15&lt;&gt;"",M15&lt;&gt;"",N15&lt;&gt;"",O15&lt;&gt;"",P15&lt;&gt;"",F15&lt;&gt;"",G15&lt;&gt;"",H15&lt;&gt;"",Q15&lt;&gt;"",R15&lt;&gt;"",S15&lt;&gt;"",T15&lt;&gt;"",U15&lt;&gt;""),IF(E15="",1,0),0)</f>
        <v>0</v>
      </c>
      <c r="N216" s="43">
        <f t="shared" ref="N216:N279" si="108">IF(E15="",0,IF(F15="",1,0))</f>
        <v>0</v>
      </c>
      <c r="O216" s="43"/>
      <c r="P216" s="43"/>
      <c r="Q216" s="43"/>
      <c r="R216" s="43"/>
      <c r="S216" s="43"/>
      <c r="T216" s="43"/>
      <c r="U216" s="43">
        <f t="shared" ref="U216:U279" si="109">IF(AND(SUM(J15,L15,N15,P15,R15,T15)&gt;0,U15=0),1,0)</f>
        <v>0</v>
      </c>
      <c r="V216" s="43"/>
      <c r="W216" s="43"/>
      <c r="X216" s="43"/>
      <c r="Y216" s="43"/>
      <c r="Z216" s="43"/>
      <c r="AA216" s="43">
        <f t="shared" si="100"/>
        <v>0</v>
      </c>
      <c r="AB216" s="43">
        <f t="shared" si="100"/>
        <v>0</v>
      </c>
      <c r="AC216" s="43">
        <f t="shared" si="100"/>
        <v>1</v>
      </c>
      <c r="AD216" s="43">
        <f t="shared" si="100"/>
        <v>1</v>
      </c>
      <c r="AE216" s="43">
        <f t="shared" ref="AE216:AF216" si="110">IF(AE15="",0,IF(AE15&gt;100%,1,0))</f>
        <v>1</v>
      </c>
      <c r="AF216" s="43">
        <f t="shared" si="110"/>
        <v>1</v>
      </c>
      <c r="AG216" s="29">
        <f t="shared" ref="AG216:AG279" si="111">SUM(H216:AF216)</f>
        <v>4</v>
      </c>
      <c r="AK216" s="28">
        <f t="shared" ref="AK216:AK247" si="112">IF(AA14="",0, IF(AA14="-",0,IF(AA14&gt;100%,1,0)))</f>
        <v>1</v>
      </c>
      <c r="AM216" s="28">
        <f>IF(AB14="",0, IF(AB14="-",0,IF(AB14&gt;100%,1,0)))</f>
        <v>0</v>
      </c>
      <c r="AN216" s="28">
        <f>IF(AC14="",0, IF(AC14="-",0,IF(AC14&gt;100%,1,0)))</f>
        <v>0</v>
      </c>
      <c r="AO216" s="28">
        <f>IF(AD14="",0, IF(AD14="-",0,IF(AD14&gt;100%,1,0)))</f>
        <v>0</v>
      </c>
      <c r="AQ216" s="29"/>
      <c r="AR216" s="29"/>
      <c r="AS216" t="str">
        <f>CONCATENATE(D14,E14,F14)</f>
        <v>RXMT4ADULT MENTAL HEALTHAUDREY HOUSE RESIDENTIAL REHABILITATION</v>
      </c>
      <c r="AT216" t="b">
        <f t="shared" ref="AT216:AT247" si="113">IF(AS216="","",(IF(COUNTIF($AS$216:$AS$414,AS216)&gt;1,1,0))=1)</f>
        <v>0</v>
      </c>
      <c r="AU216" s="29">
        <f>IF(AT216=TRUE,1,0)</f>
        <v>0</v>
      </c>
      <c r="AV216" s="29" t="str">
        <f t="shared" ref="AV216:AV247" si="114">IF(E14="",(COUNTA(E15)=1),"Complete")</f>
        <v>Complete</v>
      </c>
      <c r="AW216" s="29">
        <f>IF(AV216="Complete",0, IF(AV216=TRUE, 1, IF(AV216=FALSE,0,0)))</f>
        <v>0</v>
      </c>
      <c r="AX216" s="28">
        <f>IF(G14="",0,IF(G14=H14,1,0))</f>
        <v>0</v>
      </c>
      <c r="BD216" t="str">
        <f t="shared" si="72"/>
        <v>R1CST MARY'S HEALTH CAMPUS</v>
      </c>
      <c r="BE216" s="94" t="s">
        <v>2453</v>
      </c>
      <c r="BF216" s="94" t="s">
        <v>2454</v>
      </c>
      <c r="BG216" s="94" t="s">
        <v>2453</v>
      </c>
      <c r="BH216" s="94" t="s">
        <v>2454</v>
      </c>
      <c r="BI216" s="94" t="str">
        <f t="shared" si="73"/>
        <v>R1C</v>
      </c>
    </row>
    <row r="217" spans="1:61" hidden="1" x14ac:dyDescent="0.3">
      <c r="A217" s="29" t="str">
        <f t="shared" si="95"/>
        <v>RXMT4</v>
      </c>
      <c r="B217" s="29" t="str">
        <f t="shared" si="96"/>
        <v>ADULT MENTAL HEALTH</v>
      </c>
      <c r="C217" s="29"/>
      <c r="D217" s="29">
        <f t="shared" si="97"/>
        <v>0</v>
      </c>
      <c r="E217" s="43">
        <f t="shared" si="102"/>
        <v>0</v>
      </c>
      <c r="F217" s="29">
        <f t="shared" si="103"/>
        <v>0</v>
      </c>
      <c r="G217" s="43">
        <f t="shared" si="104"/>
        <v>0</v>
      </c>
      <c r="H217" s="43">
        <f t="shared" si="105"/>
        <v>0</v>
      </c>
      <c r="I217" s="43">
        <f t="shared" si="106"/>
        <v>0</v>
      </c>
      <c r="J217" s="43">
        <f t="shared" si="98"/>
        <v>0</v>
      </c>
      <c r="K217" s="43">
        <f t="shared" si="99"/>
        <v>0</v>
      </c>
      <c r="L217" s="43">
        <f>IF(E16="",0,IF(D16="",1,0))</f>
        <v>0</v>
      </c>
      <c r="M217" s="43">
        <f t="shared" si="107"/>
        <v>0</v>
      </c>
      <c r="N217" s="43">
        <f t="shared" si="108"/>
        <v>0</v>
      </c>
      <c r="O217" s="43"/>
      <c r="P217" s="43"/>
      <c r="Q217" s="43"/>
      <c r="R217" s="43"/>
      <c r="S217" s="43"/>
      <c r="T217" s="43"/>
      <c r="U217" s="43">
        <f t="shared" si="109"/>
        <v>0</v>
      </c>
      <c r="V217" s="43"/>
      <c r="W217" s="43"/>
      <c r="X217" s="43"/>
      <c r="Y217" s="43"/>
      <c r="Z217" s="43"/>
      <c r="AA217" s="43">
        <f t="shared" si="100"/>
        <v>1</v>
      </c>
      <c r="AB217" s="43">
        <f t="shared" si="100"/>
        <v>0</v>
      </c>
      <c r="AC217" s="43">
        <f t="shared" si="100"/>
        <v>0</v>
      </c>
      <c r="AD217" s="43">
        <f t="shared" si="100"/>
        <v>1</v>
      </c>
      <c r="AE217" s="43">
        <f t="shared" ref="AE217:AF217" si="115">IF(AE16="",0,IF(AE16&gt;100%,1,0))</f>
        <v>1</v>
      </c>
      <c r="AF217" s="43">
        <f t="shared" si="115"/>
        <v>1</v>
      </c>
      <c r="AG217" s="29">
        <f t="shared" si="111"/>
        <v>4</v>
      </c>
      <c r="AK217" s="28">
        <f t="shared" si="112"/>
        <v>0</v>
      </c>
      <c r="AM217" s="28">
        <f t="shared" ref="AM217:AM226" si="116">IF(AB15="",0, IF(AB15="-",0,IF(AB15&gt;100%,1,0)))</f>
        <v>0</v>
      </c>
      <c r="AN217" s="28">
        <f t="shared" ref="AN217:AN226" si="117">IF(AC15="",0, IF(AC15="-",0,IF(AC15&gt;100%,1,0)))</f>
        <v>1</v>
      </c>
      <c r="AO217" s="28">
        <f t="shared" ref="AO217:AO226" si="118">IF(AD15="",0, IF(AD15="-",0,IF(AD15&gt;100%,1,0)))</f>
        <v>1</v>
      </c>
      <c r="AP217" s="29"/>
      <c r="AQ217" s="29"/>
      <c r="AR217" s="29"/>
      <c r="AS217" t="str">
        <f>CONCATENATE(D15,E15,F15)</f>
        <v>RXMT4ADULT MENTAL HEALTHCHILD BEARING INPATIENT</v>
      </c>
      <c r="AT217" t="b">
        <f t="shared" si="113"/>
        <v>0</v>
      </c>
      <c r="AU217" s="29">
        <f t="shared" ref="AU217:AU280" si="119">IF(AT217=TRUE,1,0)</f>
        <v>0</v>
      </c>
      <c r="AV217" s="29" t="str">
        <f t="shared" si="114"/>
        <v>Complete</v>
      </c>
      <c r="AW217" s="29">
        <f t="shared" ref="AW217:AW280" si="120">IF(AV217="Complete",0, IF(AV217=TRUE, 1, IF(AV217=FALSE,0,0)))</f>
        <v>0</v>
      </c>
      <c r="AX217" s="28">
        <f t="shared" ref="AX217:AX279" si="121">IF(G15="",0,IF(G15=H15,1,0))</f>
        <v>0</v>
      </c>
      <c r="BD217" t="str">
        <f t="shared" si="72"/>
        <v>R1CSTONEHAM MUSCULOSKELETAL</v>
      </c>
      <c r="BE217" s="94" t="s">
        <v>2429</v>
      </c>
      <c r="BF217" s="94" t="s">
        <v>2430</v>
      </c>
      <c r="BG217" s="94" t="s">
        <v>2429</v>
      </c>
      <c r="BH217" s="94" t="s">
        <v>2430</v>
      </c>
      <c r="BI217" s="94" t="str">
        <f t="shared" si="73"/>
        <v>R1C</v>
      </c>
    </row>
    <row r="218" spans="1:61" hidden="1" x14ac:dyDescent="0.3">
      <c r="A218" s="29" t="str">
        <f t="shared" si="95"/>
        <v>RXM54</v>
      </c>
      <c r="B218" s="29" t="str">
        <f t="shared" si="96"/>
        <v>RADBOURNE UNIT</v>
      </c>
      <c r="C218" s="29"/>
      <c r="D218" s="29">
        <f t="shared" si="97"/>
        <v>0</v>
      </c>
      <c r="E218" s="43">
        <f>IF(E17="",0,IF(G17="",1,0))</f>
        <v>0</v>
      </c>
      <c r="F218" s="29">
        <f t="shared" si="103"/>
        <v>0</v>
      </c>
      <c r="G218" s="43">
        <f t="shared" si="104"/>
        <v>0</v>
      </c>
      <c r="H218" s="43">
        <f t="shared" si="105"/>
        <v>0</v>
      </c>
      <c r="I218" s="43">
        <f t="shared" si="106"/>
        <v>0</v>
      </c>
      <c r="J218" s="43">
        <f t="shared" si="98"/>
        <v>0</v>
      </c>
      <c r="K218" s="43">
        <f t="shared" si="99"/>
        <v>0</v>
      </c>
      <c r="L218" s="43">
        <f>IF(E17="",0,IF(D17="",1,0))</f>
        <v>0</v>
      </c>
      <c r="M218" s="43">
        <f t="shared" si="107"/>
        <v>0</v>
      </c>
      <c r="N218" s="43">
        <f t="shared" si="108"/>
        <v>0</v>
      </c>
      <c r="O218" s="43"/>
      <c r="P218" s="43"/>
      <c r="Q218" s="43"/>
      <c r="R218" s="43"/>
      <c r="S218" s="43"/>
      <c r="T218" s="43"/>
      <c r="U218" s="43">
        <f t="shared" si="109"/>
        <v>0</v>
      </c>
      <c r="V218" s="43"/>
      <c r="W218" s="43"/>
      <c r="X218" s="43"/>
      <c r="Y218" s="43"/>
      <c r="Z218" s="43"/>
      <c r="AA218" s="43">
        <f t="shared" si="100"/>
        <v>0</v>
      </c>
      <c r="AB218" s="43">
        <f t="shared" si="100"/>
        <v>1</v>
      </c>
      <c r="AC218" s="43">
        <f t="shared" si="100"/>
        <v>0</v>
      </c>
      <c r="AD218" s="43">
        <f t="shared" si="100"/>
        <v>1</v>
      </c>
      <c r="AE218" s="43">
        <f t="shared" ref="AE218:AF218" si="122">IF(AE17="",0,IF(AE17&gt;100%,1,0))</f>
        <v>1</v>
      </c>
      <c r="AF218" s="43">
        <f t="shared" si="122"/>
        <v>1</v>
      </c>
      <c r="AG218" s="29">
        <f t="shared" si="111"/>
        <v>4</v>
      </c>
      <c r="AK218" s="28">
        <f t="shared" si="112"/>
        <v>1</v>
      </c>
      <c r="AM218" s="28">
        <f t="shared" si="116"/>
        <v>0</v>
      </c>
      <c r="AN218" s="28">
        <f t="shared" si="117"/>
        <v>0</v>
      </c>
      <c r="AO218" s="28">
        <f t="shared" si="118"/>
        <v>1</v>
      </c>
      <c r="AP218" s="29"/>
      <c r="AQ218" s="29"/>
      <c r="AR218" s="29"/>
      <c r="AS218" t="str">
        <f>CONCATENATE(D16,E16,F16)</f>
        <v>RXMT4ADULT MENTAL HEALTHCTC RESIDENTIAL REHABILITATION</v>
      </c>
      <c r="AT218" t="b">
        <f t="shared" si="113"/>
        <v>0</v>
      </c>
      <c r="AU218" s="29">
        <f t="shared" si="119"/>
        <v>0</v>
      </c>
      <c r="AV218" s="29" t="str">
        <f t="shared" si="114"/>
        <v>Complete</v>
      </c>
      <c r="AW218" s="29">
        <f t="shared" si="120"/>
        <v>0</v>
      </c>
      <c r="AX218" s="28">
        <f t="shared" si="121"/>
        <v>0</v>
      </c>
      <c r="BD218" t="str">
        <f t="shared" si="72"/>
        <v>R1CTHE ORIGINAL PLACE</v>
      </c>
      <c r="BE218" s="94" t="s">
        <v>2437</v>
      </c>
      <c r="BF218" s="94" t="s">
        <v>2438</v>
      </c>
      <c r="BG218" s="94" t="s">
        <v>2437</v>
      </c>
      <c r="BH218" s="94" t="s">
        <v>2438</v>
      </c>
      <c r="BI218" s="94" t="str">
        <f t="shared" si="73"/>
        <v>R1C</v>
      </c>
    </row>
    <row r="219" spans="1:61" ht="14.25" hidden="1" customHeight="1" x14ac:dyDescent="0.3">
      <c r="A219" s="29" t="str">
        <f t="shared" si="95"/>
        <v>RXM70</v>
      </c>
      <c r="B219" s="29" t="str">
        <f t="shared" si="96"/>
        <v>MORTON WARD, HARTINGTON UNIT</v>
      </c>
      <c r="C219" s="29"/>
      <c r="D219" s="29">
        <f t="shared" si="97"/>
        <v>0</v>
      </c>
      <c r="E219" s="43">
        <f t="shared" si="102"/>
        <v>0</v>
      </c>
      <c r="F219" s="29">
        <f t="shared" si="103"/>
        <v>0</v>
      </c>
      <c r="G219" s="43">
        <f t="shared" si="104"/>
        <v>0</v>
      </c>
      <c r="H219" s="43">
        <f t="shared" si="105"/>
        <v>0</v>
      </c>
      <c r="I219" s="43">
        <f t="shared" si="106"/>
        <v>0</v>
      </c>
      <c r="J219" s="43">
        <f t="shared" si="98"/>
        <v>0</v>
      </c>
      <c r="K219" s="43">
        <f t="shared" si="99"/>
        <v>0</v>
      </c>
      <c r="L219" s="43">
        <f t="shared" ref="L219:L279" si="123">IF(E18="",0,IF(D18="",1,0))</f>
        <v>0</v>
      </c>
      <c r="M219" s="43">
        <f t="shared" si="107"/>
        <v>0</v>
      </c>
      <c r="N219" s="43">
        <f t="shared" si="108"/>
        <v>0</v>
      </c>
      <c r="O219" s="43"/>
      <c r="P219" s="43"/>
      <c r="Q219" s="43"/>
      <c r="R219" s="43"/>
      <c r="S219" s="43"/>
      <c r="T219" s="43"/>
      <c r="U219" s="43">
        <f t="shared" si="109"/>
        <v>0</v>
      </c>
      <c r="V219" s="43"/>
      <c r="W219" s="43"/>
      <c r="X219" s="43"/>
      <c r="Y219" s="43"/>
      <c r="Z219" s="43"/>
      <c r="AA219" s="43">
        <f t="shared" si="100"/>
        <v>1</v>
      </c>
      <c r="AB219" s="43">
        <f t="shared" si="100"/>
        <v>0</v>
      </c>
      <c r="AC219" s="43">
        <f t="shared" si="100"/>
        <v>0</v>
      </c>
      <c r="AD219" s="43">
        <f t="shared" si="100"/>
        <v>1</v>
      </c>
      <c r="AE219" s="43">
        <f t="shared" ref="AE219:AF219" si="124">IF(AE18="",0,IF(AE18&gt;100%,1,0))</f>
        <v>0</v>
      </c>
      <c r="AF219" s="43">
        <f t="shared" si="124"/>
        <v>1</v>
      </c>
      <c r="AG219" s="29">
        <f t="shared" si="111"/>
        <v>3</v>
      </c>
      <c r="AK219" s="28">
        <f t="shared" si="112"/>
        <v>0</v>
      </c>
      <c r="AM219" s="28">
        <f t="shared" si="116"/>
        <v>1</v>
      </c>
      <c r="AN219" s="28">
        <f t="shared" si="117"/>
        <v>0</v>
      </c>
      <c r="AO219" s="28">
        <f t="shared" si="118"/>
        <v>1</v>
      </c>
      <c r="AP219" s="29"/>
      <c r="AQ219" s="29"/>
      <c r="AR219" s="29"/>
      <c r="AS219" t="str">
        <f>CONCATENATE(D17,E17,F17)</f>
        <v>RXM54RADBOURNE UNITENHANCED CARE WARD</v>
      </c>
      <c r="AT219" t="b">
        <f t="shared" si="113"/>
        <v>0</v>
      </c>
      <c r="AU219" s="29">
        <f t="shared" si="119"/>
        <v>0</v>
      </c>
      <c r="AV219" s="29" t="str">
        <f t="shared" si="114"/>
        <v>Complete</v>
      </c>
      <c r="AW219" s="29">
        <f t="shared" si="120"/>
        <v>0</v>
      </c>
      <c r="AX219" s="28">
        <f>IF(G17="",0,IF(G17=H17,1,0))</f>
        <v>0</v>
      </c>
      <c r="BD219" t="str">
        <f t="shared" si="72"/>
        <v>R1CTHE POTTERIES</v>
      </c>
      <c r="BE219" s="94" t="s">
        <v>2491</v>
      </c>
      <c r="BF219" s="94" t="s">
        <v>2492</v>
      </c>
      <c r="BG219" s="94" t="s">
        <v>2491</v>
      </c>
      <c r="BH219" s="94" t="s">
        <v>2492</v>
      </c>
      <c r="BI219" s="94" t="str">
        <f t="shared" si="73"/>
        <v>R1C</v>
      </c>
    </row>
    <row r="220" spans="1:61" hidden="1" x14ac:dyDescent="0.3">
      <c r="A220" s="29" t="str">
        <f t="shared" si="95"/>
        <v>RXM71</v>
      </c>
      <c r="B220" s="29" t="str">
        <f t="shared" si="96"/>
        <v>PLEASLEY WARD, HARTINGTON UNIT</v>
      </c>
      <c r="C220" s="29"/>
      <c r="D220" s="29">
        <f t="shared" si="97"/>
        <v>0</v>
      </c>
      <c r="E220" s="43">
        <f t="shared" si="102"/>
        <v>0</v>
      </c>
      <c r="F220" s="29">
        <f t="shared" si="103"/>
        <v>0</v>
      </c>
      <c r="G220" s="43">
        <f t="shared" si="104"/>
        <v>0</v>
      </c>
      <c r="H220" s="43">
        <f t="shared" si="105"/>
        <v>0</v>
      </c>
      <c r="I220" s="43">
        <f t="shared" si="106"/>
        <v>0</v>
      </c>
      <c r="J220" s="43">
        <f t="shared" si="98"/>
        <v>0</v>
      </c>
      <c r="K220" s="43">
        <f t="shared" si="99"/>
        <v>0</v>
      </c>
      <c r="L220" s="43">
        <f t="shared" si="123"/>
        <v>0</v>
      </c>
      <c r="M220" s="43">
        <f t="shared" si="107"/>
        <v>0</v>
      </c>
      <c r="N220" s="43">
        <f t="shared" si="108"/>
        <v>0</v>
      </c>
      <c r="O220" s="43"/>
      <c r="P220" s="43"/>
      <c r="Q220" s="43"/>
      <c r="R220" s="43"/>
      <c r="S220" s="43"/>
      <c r="T220" s="43"/>
      <c r="U220" s="43">
        <f t="shared" si="109"/>
        <v>0</v>
      </c>
      <c r="V220" s="43"/>
      <c r="W220" s="43"/>
      <c r="X220" s="43"/>
      <c r="Y220" s="43"/>
      <c r="Z220" s="43"/>
      <c r="AA220" s="43">
        <f t="shared" si="100"/>
        <v>0</v>
      </c>
      <c r="AB220" s="43">
        <f t="shared" si="100"/>
        <v>0</v>
      </c>
      <c r="AC220" s="43">
        <f t="shared" si="100"/>
        <v>0</v>
      </c>
      <c r="AD220" s="43">
        <f t="shared" si="100"/>
        <v>0</v>
      </c>
      <c r="AE220" s="43">
        <f t="shared" ref="AE220:AF220" si="125">IF(AE19="",0,IF(AE19&gt;100%,1,0))</f>
        <v>0</v>
      </c>
      <c r="AF220" s="43">
        <f t="shared" si="125"/>
        <v>1</v>
      </c>
      <c r="AG220" s="29">
        <f t="shared" si="111"/>
        <v>1</v>
      </c>
      <c r="AK220" s="28">
        <f t="shared" si="112"/>
        <v>1</v>
      </c>
      <c r="AM220" s="28">
        <f t="shared" si="116"/>
        <v>0</v>
      </c>
      <c r="AN220" s="28">
        <f t="shared" si="117"/>
        <v>0</v>
      </c>
      <c r="AO220" s="28">
        <f t="shared" si="118"/>
        <v>1</v>
      </c>
      <c r="AP220" s="29"/>
      <c r="AQ220" s="29"/>
      <c r="AR220" s="29"/>
      <c r="AS220" t="str">
        <f t="shared" ref="AS220:AS280" si="126">CONCATENATE(D18,E18,F18)</f>
        <v>RXM70MORTON WARD, HARTINGTON UNITHARTINGTON UNIT - MORTON WARD ADULT</v>
      </c>
      <c r="AT220" t="b">
        <f t="shared" si="113"/>
        <v>0</v>
      </c>
      <c r="AU220" s="29">
        <f t="shared" si="119"/>
        <v>0</v>
      </c>
      <c r="AV220" s="29" t="str">
        <f t="shared" si="114"/>
        <v>Complete</v>
      </c>
      <c r="AW220" s="29">
        <f t="shared" si="120"/>
        <v>0</v>
      </c>
      <c r="AX220" s="28">
        <f t="shared" si="121"/>
        <v>0</v>
      </c>
      <c r="BD220" t="str">
        <f t="shared" si="72"/>
        <v>R1CTHE ROYAL SOUTH HANTS HOSPITAL</v>
      </c>
      <c r="BE220" s="94" t="s">
        <v>2401</v>
      </c>
      <c r="BF220" s="94" t="s">
        <v>2402</v>
      </c>
      <c r="BG220" s="94" t="s">
        <v>2401</v>
      </c>
      <c r="BH220" s="94" t="s">
        <v>2402</v>
      </c>
      <c r="BI220" s="94" t="str">
        <f t="shared" si="73"/>
        <v>R1C</v>
      </c>
    </row>
    <row r="221" spans="1:61" hidden="1" x14ac:dyDescent="0.3">
      <c r="A221" s="29" t="str">
        <f t="shared" si="95"/>
        <v>RXM76</v>
      </c>
      <c r="B221" s="29" t="str">
        <f t="shared" si="96"/>
        <v>TANSLEY WARD</v>
      </c>
      <c r="C221" s="29"/>
      <c r="D221" s="29">
        <f t="shared" si="97"/>
        <v>0</v>
      </c>
      <c r="E221" s="43">
        <f t="shared" si="102"/>
        <v>0</v>
      </c>
      <c r="F221" s="29">
        <f t="shared" si="103"/>
        <v>0</v>
      </c>
      <c r="G221" s="43">
        <f t="shared" si="104"/>
        <v>0</v>
      </c>
      <c r="H221" s="43">
        <f t="shared" si="105"/>
        <v>0</v>
      </c>
      <c r="I221" s="43">
        <f t="shared" si="106"/>
        <v>0</v>
      </c>
      <c r="J221" s="43">
        <f t="shared" si="98"/>
        <v>0</v>
      </c>
      <c r="K221" s="43">
        <f t="shared" si="99"/>
        <v>0</v>
      </c>
      <c r="L221" s="43">
        <f t="shared" si="123"/>
        <v>0</v>
      </c>
      <c r="M221" s="43">
        <f t="shared" si="107"/>
        <v>0</v>
      </c>
      <c r="N221" s="43">
        <f t="shared" si="108"/>
        <v>0</v>
      </c>
      <c r="O221" s="43"/>
      <c r="P221" s="43"/>
      <c r="Q221" s="43"/>
      <c r="R221" s="43"/>
      <c r="S221" s="43"/>
      <c r="T221" s="43"/>
      <c r="U221" s="43">
        <f t="shared" si="109"/>
        <v>0</v>
      </c>
      <c r="V221" s="43"/>
      <c r="W221" s="43"/>
      <c r="X221" s="43"/>
      <c r="Y221" s="43"/>
      <c r="Z221" s="43"/>
      <c r="AA221" s="43">
        <f t="shared" si="100"/>
        <v>0</v>
      </c>
      <c r="AB221" s="43">
        <f t="shared" si="100"/>
        <v>0</v>
      </c>
      <c r="AC221" s="43">
        <f t="shared" si="100"/>
        <v>0</v>
      </c>
      <c r="AD221" s="43">
        <f t="shared" si="100"/>
        <v>1</v>
      </c>
      <c r="AE221" s="43">
        <f t="shared" ref="AE221:AF221" si="127">IF(AE20="",0,IF(AE20&gt;100%,1,0))</f>
        <v>0</v>
      </c>
      <c r="AF221" s="43">
        <f t="shared" si="127"/>
        <v>1</v>
      </c>
      <c r="AG221" s="29">
        <f t="shared" si="111"/>
        <v>2</v>
      </c>
      <c r="AK221" s="28">
        <f t="shared" si="112"/>
        <v>0</v>
      </c>
      <c r="AM221" s="28">
        <f t="shared" si="116"/>
        <v>0</v>
      </c>
      <c r="AN221" s="28">
        <f t="shared" si="117"/>
        <v>0</v>
      </c>
      <c r="AO221" s="28">
        <f t="shared" si="118"/>
        <v>0</v>
      </c>
      <c r="AP221" s="29"/>
      <c r="AQ221" s="29"/>
      <c r="AR221" s="29"/>
      <c r="AS221" t="str">
        <f t="shared" si="126"/>
        <v>RXM71PLEASLEY WARD, HARTINGTON UNITHARTINGTON UNIT - PLEASLEY WARD ADULT</v>
      </c>
      <c r="AT221" t="b">
        <f t="shared" si="113"/>
        <v>0</v>
      </c>
      <c r="AU221" s="29">
        <f t="shared" si="119"/>
        <v>0</v>
      </c>
      <c r="AV221" s="29" t="str">
        <f t="shared" si="114"/>
        <v>Complete</v>
      </c>
      <c r="AW221" s="29">
        <f t="shared" si="120"/>
        <v>0</v>
      </c>
      <c r="AX221" s="28">
        <f t="shared" si="121"/>
        <v>0</v>
      </c>
      <c r="BD221" t="str">
        <f t="shared" si="72"/>
        <v>R1CVICTORY UNIT</v>
      </c>
      <c r="BE221" s="94" t="s">
        <v>2451</v>
      </c>
      <c r="BF221" s="94" t="s">
        <v>2452</v>
      </c>
      <c r="BG221" s="94" t="s">
        <v>2451</v>
      </c>
      <c r="BH221" s="94" t="s">
        <v>2452</v>
      </c>
      <c r="BI221" s="94" t="str">
        <f t="shared" si="73"/>
        <v>R1C</v>
      </c>
    </row>
    <row r="222" spans="1:61" hidden="1" x14ac:dyDescent="0.3">
      <c r="A222" s="29" t="str">
        <f t="shared" si="95"/>
        <v>RXM30</v>
      </c>
      <c r="B222" s="29" t="str">
        <f t="shared" si="96"/>
        <v>KEDLESTON UNIT</v>
      </c>
      <c r="C222" s="29"/>
      <c r="D222" s="29">
        <f t="shared" si="97"/>
        <v>0</v>
      </c>
      <c r="E222" s="43">
        <f t="shared" si="102"/>
        <v>0</v>
      </c>
      <c r="F222" s="29">
        <f t="shared" si="103"/>
        <v>0</v>
      </c>
      <c r="G222" s="43">
        <f t="shared" si="104"/>
        <v>0</v>
      </c>
      <c r="H222" s="43">
        <f t="shared" si="105"/>
        <v>0</v>
      </c>
      <c r="I222" s="43">
        <f t="shared" si="106"/>
        <v>0</v>
      </c>
      <c r="J222" s="43">
        <f t="shared" si="98"/>
        <v>0</v>
      </c>
      <c r="K222" s="43">
        <f t="shared" si="99"/>
        <v>0</v>
      </c>
      <c r="L222" s="43">
        <f t="shared" si="123"/>
        <v>0</v>
      </c>
      <c r="M222" s="43">
        <f t="shared" si="107"/>
        <v>0</v>
      </c>
      <c r="N222" s="43">
        <f t="shared" si="108"/>
        <v>0</v>
      </c>
      <c r="O222" s="43"/>
      <c r="P222" s="43"/>
      <c r="Q222" s="43"/>
      <c r="R222" s="43"/>
      <c r="S222" s="43"/>
      <c r="T222" s="43"/>
      <c r="U222" s="43">
        <f t="shared" si="109"/>
        <v>0</v>
      </c>
      <c r="V222" s="43"/>
      <c r="W222" s="43"/>
      <c r="X222" s="43"/>
      <c r="Y222" s="43"/>
      <c r="Z222" s="43"/>
      <c r="AA222" s="43">
        <f t="shared" si="100"/>
        <v>0</v>
      </c>
      <c r="AB222" s="43">
        <f t="shared" si="100"/>
        <v>0</v>
      </c>
      <c r="AC222" s="43">
        <f t="shared" si="100"/>
        <v>1</v>
      </c>
      <c r="AD222" s="43">
        <f t="shared" si="100"/>
        <v>0</v>
      </c>
      <c r="AE222" s="43">
        <f t="shared" ref="AE222:AF222" si="128">IF(AE21="",0,IF(AE21&gt;100%,1,0))</f>
        <v>1</v>
      </c>
      <c r="AF222" s="43">
        <f t="shared" si="128"/>
        <v>1</v>
      </c>
      <c r="AG222" s="29">
        <f t="shared" si="111"/>
        <v>3</v>
      </c>
      <c r="AK222" s="28">
        <f t="shared" si="112"/>
        <v>0</v>
      </c>
      <c r="AM222" s="28">
        <f t="shared" si="116"/>
        <v>0</v>
      </c>
      <c r="AN222" s="28">
        <f t="shared" si="117"/>
        <v>0</v>
      </c>
      <c r="AO222" s="28">
        <f t="shared" si="118"/>
        <v>1</v>
      </c>
      <c r="AP222" s="29"/>
      <c r="AQ222" s="29"/>
      <c r="AR222" s="29"/>
      <c r="AS222" t="str">
        <f t="shared" si="126"/>
        <v>RXM76TANSLEY WARDHARTINGTON UNIT - TANSLEY WARD ADULT</v>
      </c>
      <c r="AT222" t="b">
        <f t="shared" si="113"/>
        <v>0</v>
      </c>
      <c r="AU222" s="29">
        <f t="shared" si="119"/>
        <v>0</v>
      </c>
      <c r="AV222" s="29" t="str">
        <f t="shared" si="114"/>
        <v>Complete</v>
      </c>
      <c r="AW222" s="29">
        <f t="shared" si="120"/>
        <v>0</v>
      </c>
      <c r="AX222" s="28">
        <f t="shared" si="121"/>
        <v>0</v>
      </c>
      <c r="BD222" t="str">
        <f t="shared" si="72"/>
        <v>R1CWESTERN COMMUNITY HOSPITAL</v>
      </c>
      <c r="BE222" s="94" t="s">
        <v>2384</v>
      </c>
      <c r="BF222" s="94" t="s">
        <v>2385</v>
      </c>
      <c r="BG222" s="94" t="s">
        <v>2384</v>
      </c>
      <c r="BH222" s="94" t="s">
        <v>2385</v>
      </c>
      <c r="BI222" s="94" t="str">
        <f t="shared" si="73"/>
        <v>R1C</v>
      </c>
    </row>
    <row r="223" spans="1:61" hidden="1" x14ac:dyDescent="0.3">
      <c r="A223" s="29" t="str">
        <f t="shared" si="95"/>
        <v>RXMT4</v>
      </c>
      <c r="B223" s="29" t="str">
        <f t="shared" si="96"/>
        <v>ADULT MENTAL HEALTH</v>
      </c>
      <c r="C223" s="29"/>
      <c r="D223" s="29">
        <f t="shared" si="97"/>
        <v>0</v>
      </c>
      <c r="E223" s="43">
        <f t="shared" si="102"/>
        <v>0</v>
      </c>
      <c r="F223" s="29">
        <f t="shared" si="103"/>
        <v>0</v>
      </c>
      <c r="G223" s="43">
        <f t="shared" si="104"/>
        <v>0</v>
      </c>
      <c r="H223" s="43">
        <f t="shared" si="105"/>
        <v>0</v>
      </c>
      <c r="I223" s="43">
        <f t="shared" si="106"/>
        <v>0</v>
      </c>
      <c r="J223" s="43">
        <f t="shared" si="98"/>
        <v>0</v>
      </c>
      <c r="K223" s="43">
        <f t="shared" si="99"/>
        <v>0</v>
      </c>
      <c r="L223" s="43">
        <f t="shared" si="123"/>
        <v>0</v>
      </c>
      <c r="M223" s="43">
        <f t="shared" si="107"/>
        <v>0</v>
      </c>
      <c r="N223" s="43">
        <f t="shared" si="108"/>
        <v>0</v>
      </c>
      <c r="O223" s="43"/>
      <c r="P223" s="43"/>
      <c r="Q223" s="43"/>
      <c r="R223" s="43"/>
      <c r="S223" s="43"/>
      <c r="T223" s="43"/>
      <c r="U223" s="43">
        <f t="shared" si="109"/>
        <v>0</v>
      </c>
      <c r="V223" s="43"/>
      <c r="W223" s="43"/>
      <c r="X223" s="43"/>
      <c r="Y223" s="43"/>
      <c r="Z223" s="43"/>
      <c r="AA223" s="43">
        <f t="shared" si="100"/>
        <v>0</v>
      </c>
      <c r="AB223" s="43">
        <f t="shared" si="100"/>
        <v>0</v>
      </c>
      <c r="AC223" s="43">
        <f t="shared" si="100"/>
        <v>0</v>
      </c>
      <c r="AD223" s="43">
        <f t="shared" si="100"/>
        <v>0</v>
      </c>
      <c r="AE223" s="43">
        <f t="shared" ref="AE223:AF223" si="129">IF(AE22="",0,IF(AE22&gt;100%,1,0))</f>
        <v>1</v>
      </c>
      <c r="AF223" s="43">
        <f t="shared" si="129"/>
        <v>1</v>
      </c>
      <c r="AG223" s="29">
        <f t="shared" si="111"/>
        <v>2</v>
      </c>
      <c r="AK223" s="28">
        <f t="shared" si="112"/>
        <v>0</v>
      </c>
      <c r="AM223" s="28">
        <f t="shared" si="116"/>
        <v>0</v>
      </c>
      <c r="AN223" s="28">
        <f t="shared" si="117"/>
        <v>1</v>
      </c>
      <c r="AO223" s="28">
        <f t="shared" si="118"/>
        <v>0</v>
      </c>
      <c r="AP223" s="29"/>
      <c r="AQ223" s="29"/>
      <c r="AR223" s="29"/>
      <c r="AS223" t="str">
        <f t="shared" si="126"/>
        <v>RXM30KEDLESTON UNITKEDLESTON LOW SECURE UNIT</v>
      </c>
      <c r="AT223" t="b">
        <f t="shared" si="113"/>
        <v>0</v>
      </c>
      <c r="AU223" s="29">
        <f t="shared" si="119"/>
        <v>0</v>
      </c>
      <c r="AV223" s="29" t="str">
        <f t="shared" si="114"/>
        <v>Complete</v>
      </c>
      <c r="AW223" s="29">
        <f t="shared" si="120"/>
        <v>0</v>
      </c>
      <c r="AX223" s="28">
        <f t="shared" si="121"/>
        <v>0</v>
      </c>
      <c r="BD223" t="str">
        <f t="shared" si="72"/>
        <v>R1DAPCS SHREWSBURY</v>
      </c>
      <c r="BE223" s="94" t="s">
        <v>2571</v>
      </c>
      <c r="BF223" s="94" t="s">
        <v>2572</v>
      </c>
      <c r="BG223" s="94" t="s">
        <v>2571</v>
      </c>
      <c r="BH223" s="94" t="s">
        <v>2572</v>
      </c>
      <c r="BI223" s="94" t="str">
        <f t="shared" si="73"/>
        <v>R1D</v>
      </c>
    </row>
    <row r="224" spans="1:61" hidden="1" x14ac:dyDescent="0.3">
      <c r="A224" s="29" t="str">
        <f t="shared" si="95"/>
        <v>RXMT4</v>
      </c>
      <c r="B224" s="29" t="str">
        <f t="shared" si="96"/>
        <v>ADULT MENTAL HEALTH</v>
      </c>
      <c r="C224" s="29"/>
      <c r="D224" s="29">
        <f t="shared" si="97"/>
        <v>0</v>
      </c>
      <c r="E224" s="43">
        <f t="shared" si="102"/>
        <v>0</v>
      </c>
      <c r="F224" s="29">
        <f t="shared" si="103"/>
        <v>0</v>
      </c>
      <c r="G224" s="43">
        <f t="shared" si="104"/>
        <v>0</v>
      </c>
      <c r="H224" s="43">
        <f t="shared" si="105"/>
        <v>0</v>
      </c>
      <c r="I224" s="43">
        <f t="shared" si="106"/>
        <v>0</v>
      </c>
      <c r="J224" s="43">
        <f t="shared" si="98"/>
        <v>0</v>
      </c>
      <c r="K224" s="43">
        <f t="shared" si="99"/>
        <v>0</v>
      </c>
      <c r="L224" s="43">
        <f t="shared" si="123"/>
        <v>0</v>
      </c>
      <c r="M224" s="43">
        <f t="shared" si="107"/>
        <v>0</v>
      </c>
      <c r="N224" s="43">
        <f t="shared" si="108"/>
        <v>0</v>
      </c>
      <c r="O224" s="43"/>
      <c r="P224" s="43"/>
      <c r="Q224" s="43"/>
      <c r="R224" s="43"/>
      <c r="S224" s="43"/>
      <c r="T224" s="43"/>
      <c r="U224" s="43">
        <f t="shared" si="109"/>
        <v>0</v>
      </c>
      <c r="V224" s="43"/>
      <c r="W224" s="43"/>
      <c r="X224" s="43"/>
      <c r="Y224" s="43"/>
      <c r="Z224" s="43"/>
      <c r="AA224" s="43">
        <f t="shared" si="100"/>
        <v>0</v>
      </c>
      <c r="AB224" s="43">
        <f t="shared" si="100"/>
        <v>1</v>
      </c>
      <c r="AC224" s="43">
        <f t="shared" si="100"/>
        <v>0</v>
      </c>
      <c r="AD224" s="43">
        <f t="shared" si="100"/>
        <v>1</v>
      </c>
      <c r="AE224" s="43">
        <f t="shared" ref="AE224:AF224" si="130">IF(AE23="",0,IF(AE23&gt;100%,1,0))</f>
        <v>1</v>
      </c>
      <c r="AF224" s="43">
        <f t="shared" si="130"/>
        <v>1</v>
      </c>
      <c r="AG224" s="29">
        <f t="shared" si="111"/>
        <v>4</v>
      </c>
      <c r="AK224" s="28">
        <f t="shared" si="112"/>
        <v>0</v>
      </c>
      <c r="AM224" s="28">
        <f t="shared" si="116"/>
        <v>0</v>
      </c>
      <c r="AN224" s="28">
        <f t="shared" si="117"/>
        <v>0</v>
      </c>
      <c r="AO224" s="28">
        <f t="shared" si="118"/>
        <v>0</v>
      </c>
      <c r="AP224" s="29"/>
      <c r="AQ224" s="29"/>
      <c r="AR224" s="29"/>
      <c r="AS224" t="str">
        <f t="shared" si="126"/>
        <v>RXMT4ADULT MENTAL HEALTHKINGSWAY CUBLEY COURT - FEMALE</v>
      </c>
      <c r="AT224" t="b">
        <f t="shared" si="113"/>
        <v>0</v>
      </c>
      <c r="AU224" s="29">
        <f t="shared" si="119"/>
        <v>0</v>
      </c>
      <c r="AV224" s="29" t="str">
        <f t="shared" si="114"/>
        <v>Complete</v>
      </c>
      <c r="AW224" s="29">
        <f t="shared" si="120"/>
        <v>0</v>
      </c>
      <c r="AX224" s="28">
        <f t="shared" si="121"/>
        <v>0</v>
      </c>
      <c r="BD224" t="str">
        <f t="shared" si="72"/>
        <v>R1DBEECHES HOSPITAL</v>
      </c>
      <c r="BE224" s="94" t="s">
        <v>2567</v>
      </c>
      <c r="BF224" s="94" t="s">
        <v>2568</v>
      </c>
      <c r="BG224" s="94" t="s">
        <v>2567</v>
      </c>
      <c r="BH224" s="94" t="s">
        <v>2568</v>
      </c>
      <c r="BI224" s="94" t="str">
        <f t="shared" si="73"/>
        <v>R1D</v>
      </c>
    </row>
    <row r="225" spans="1:61" hidden="1" x14ac:dyDescent="0.3">
      <c r="A225" s="29" t="str">
        <f t="shared" si="95"/>
        <v>RXM63</v>
      </c>
      <c r="B225" s="29" t="str">
        <f t="shared" si="96"/>
        <v>WARD 1</v>
      </c>
      <c r="C225" s="29"/>
      <c r="D225" s="29">
        <f t="shared" si="97"/>
        <v>0</v>
      </c>
      <c r="E225" s="43">
        <f t="shared" si="102"/>
        <v>0</v>
      </c>
      <c r="F225" s="29">
        <f t="shared" si="103"/>
        <v>0</v>
      </c>
      <c r="G225" s="43">
        <f t="shared" si="104"/>
        <v>0</v>
      </c>
      <c r="H225" s="43">
        <f t="shared" si="105"/>
        <v>0</v>
      </c>
      <c r="I225" s="43">
        <f t="shared" si="106"/>
        <v>0</v>
      </c>
      <c r="J225" s="43">
        <f t="shared" si="98"/>
        <v>0</v>
      </c>
      <c r="K225" s="43">
        <f t="shared" si="99"/>
        <v>0</v>
      </c>
      <c r="L225" s="43">
        <f t="shared" si="123"/>
        <v>0</v>
      </c>
      <c r="M225" s="43">
        <f t="shared" si="107"/>
        <v>0</v>
      </c>
      <c r="N225" s="43">
        <f t="shared" si="108"/>
        <v>0</v>
      </c>
      <c r="O225" s="43"/>
      <c r="P225" s="43"/>
      <c r="Q225" s="43"/>
      <c r="R225" s="43"/>
      <c r="S225" s="43"/>
      <c r="T225" s="43"/>
      <c r="U225" s="43">
        <f t="shared" si="109"/>
        <v>0</v>
      </c>
      <c r="V225" s="43"/>
      <c r="W225" s="43"/>
      <c r="X225" s="43"/>
      <c r="Y225" s="43"/>
      <c r="Z225" s="43"/>
      <c r="AA225" s="43">
        <f t="shared" si="100"/>
        <v>0</v>
      </c>
      <c r="AB225" s="43">
        <f t="shared" si="100"/>
        <v>0</v>
      </c>
      <c r="AC225" s="43">
        <f t="shared" si="100"/>
        <v>0</v>
      </c>
      <c r="AD225" s="43">
        <f t="shared" si="100"/>
        <v>1</v>
      </c>
      <c r="AE225" s="43">
        <f t="shared" ref="AE225:AF225" si="131">IF(AE24="",0,IF(AE24&gt;100%,1,0))</f>
        <v>1</v>
      </c>
      <c r="AF225" s="43">
        <f t="shared" si="131"/>
        <v>1</v>
      </c>
      <c r="AG225" s="29">
        <f t="shared" si="111"/>
        <v>3</v>
      </c>
      <c r="AK225" s="28">
        <f t="shared" si="112"/>
        <v>0</v>
      </c>
      <c r="AM225" s="28">
        <f t="shared" si="116"/>
        <v>1</v>
      </c>
      <c r="AN225" s="28">
        <f t="shared" si="117"/>
        <v>0</v>
      </c>
      <c r="AO225" s="28">
        <f t="shared" si="118"/>
        <v>1</v>
      </c>
      <c r="AP225" s="29"/>
      <c r="AQ225" s="29"/>
      <c r="AR225" s="29"/>
      <c r="AS225" t="str">
        <f t="shared" si="126"/>
        <v>RXMT4ADULT MENTAL HEALTHKINGSWAY CUBLEY COURT - MALE</v>
      </c>
      <c r="AT225" t="b">
        <f t="shared" si="113"/>
        <v>0</v>
      </c>
      <c r="AU225" s="29">
        <f t="shared" si="119"/>
        <v>0</v>
      </c>
      <c r="AV225" s="29" t="str">
        <f t="shared" si="114"/>
        <v>Complete</v>
      </c>
      <c r="AW225" s="29">
        <f t="shared" si="120"/>
        <v>0</v>
      </c>
      <c r="AX225" s="28">
        <f t="shared" si="121"/>
        <v>0</v>
      </c>
      <c r="BD225" t="str">
        <f t="shared" si="72"/>
        <v>R1DBELLE VUE (GP)</v>
      </c>
      <c r="BE225" s="94" t="s">
        <v>2517</v>
      </c>
      <c r="BF225" s="94" t="s">
        <v>2518</v>
      </c>
      <c r="BG225" s="94" t="s">
        <v>2517</v>
      </c>
      <c r="BH225" s="94" t="s">
        <v>2518</v>
      </c>
      <c r="BI225" s="94" t="str">
        <f t="shared" si="73"/>
        <v>R1D</v>
      </c>
    </row>
    <row r="226" spans="1:61" hidden="1" x14ac:dyDescent="0.3">
      <c r="A226" s="29" t="str">
        <f t="shared" si="95"/>
        <v>RXM77</v>
      </c>
      <c r="B226" s="29" t="str">
        <f t="shared" si="96"/>
        <v>WARD 33, PSYCHIATRIC UNIT</v>
      </c>
      <c r="C226" s="29"/>
      <c r="D226" s="29">
        <f t="shared" si="97"/>
        <v>0</v>
      </c>
      <c r="E226" s="43">
        <f t="shared" si="102"/>
        <v>0</v>
      </c>
      <c r="F226" s="29">
        <f t="shared" si="103"/>
        <v>0</v>
      </c>
      <c r="G226" s="43">
        <f t="shared" si="104"/>
        <v>0</v>
      </c>
      <c r="H226" s="43">
        <f t="shared" si="105"/>
        <v>0</v>
      </c>
      <c r="I226" s="43">
        <f t="shared" si="106"/>
        <v>0</v>
      </c>
      <c r="J226" s="43">
        <f t="shared" si="98"/>
        <v>0</v>
      </c>
      <c r="K226" s="43">
        <f t="shared" si="99"/>
        <v>0</v>
      </c>
      <c r="L226" s="43">
        <f t="shared" si="123"/>
        <v>0</v>
      </c>
      <c r="M226" s="43">
        <f t="shared" si="107"/>
        <v>0</v>
      </c>
      <c r="N226" s="43">
        <f t="shared" si="108"/>
        <v>0</v>
      </c>
      <c r="O226" s="43"/>
      <c r="P226" s="43"/>
      <c r="Q226" s="43"/>
      <c r="R226" s="43"/>
      <c r="S226" s="43"/>
      <c r="T226" s="43"/>
      <c r="U226" s="43">
        <f t="shared" si="109"/>
        <v>0</v>
      </c>
      <c r="V226" s="43"/>
      <c r="W226" s="43"/>
      <c r="X226" s="43"/>
      <c r="Y226" s="43"/>
      <c r="Z226" s="43"/>
      <c r="AA226" s="43">
        <f t="shared" si="100"/>
        <v>0</v>
      </c>
      <c r="AB226" s="43">
        <f t="shared" si="100"/>
        <v>1</v>
      </c>
      <c r="AC226" s="43">
        <f t="shared" si="100"/>
        <v>0</v>
      </c>
      <c r="AD226" s="43">
        <f t="shared" si="100"/>
        <v>1</v>
      </c>
      <c r="AE226" s="43">
        <f t="shared" ref="AE226:AF226" si="132">IF(AE25="",0,IF(AE25&gt;100%,1,0))</f>
        <v>0</v>
      </c>
      <c r="AF226" s="43">
        <f t="shared" si="132"/>
        <v>1</v>
      </c>
      <c r="AG226" s="29">
        <f t="shared" si="111"/>
        <v>3</v>
      </c>
      <c r="AK226" s="28">
        <f t="shared" si="112"/>
        <v>0</v>
      </c>
      <c r="AM226" s="28">
        <f t="shared" si="116"/>
        <v>0</v>
      </c>
      <c r="AN226" s="28">
        <f t="shared" si="117"/>
        <v>0</v>
      </c>
      <c r="AO226" s="28">
        <f t="shared" si="118"/>
        <v>1</v>
      </c>
      <c r="AP226" s="29"/>
      <c r="AS226" t="str">
        <f t="shared" si="126"/>
        <v>RXM63WARD 1LONDON ROAD COMMUNITY HOSPITAL - WARD 1 OP</v>
      </c>
      <c r="AT226" t="b">
        <f t="shared" si="113"/>
        <v>0</v>
      </c>
      <c r="AU226" s="29">
        <f t="shared" si="119"/>
        <v>0</v>
      </c>
      <c r="AV226" s="29" t="str">
        <f t="shared" si="114"/>
        <v>Complete</v>
      </c>
      <c r="AW226" s="29">
        <f t="shared" si="120"/>
        <v>0</v>
      </c>
      <c r="AX226" s="28">
        <f t="shared" si="121"/>
        <v>0</v>
      </c>
      <c r="BD226" t="str">
        <f t="shared" si="72"/>
        <v>R1DBISHOPS CASTLE COMMUNITY HOSPITAL</v>
      </c>
      <c r="BE226" s="94" t="s">
        <v>2599</v>
      </c>
      <c r="BF226" s="94" t="s">
        <v>2600</v>
      </c>
      <c r="BG226" s="94" t="s">
        <v>2599</v>
      </c>
      <c r="BH226" s="94" t="s">
        <v>2600</v>
      </c>
      <c r="BI226" s="94" t="str">
        <f t="shared" si="73"/>
        <v>R1D</v>
      </c>
    </row>
    <row r="227" spans="1:61" hidden="1" x14ac:dyDescent="0.3">
      <c r="A227" s="29" t="str">
        <f t="shared" si="95"/>
        <v>RXM78</v>
      </c>
      <c r="B227" s="29" t="str">
        <f t="shared" si="96"/>
        <v>WARD 34, PSYCHIATRIC UNIT</v>
      </c>
      <c r="C227" s="29"/>
      <c r="D227" s="29">
        <f t="shared" si="97"/>
        <v>0</v>
      </c>
      <c r="E227" s="43">
        <f t="shared" si="102"/>
        <v>0</v>
      </c>
      <c r="F227" s="29">
        <f t="shared" si="103"/>
        <v>0</v>
      </c>
      <c r="G227" s="43">
        <f t="shared" si="104"/>
        <v>0</v>
      </c>
      <c r="H227" s="43">
        <f t="shared" si="105"/>
        <v>0</v>
      </c>
      <c r="I227" s="43">
        <f t="shared" si="106"/>
        <v>0</v>
      </c>
      <c r="J227" s="43">
        <f t="shared" si="98"/>
        <v>0</v>
      </c>
      <c r="K227" s="43">
        <f t="shared" si="99"/>
        <v>0</v>
      </c>
      <c r="L227" s="43">
        <f t="shared" si="123"/>
        <v>0</v>
      </c>
      <c r="M227" s="43">
        <f t="shared" si="107"/>
        <v>0</v>
      </c>
      <c r="N227" s="43">
        <f t="shared" si="108"/>
        <v>0</v>
      </c>
      <c r="O227" s="43"/>
      <c r="P227" s="43"/>
      <c r="Q227" s="43"/>
      <c r="R227" s="43"/>
      <c r="S227" s="43"/>
      <c r="T227" s="43"/>
      <c r="U227" s="43">
        <f t="shared" si="109"/>
        <v>0</v>
      </c>
      <c r="V227" s="43"/>
      <c r="W227" s="43"/>
      <c r="X227" s="43"/>
      <c r="Y227" s="43"/>
      <c r="Z227" s="43"/>
      <c r="AA227" s="43">
        <f t="shared" si="100"/>
        <v>0</v>
      </c>
      <c r="AB227" s="43">
        <f t="shared" si="100"/>
        <v>1</v>
      </c>
      <c r="AC227" s="43">
        <f t="shared" si="100"/>
        <v>0</v>
      </c>
      <c r="AD227" s="43">
        <f t="shared" si="100"/>
        <v>1</v>
      </c>
      <c r="AE227" s="43">
        <f t="shared" ref="AE227:AF227" si="133">IF(AE26="",0,IF(AE26&gt;100%,1,0))</f>
        <v>0</v>
      </c>
      <c r="AF227" s="43">
        <f t="shared" si="133"/>
        <v>1</v>
      </c>
      <c r="AG227" s="29">
        <f t="shared" si="111"/>
        <v>3</v>
      </c>
      <c r="AK227" s="28">
        <f t="shared" si="112"/>
        <v>0</v>
      </c>
      <c r="AM227" s="28">
        <f t="shared" ref="AM227:AM290" si="134">IF(AB25="",0, IF(AB25="-",0,IF(AB25&gt;100%,1,0)))</f>
        <v>1</v>
      </c>
      <c r="AN227" s="28">
        <f t="shared" ref="AN227:AN290" si="135">IF(AC25="",0, IF(AC25="-",0,IF(AC25&gt;100%,1,0)))</f>
        <v>0</v>
      </c>
      <c r="AO227" s="28">
        <f t="shared" ref="AO227:AO290" si="136">IF(AD25="",0, IF(AD25="-",0,IF(AD25&gt;100%,1,0)))</f>
        <v>1</v>
      </c>
      <c r="AP227" s="29"/>
      <c r="AS227" t="str">
        <f t="shared" si="126"/>
        <v>RXM77WARD 33, PSYCHIATRIC UNITRADBOURNE UNIT - WARD 33 ADULT ACUTE INPATIENT</v>
      </c>
      <c r="AT227" t="b">
        <f t="shared" si="113"/>
        <v>0</v>
      </c>
      <c r="AU227" s="29">
        <f t="shared" si="119"/>
        <v>0</v>
      </c>
      <c r="AV227" s="29" t="str">
        <f t="shared" si="114"/>
        <v>Complete</v>
      </c>
      <c r="AW227" s="29">
        <f t="shared" si="120"/>
        <v>0</v>
      </c>
      <c r="AX227" s="28">
        <f t="shared" si="121"/>
        <v>0</v>
      </c>
      <c r="BD227" t="str">
        <f t="shared" si="72"/>
        <v>R1DBISHOPS CASTLE HOSP OPD1</v>
      </c>
      <c r="BE227" s="94" t="s">
        <v>2611</v>
      </c>
      <c r="BF227" s="94" t="s">
        <v>2612</v>
      </c>
      <c r="BG227" s="94" t="s">
        <v>2611</v>
      </c>
      <c r="BH227" s="94" t="s">
        <v>2612</v>
      </c>
      <c r="BI227" s="94" t="str">
        <f t="shared" si="73"/>
        <v>R1D</v>
      </c>
    </row>
    <row r="228" spans="1:61" hidden="1" x14ac:dyDescent="0.3">
      <c r="A228" s="29" t="str">
        <f t="shared" si="95"/>
        <v>RXM81</v>
      </c>
      <c r="B228" s="29" t="str">
        <f t="shared" si="96"/>
        <v>WARD 35, PSYCHIATRIC UNIT</v>
      </c>
      <c r="C228" s="29"/>
      <c r="D228" s="29">
        <f t="shared" si="97"/>
        <v>0</v>
      </c>
      <c r="E228" s="43">
        <f t="shared" si="102"/>
        <v>0</v>
      </c>
      <c r="F228" s="29">
        <f t="shared" si="103"/>
        <v>0</v>
      </c>
      <c r="G228" s="43">
        <f t="shared" si="104"/>
        <v>0</v>
      </c>
      <c r="H228" s="43">
        <f t="shared" si="105"/>
        <v>0</v>
      </c>
      <c r="I228" s="43">
        <f t="shared" si="106"/>
        <v>0</v>
      </c>
      <c r="J228" s="43">
        <f t="shared" si="98"/>
        <v>0</v>
      </c>
      <c r="K228" s="43">
        <f t="shared" si="99"/>
        <v>0</v>
      </c>
      <c r="L228" s="43">
        <f t="shared" si="123"/>
        <v>0</v>
      </c>
      <c r="M228" s="43">
        <f t="shared" si="107"/>
        <v>0</v>
      </c>
      <c r="N228" s="43">
        <f t="shared" si="108"/>
        <v>0</v>
      </c>
      <c r="O228" s="43"/>
      <c r="P228" s="43"/>
      <c r="Q228" s="43"/>
      <c r="R228" s="43"/>
      <c r="S228" s="43"/>
      <c r="T228" s="43"/>
      <c r="U228" s="43">
        <f t="shared" si="109"/>
        <v>0</v>
      </c>
      <c r="V228" s="43"/>
      <c r="W228" s="43"/>
      <c r="X228" s="43"/>
      <c r="Y228" s="43"/>
      <c r="Z228" s="43"/>
      <c r="AA228" s="43">
        <f t="shared" si="100"/>
        <v>0</v>
      </c>
      <c r="AB228" s="43">
        <f t="shared" si="100"/>
        <v>1</v>
      </c>
      <c r="AC228" s="43">
        <f t="shared" si="100"/>
        <v>0</v>
      </c>
      <c r="AD228" s="43">
        <f t="shared" si="100"/>
        <v>1</v>
      </c>
      <c r="AE228" s="43">
        <f t="shared" ref="AE228:AF228" si="137">IF(AE27="",0,IF(AE27&gt;100%,1,0))</f>
        <v>0</v>
      </c>
      <c r="AF228" s="43">
        <f t="shared" si="137"/>
        <v>1</v>
      </c>
      <c r="AG228" s="29">
        <f t="shared" si="111"/>
        <v>3</v>
      </c>
      <c r="AK228" s="28">
        <f t="shared" si="112"/>
        <v>0</v>
      </c>
      <c r="AM228" s="28">
        <f t="shared" si="134"/>
        <v>1</v>
      </c>
      <c r="AN228" s="28">
        <f t="shared" si="135"/>
        <v>0</v>
      </c>
      <c r="AO228" s="28">
        <f t="shared" si="136"/>
        <v>1</v>
      </c>
      <c r="AP228" s="29"/>
      <c r="AS228" t="str">
        <f t="shared" si="126"/>
        <v>RXM78WARD 34, PSYCHIATRIC UNITRADBOURNE UNIT - WARD 34 ADULT ACUTE INPATIENT</v>
      </c>
      <c r="AT228" t="b">
        <f t="shared" si="113"/>
        <v>0</v>
      </c>
      <c r="AU228" s="29">
        <f t="shared" si="119"/>
        <v>0</v>
      </c>
      <c r="AV228" s="29" t="str">
        <f t="shared" si="114"/>
        <v>Complete</v>
      </c>
      <c r="AW228" s="29">
        <f t="shared" si="120"/>
        <v>0</v>
      </c>
      <c r="AX228" s="28">
        <f t="shared" si="121"/>
        <v>0</v>
      </c>
      <c r="BD228" t="str">
        <f t="shared" si="72"/>
        <v>R1DBISHOPS CASTLE HOSPITAL</v>
      </c>
      <c r="BE228" s="94" t="s">
        <v>2515</v>
      </c>
      <c r="BF228" s="94" t="s">
        <v>2516</v>
      </c>
      <c r="BG228" s="94" t="s">
        <v>2515</v>
      </c>
      <c r="BH228" s="94" t="s">
        <v>2516</v>
      </c>
      <c r="BI228" s="94" t="str">
        <f t="shared" si="73"/>
        <v>R1D</v>
      </c>
    </row>
    <row r="229" spans="1:61" hidden="1" x14ac:dyDescent="0.3">
      <c r="A229" s="29" t="str">
        <f t="shared" si="95"/>
        <v>RXM74</v>
      </c>
      <c r="B229" s="29" t="str">
        <f t="shared" si="96"/>
        <v>WARD 36, PSYCHIATRIC UNIT</v>
      </c>
      <c r="C229" s="29"/>
      <c r="D229" s="29">
        <f t="shared" si="97"/>
        <v>0</v>
      </c>
      <c r="E229" s="43">
        <f t="shared" si="102"/>
        <v>0</v>
      </c>
      <c r="F229" s="29">
        <f t="shared" si="103"/>
        <v>0</v>
      </c>
      <c r="G229" s="43">
        <f t="shared" si="104"/>
        <v>0</v>
      </c>
      <c r="H229" s="43">
        <f t="shared" si="105"/>
        <v>0</v>
      </c>
      <c r="I229" s="43">
        <f t="shared" si="106"/>
        <v>0</v>
      </c>
      <c r="J229" s="43">
        <f t="shared" si="98"/>
        <v>0</v>
      </c>
      <c r="K229" s="43">
        <f t="shared" si="99"/>
        <v>0</v>
      </c>
      <c r="L229" s="43">
        <f t="shared" si="123"/>
        <v>0</v>
      </c>
      <c r="M229" s="43">
        <f t="shared" si="107"/>
        <v>0</v>
      </c>
      <c r="N229" s="43">
        <f t="shared" si="108"/>
        <v>0</v>
      </c>
      <c r="O229" s="43"/>
      <c r="P229" s="43"/>
      <c r="Q229" s="43"/>
      <c r="R229" s="43"/>
      <c r="S229" s="43"/>
      <c r="T229" s="43"/>
      <c r="U229" s="43">
        <f t="shared" si="109"/>
        <v>0</v>
      </c>
      <c r="V229" s="43"/>
      <c r="W229" s="43"/>
      <c r="X229" s="43"/>
      <c r="Y229" s="43"/>
      <c r="Z229" s="43"/>
      <c r="AA229" s="43">
        <f t="shared" si="100"/>
        <v>0</v>
      </c>
      <c r="AB229" s="43">
        <f t="shared" si="100"/>
        <v>0</v>
      </c>
      <c r="AC229" s="43">
        <f t="shared" si="100"/>
        <v>0</v>
      </c>
      <c r="AD229" s="43">
        <f t="shared" si="100"/>
        <v>1</v>
      </c>
      <c r="AE229" s="43">
        <f t="shared" ref="AE229:AF229" si="138">IF(AE28="",0,IF(AE28&gt;100%,1,0))</f>
        <v>0</v>
      </c>
      <c r="AF229" s="43">
        <f t="shared" si="138"/>
        <v>1</v>
      </c>
      <c r="AG229" s="29">
        <f t="shared" si="111"/>
        <v>2</v>
      </c>
      <c r="AK229" s="28">
        <f t="shared" si="112"/>
        <v>0</v>
      </c>
      <c r="AM229" s="28">
        <f t="shared" si="134"/>
        <v>1</v>
      </c>
      <c r="AN229" s="28">
        <f t="shared" si="135"/>
        <v>0</v>
      </c>
      <c r="AO229" s="28">
        <f t="shared" si="136"/>
        <v>1</v>
      </c>
      <c r="AP229" s="29"/>
      <c r="AS229" t="str">
        <f t="shared" si="126"/>
        <v>RXM81WARD 35, PSYCHIATRIC UNITRADBOURNE UNIT - WARD 35 ADULT ACUTE INPATIENT</v>
      </c>
      <c r="AT229" t="b">
        <f t="shared" si="113"/>
        <v>0</v>
      </c>
      <c r="AU229" s="29">
        <f t="shared" si="119"/>
        <v>0</v>
      </c>
      <c r="AV229" s="29" t="str">
        <f t="shared" si="114"/>
        <v>Complete</v>
      </c>
      <c r="AW229" s="29">
        <f t="shared" si="120"/>
        <v>0</v>
      </c>
      <c r="AX229" s="28">
        <f t="shared" si="121"/>
        <v>0</v>
      </c>
      <c r="BD229" t="str">
        <f t="shared" si="72"/>
        <v>R1DBRIDGNORTH COMMUNITY HOSPITAL</v>
      </c>
      <c r="BE229" s="94" t="s">
        <v>2595</v>
      </c>
      <c r="BF229" s="94" t="s">
        <v>2596</v>
      </c>
      <c r="BG229" s="94" t="s">
        <v>2595</v>
      </c>
      <c r="BH229" s="94" t="s">
        <v>2596</v>
      </c>
      <c r="BI229" s="94" t="str">
        <f t="shared" si="73"/>
        <v>R1D</v>
      </c>
    </row>
    <row r="230" spans="1:61" hidden="1" x14ac:dyDescent="0.3">
      <c r="A230" s="29" t="e">
        <f t="shared" si="95"/>
        <v>#N/A</v>
      </c>
      <c r="B230" s="29" t="e">
        <f t="shared" si="96"/>
        <v>#N/A</v>
      </c>
      <c r="C230" s="29"/>
      <c r="D230" s="29">
        <f t="shared" si="97"/>
        <v>0</v>
      </c>
      <c r="E230" s="43">
        <f t="shared" si="102"/>
        <v>0</v>
      </c>
      <c r="F230" s="29" t="str">
        <f t="shared" si="103"/>
        <v/>
      </c>
      <c r="G230" s="43" t="str">
        <f t="shared" si="104"/>
        <v/>
      </c>
      <c r="H230" s="43">
        <f t="shared" si="105"/>
        <v>0</v>
      </c>
      <c r="I230" s="43">
        <f t="shared" si="106"/>
        <v>0</v>
      </c>
      <c r="J230" s="43">
        <f t="shared" si="98"/>
        <v>0</v>
      </c>
      <c r="K230" s="43">
        <f t="shared" si="99"/>
        <v>0</v>
      </c>
      <c r="L230" s="43">
        <f t="shared" si="123"/>
        <v>0</v>
      </c>
      <c r="M230" s="43">
        <f t="shared" si="107"/>
        <v>0</v>
      </c>
      <c r="N230" s="43">
        <f t="shared" si="108"/>
        <v>0</v>
      </c>
      <c r="O230" s="43"/>
      <c r="P230" s="43"/>
      <c r="Q230" s="43"/>
      <c r="R230" s="43"/>
      <c r="S230" s="43"/>
      <c r="T230" s="43"/>
      <c r="U230" s="43">
        <f t="shared" si="109"/>
        <v>0</v>
      </c>
      <c r="V230" s="43"/>
      <c r="W230" s="43"/>
      <c r="X230" s="43"/>
      <c r="Y230" s="43"/>
      <c r="Z230" s="43"/>
      <c r="AA230" s="43">
        <f t="shared" si="100"/>
        <v>0</v>
      </c>
      <c r="AB230" s="43">
        <f t="shared" si="100"/>
        <v>0</v>
      </c>
      <c r="AC230" s="43">
        <f t="shared" si="100"/>
        <v>0</v>
      </c>
      <c r="AD230" s="43">
        <f t="shared" si="100"/>
        <v>0</v>
      </c>
      <c r="AE230" s="43">
        <f t="shared" ref="AE230:AF230" si="139">IF(AE29="",0,IF(AE29&gt;100%,1,0))</f>
        <v>0</v>
      </c>
      <c r="AF230" s="43">
        <f t="shared" si="139"/>
        <v>0</v>
      </c>
      <c r="AG230" s="29">
        <f t="shared" si="111"/>
        <v>0</v>
      </c>
      <c r="AK230" s="28">
        <f t="shared" si="112"/>
        <v>0</v>
      </c>
      <c r="AM230" s="28">
        <f t="shared" si="134"/>
        <v>0</v>
      </c>
      <c r="AN230" s="28">
        <f t="shared" si="135"/>
        <v>0</v>
      </c>
      <c r="AO230" s="28">
        <f t="shared" si="136"/>
        <v>1</v>
      </c>
      <c r="AP230" s="29"/>
      <c r="AS230" t="str">
        <f t="shared" si="126"/>
        <v>RXM74WARD 36, PSYCHIATRIC UNITRADBOURNE UNIT - WARD 36 ADULT ACUTE INPATIENT</v>
      </c>
      <c r="AT230" t="b">
        <f t="shared" si="113"/>
        <v>0</v>
      </c>
      <c r="AU230" s="29">
        <f t="shared" si="119"/>
        <v>0</v>
      </c>
      <c r="AV230" s="29" t="str">
        <f t="shared" si="114"/>
        <v>Complete</v>
      </c>
      <c r="AW230" s="29">
        <f t="shared" si="120"/>
        <v>0</v>
      </c>
      <c r="AX230" s="28">
        <f t="shared" si="121"/>
        <v>0</v>
      </c>
      <c r="BD230" t="str">
        <f t="shared" si="72"/>
        <v>R1DBRIDGNORTH HOSP OPD1</v>
      </c>
      <c r="BE230" s="94" t="s">
        <v>2607</v>
      </c>
      <c r="BF230" s="94" t="s">
        <v>2608</v>
      </c>
      <c r="BG230" s="94" t="s">
        <v>2607</v>
      </c>
      <c r="BH230" s="94" t="s">
        <v>2608</v>
      </c>
      <c r="BI230" s="94" t="str">
        <f t="shared" si="73"/>
        <v>R1D</v>
      </c>
    </row>
    <row r="231" spans="1:61" hidden="1" x14ac:dyDescent="0.3">
      <c r="A231" s="29" t="e">
        <f t="shared" si="95"/>
        <v>#N/A</v>
      </c>
      <c r="B231" s="29" t="e">
        <f t="shared" si="96"/>
        <v>#N/A</v>
      </c>
      <c r="C231" s="29"/>
      <c r="D231" s="29">
        <f t="shared" si="97"/>
        <v>0</v>
      </c>
      <c r="E231" s="43">
        <f t="shared" si="102"/>
        <v>0</v>
      </c>
      <c r="F231" s="29" t="str">
        <f t="shared" si="103"/>
        <v/>
      </c>
      <c r="G231" s="43" t="str">
        <f t="shared" si="104"/>
        <v/>
      </c>
      <c r="H231" s="43">
        <f t="shared" si="105"/>
        <v>0</v>
      </c>
      <c r="I231" s="43">
        <f t="shared" si="106"/>
        <v>0</v>
      </c>
      <c r="J231" s="43">
        <f t="shared" si="98"/>
        <v>0</v>
      </c>
      <c r="K231" s="43">
        <f t="shared" si="99"/>
        <v>0</v>
      </c>
      <c r="L231" s="43">
        <f t="shared" si="123"/>
        <v>0</v>
      </c>
      <c r="M231" s="43">
        <f t="shared" si="107"/>
        <v>0</v>
      </c>
      <c r="N231" s="43">
        <f t="shared" si="108"/>
        <v>0</v>
      </c>
      <c r="O231" s="43"/>
      <c r="P231" s="43"/>
      <c r="Q231" s="43"/>
      <c r="R231" s="43"/>
      <c r="S231" s="43"/>
      <c r="T231" s="43"/>
      <c r="U231" s="43">
        <f t="shared" si="109"/>
        <v>0</v>
      </c>
      <c r="V231" s="43"/>
      <c r="W231" s="43"/>
      <c r="X231" s="43"/>
      <c r="Y231" s="43"/>
      <c r="Z231" s="43"/>
      <c r="AA231" s="43">
        <f t="shared" ref="AA231:AD246" si="140">IF(AA30="",0,IF(AA30&gt;100%,1,0))</f>
        <v>0</v>
      </c>
      <c r="AB231" s="43">
        <f t="shared" si="140"/>
        <v>0</v>
      </c>
      <c r="AC231" s="43">
        <f t="shared" si="140"/>
        <v>0</v>
      </c>
      <c r="AD231" s="43">
        <f t="shared" si="140"/>
        <v>0</v>
      </c>
      <c r="AE231" s="43">
        <f t="shared" ref="AE231:AF231" si="141">IF(AE30="",0,IF(AE30&gt;100%,1,0))</f>
        <v>0</v>
      </c>
      <c r="AF231" s="43">
        <f t="shared" si="141"/>
        <v>0</v>
      </c>
      <c r="AG231" s="29">
        <f t="shared" si="111"/>
        <v>0</v>
      </c>
      <c r="AK231" s="28">
        <f t="shared" si="112"/>
        <v>0</v>
      </c>
      <c r="AM231" s="28">
        <f t="shared" si="134"/>
        <v>0</v>
      </c>
      <c r="AN231" s="28">
        <f t="shared" si="135"/>
        <v>0</v>
      </c>
      <c r="AO231" s="28">
        <f t="shared" si="136"/>
        <v>0</v>
      </c>
      <c r="AP231" s="29"/>
      <c r="AS231" t="str">
        <f t="shared" si="126"/>
        <v/>
      </c>
      <c r="AT231" t="str">
        <f t="shared" si="113"/>
        <v/>
      </c>
      <c r="AU231" s="29">
        <f t="shared" si="119"/>
        <v>0</v>
      </c>
      <c r="AV231" s="29" t="b">
        <f t="shared" si="114"/>
        <v>0</v>
      </c>
      <c r="AW231" s="29">
        <f t="shared" si="120"/>
        <v>0</v>
      </c>
      <c r="AX231" s="28">
        <f t="shared" si="121"/>
        <v>0</v>
      </c>
      <c r="BD231" t="str">
        <f t="shared" si="72"/>
        <v>R1DBRIDGNORTH HOSPITAL</v>
      </c>
      <c r="BE231" s="94" t="s">
        <v>2513</v>
      </c>
      <c r="BF231" s="94" t="s">
        <v>2514</v>
      </c>
      <c r="BG231" s="94" t="s">
        <v>2513</v>
      </c>
      <c r="BH231" s="94" t="s">
        <v>2514</v>
      </c>
      <c r="BI231" s="94" t="str">
        <f t="shared" si="73"/>
        <v>R1D</v>
      </c>
    </row>
    <row r="232" spans="1:61" hidden="1" x14ac:dyDescent="0.3">
      <c r="A232" s="29" t="e">
        <f t="shared" si="95"/>
        <v>#N/A</v>
      </c>
      <c r="B232" s="29" t="e">
        <f t="shared" si="96"/>
        <v>#N/A</v>
      </c>
      <c r="C232" s="29"/>
      <c r="D232" s="29">
        <f t="shared" si="97"/>
        <v>0</v>
      </c>
      <c r="E232" s="43">
        <f t="shared" si="102"/>
        <v>0</v>
      </c>
      <c r="F232" s="29" t="str">
        <f t="shared" si="103"/>
        <v/>
      </c>
      <c r="G232" s="43" t="str">
        <f t="shared" si="104"/>
        <v/>
      </c>
      <c r="H232" s="43">
        <f t="shared" si="105"/>
        <v>0</v>
      </c>
      <c r="I232" s="43">
        <f t="shared" si="106"/>
        <v>0</v>
      </c>
      <c r="J232" s="43">
        <f t="shared" si="98"/>
        <v>0</v>
      </c>
      <c r="K232" s="43">
        <f t="shared" si="99"/>
        <v>0</v>
      </c>
      <c r="L232" s="43">
        <f t="shared" si="123"/>
        <v>0</v>
      </c>
      <c r="M232" s="43">
        <f t="shared" si="107"/>
        <v>0</v>
      </c>
      <c r="N232" s="43">
        <f t="shared" si="108"/>
        <v>0</v>
      </c>
      <c r="O232" s="43"/>
      <c r="P232" s="43"/>
      <c r="Q232" s="43"/>
      <c r="R232" s="43"/>
      <c r="S232" s="43"/>
      <c r="T232" s="43"/>
      <c r="U232" s="43">
        <f t="shared" si="109"/>
        <v>0</v>
      </c>
      <c r="V232" s="43"/>
      <c r="W232" s="43"/>
      <c r="X232" s="43"/>
      <c r="Y232" s="43"/>
      <c r="Z232" s="43"/>
      <c r="AA232" s="43">
        <f t="shared" si="140"/>
        <v>0</v>
      </c>
      <c r="AB232" s="43">
        <f t="shared" si="140"/>
        <v>0</v>
      </c>
      <c r="AC232" s="43">
        <f t="shared" si="140"/>
        <v>0</v>
      </c>
      <c r="AD232" s="43">
        <f t="shared" si="140"/>
        <v>0</v>
      </c>
      <c r="AE232" s="43">
        <f t="shared" ref="AE232:AF232" si="142">IF(AE31="",0,IF(AE31&gt;100%,1,0))</f>
        <v>0</v>
      </c>
      <c r="AF232" s="43">
        <f t="shared" si="142"/>
        <v>0</v>
      </c>
      <c r="AG232" s="29">
        <f t="shared" si="111"/>
        <v>0</v>
      </c>
      <c r="AK232" s="28">
        <f t="shared" si="112"/>
        <v>0</v>
      </c>
      <c r="AM232" s="28">
        <f t="shared" si="134"/>
        <v>0</v>
      </c>
      <c r="AN232" s="28">
        <f t="shared" si="135"/>
        <v>0</v>
      </c>
      <c r="AO232" s="28">
        <f t="shared" si="136"/>
        <v>0</v>
      </c>
      <c r="AP232" s="29"/>
      <c r="AS232" t="str">
        <f t="shared" si="126"/>
        <v/>
      </c>
      <c r="AT232" t="str">
        <f t="shared" si="113"/>
        <v/>
      </c>
      <c r="AU232" s="29">
        <f t="shared" si="119"/>
        <v>0</v>
      </c>
      <c r="AV232" s="29" t="b">
        <f t="shared" si="114"/>
        <v>0</v>
      </c>
      <c r="AW232" s="29">
        <f t="shared" si="120"/>
        <v>0</v>
      </c>
      <c r="AX232" s="28">
        <f t="shared" si="121"/>
        <v>0</v>
      </c>
      <c r="BD232" t="str">
        <f t="shared" si="72"/>
        <v>R1DBUTCHER ROW (GP)</v>
      </c>
      <c r="BE232" s="94" t="s">
        <v>2519</v>
      </c>
      <c r="BF232" s="94" t="s">
        <v>2520</v>
      </c>
      <c r="BG232" s="94" t="s">
        <v>2519</v>
      </c>
      <c r="BH232" s="94" t="s">
        <v>2520</v>
      </c>
      <c r="BI232" s="94" t="str">
        <f t="shared" si="73"/>
        <v>R1D</v>
      </c>
    </row>
    <row r="233" spans="1:61" hidden="1" x14ac:dyDescent="0.3">
      <c r="A233" s="29" t="e">
        <f t="shared" si="95"/>
        <v>#N/A</v>
      </c>
      <c r="B233" s="29" t="e">
        <f t="shared" si="96"/>
        <v>#N/A</v>
      </c>
      <c r="C233" s="29"/>
      <c r="D233" s="29">
        <f t="shared" si="97"/>
        <v>0</v>
      </c>
      <c r="E233" s="43">
        <f t="shared" si="102"/>
        <v>0</v>
      </c>
      <c r="F233" s="29" t="str">
        <f t="shared" si="103"/>
        <v/>
      </c>
      <c r="G233" s="43" t="str">
        <f t="shared" si="104"/>
        <v/>
      </c>
      <c r="H233" s="43">
        <f t="shared" si="105"/>
        <v>0</v>
      </c>
      <c r="I233" s="43">
        <f t="shared" si="106"/>
        <v>0</v>
      </c>
      <c r="J233" s="43">
        <f t="shared" si="98"/>
        <v>0</v>
      </c>
      <c r="K233" s="43">
        <f t="shared" si="99"/>
        <v>0</v>
      </c>
      <c r="L233" s="43">
        <f t="shared" si="123"/>
        <v>0</v>
      </c>
      <c r="M233" s="43">
        <f t="shared" si="107"/>
        <v>0</v>
      </c>
      <c r="N233" s="43">
        <f t="shared" si="108"/>
        <v>0</v>
      </c>
      <c r="O233" s="43"/>
      <c r="P233" s="43"/>
      <c r="Q233" s="43"/>
      <c r="R233" s="43"/>
      <c r="S233" s="43"/>
      <c r="T233" s="43"/>
      <c r="U233" s="43">
        <f t="shared" si="109"/>
        <v>0</v>
      </c>
      <c r="V233" s="43"/>
      <c r="W233" s="43"/>
      <c r="X233" s="43"/>
      <c r="Y233" s="43"/>
      <c r="Z233" s="43"/>
      <c r="AA233" s="43">
        <f t="shared" si="140"/>
        <v>0</v>
      </c>
      <c r="AB233" s="43">
        <f t="shared" si="140"/>
        <v>0</v>
      </c>
      <c r="AC233" s="43">
        <f t="shared" si="140"/>
        <v>0</v>
      </c>
      <c r="AD233" s="43">
        <f t="shared" si="140"/>
        <v>0</v>
      </c>
      <c r="AE233" s="43">
        <f t="shared" ref="AE233:AF233" si="143">IF(AE32="",0,IF(AE32&gt;100%,1,0))</f>
        <v>0</v>
      </c>
      <c r="AF233" s="43">
        <f t="shared" si="143"/>
        <v>0</v>
      </c>
      <c r="AG233" s="29">
        <f t="shared" si="111"/>
        <v>0</v>
      </c>
      <c r="AK233" s="28">
        <f t="shared" si="112"/>
        <v>0</v>
      </c>
      <c r="AM233" s="28">
        <f t="shared" si="134"/>
        <v>0</v>
      </c>
      <c r="AN233" s="28">
        <f t="shared" si="135"/>
        <v>0</v>
      </c>
      <c r="AO233" s="28">
        <f t="shared" si="136"/>
        <v>0</v>
      </c>
      <c r="AP233" s="29"/>
      <c r="AS233" t="str">
        <f t="shared" si="126"/>
        <v/>
      </c>
      <c r="AT233" t="str">
        <f t="shared" si="113"/>
        <v/>
      </c>
      <c r="AU233" s="29">
        <f t="shared" si="119"/>
        <v>0</v>
      </c>
      <c r="AV233" s="29" t="b">
        <f t="shared" si="114"/>
        <v>0</v>
      </c>
      <c r="AW233" s="29">
        <f t="shared" si="120"/>
        <v>0</v>
      </c>
      <c r="AX233" s="28">
        <f t="shared" si="121"/>
        <v>0</v>
      </c>
      <c r="BD233" t="str">
        <f t="shared" si="72"/>
        <v>R1DCASTLE CARE CASTLEHAVEN</v>
      </c>
      <c r="BE233" s="94" t="s">
        <v>2543</v>
      </c>
      <c r="BF233" s="94" t="s">
        <v>2544</v>
      </c>
      <c r="BG233" s="94" t="s">
        <v>2543</v>
      </c>
      <c r="BH233" s="94" t="s">
        <v>2544</v>
      </c>
      <c r="BI233" s="94" t="str">
        <f t="shared" si="73"/>
        <v>R1D</v>
      </c>
    </row>
    <row r="234" spans="1:61" hidden="1" x14ac:dyDescent="0.3">
      <c r="A234" s="29" t="e">
        <f t="shared" si="95"/>
        <v>#N/A</v>
      </c>
      <c r="B234" s="29" t="e">
        <f t="shared" si="96"/>
        <v>#N/A</v>
      </c>
      <c r="C234" s="29"/>
      <c r="D234" s="29">
        <f t="shared" si="97"/>
        <v>0</v>
      </c>
      <c r="E234" s="43">
        <f t="shared" si="102"/>
        <v>0</v>
      </c>
      <c r="F234" s="29" t="str">
        <f t="shared" si="103"/>
        <v/>
      </c>
      <c r="G234" s="43" t="str">
        <f t="shared" si="104"/>
        <v/>
      </c>
      <c r="H234" s="43">
        <f t="shared" si="105"/>
        <v>0</v>
      </c>
      <c r="I234" s="43">
        <f t="shared" si="106"/>
        <v>0</v>
      </c>
      <c r="J234" s="43">
        <f t="shared" si="98"/>
        <v>0</v>
      </c>
      <c r="K234" s="43">
        <f t="shared" si="99"/>
        <v>0</v>
      </c>
      <c r="L234" s="43">
        <f t="shared" si="123"/>
        <v>0</v>
      </c>
      <c r="M234" s="43">
        <f t="shared" si="107"/>
        <v>0</v>
      </c>
      <c r="N234" s="43">
        <f t="shared" si="108"/>
        <v>0</v>
      </c>
      <c r="O234" s="43"/>
      <c r="P234" s="43"/>
      <c r="Q234" s="43"/>
      <c r="R234" s="43"/>
      <c r="S234" s="43"/>
      <c r="T234" s="43"/>
      <c r="U234" s="43">
        <f t="shared" si="109"/>
        <v>0</v>
      </c>
      <c r="V234" s="43"/>
      <c r="W234" s="43"/>
      <c r="X234" s="43"/>
      <c r="Y234" s="43"/>
      <c r="Z234" s="43"/>
      <c r="AA234" s="43">
        <f t="shared" si="140"/>
        <v>0</v>
      </c>
      <c r="AB234" s="43">
        <f t="shared" si="140"/>
        <v>0</v>
      </c>
      <c r="AC234" s="43">
        <f t="shared" si="140"/>
        <v>0</v>
      </c>
      <c r="AD234" s="43">
        <f t="shared" si="140"/>
        <v>0</v>
      </c>
      <c r="AE234" s="43">
        <f t="shared" ref="AE234:AF234" si="144">IF(AE33="",0,IF(AE33&gt;100%,1,0))</f>
        <v>0</v>
      </c>
      <c r="AF234" s="43">
        <f t="shared" si="144"/>
        <v>0</v>
      </c>
      <c r="AG234" s="29">
        <f t="shared" si="111"/>
        <v>0</v>
      </c>
      <c r="AK234" s="28">
        <f t="shared" si="112"/>
        <v>0</v>
      </c>
      <c r="AM234" s="28">
        <f t="shared" si="134"/>
        <v>0</v>
      </c>
      <c r="AN234" s="28">
        <f t="shared" si="135"/>
        <v>0</v>
      </c>
      <c r="AO234" s="28">
        <f t="shared" si="136"/>
        <v>0</v>
      </c>
      <c r="AP234" s="29"/>
      <c r="AS234" t="str">
        <f t="shared" si="126"/>
        <v/>
      </c>
      <c r="AT234" t="str">
        <f t="shared" si="113"/>
        <v/>
      </c>
      <c r="AU234" s="29">
        <f t="shared" si="119"/>
        <v>0</v>
      </c>
      <c r="AV234" s="29" t="b">
        <f t="shared" si="114"/>
        <v>0</v>
      </c>
      <c r="AW234" s="29">
        <f t="shared" si="120"/>
        <v>0</v>
      </c>
      <c r="AX234" s="28">
        <f t="shared" si="121"/>
        <v>0</v>
      </c>
      <c r="BD234" t="str">
        <f t="shared" si="72"/>
        <v>R1DCLAREMONT BANK SITE (GP)</v>
      </c>
      <c r="BE234" s="94" t="s">
        <v>2521</v>
      </c>
      <c r="BF234" s="94" t="s">
        <v>2522</v>
      </c>
      <c r="BG234" s="94" t="s">
        <v>2521</v>
      </c>
      <c r="BH234" s="94" t="s">
        <v>2522</v>
      </c>
      <c r="BI234" s="94" t="str">
        <f t="shared" si="73"/>
        <v>R1D</v>
      </c>
    </row>
    <row r="235" spans="1:61" hidden="1" x14ac:dyDescent="0.3">
      <c r="A235" s="29" t="e">
        <f t="shared" si="95"/>
        <v>#N/A</v>
      </c>
      <c r="B235" s="29" t="e">
        <f t="shared" si="96"/>
        <v>#N/A</v>
      </c>
      <c r="C235" s="29"/>
      <c r="D235" s="29">
        <f t="shared" si="97"/>
        <v>0</v>
      </c>
      <c r="E235" s="43">
        <f t="shared" si="102"/>
        <v>0</v>
      </c>
      <c r="F235" s="29" t="str">
        <f t="shared" si="103"/>
        <v/>
      </c>
      <c r="G235" s="43" t="str">
        <f t="shared" si="104"/>
        <v/>
      </c>
      <c r="H235" s="43">
        <f t="shared" si="105"/>
        <v>0</v>
      </c>
      <c r="I235" s="43">
        <f t="shared" si="106"/>
        <v>0</v>
      </c>
      <c r="J235" s="43">
        <f t="shared" si="98"/>
        <v>0</v>
      </c>
      <c r="K235" s="43">
        <f t="shared" si="99"/>
        <v>0</v>
      </c>
      <c r="L235" s="43">
        <f t="shared" si="123"/>
        <v>0</v>
      </c>
      <c r="M235" s="43">
        <f t="shared" si="107"/>
        <v>0</v>
      </c>
      <c r="N235" s="43">
        <f t="shared" si="108"/>
        <v>0</v>
      </c>
      <c r="O235" s="43"/>
      <c r="P235" s="43"/>
      <c r="Q235" s="43"/>
      <c r="R235" s="43"/>
      <c r="S235" s="43"/>
      <c r="T235" s="43"/>
      <c r="U235" s="43">
        <f t="shared" si="109"/>
        <v>0</v>
      </c>
      <c r="V235" s="43"/>
      <c r="W235" s="43"/>
      <c r="X235" s="43"/>
      <c r="Y235" s="43"/>
      <c r="Z235" s="43"/>
      <c r="AA235" s="43">
        <f t="shared" si="140"/>
        <v>0</v>
      </c>
      <c r="AB235" s="43">
        <f t="shared" si="140"/>
        <v>0</v>
      </c>
      <c r="AC235" s="43">
        <f t="shared" si="140"/>
        <v>0</v>
      </c>
      <c r="AD235" s="43">
        <f t="shared" si="140"/>
        <v>0</v>
      </c>
      <c r="AE235" s="43">
        <f t="shared" ref="AE235:AF235" si="145">IF(AE34="",0,IF(AE34&gt;100%,1,0))</f>
        <v>0</v>
      </c>
      <c r="AF235" s="43">
        <f t="shared" si="145"/>
        <v>0</v>
      </c>
      <c r="AG235" s="29">
        <f t="shared" si="111"/>
        <v>0</v>
      </c>
      <c r="AK235" s="28">
        <f t="shared" si="112"/>
        <v>0</v>
      </c>
      <c r="AM235" s="28">
        <f t="shared" si="134"/>
        <v>0</v>
      </c>
      <c r="AN235" s="28">
        <f t="shared" si="135"/>
        <v>0</v>
      </c>
      <c r="AO235" s="28">
        <f t="shared" si="136"/>
        <v>0</v>
      </c>
      <c r="AP235" s="29"/>
      <c r="AS235" t="str">
        <f t="shared" si="126"/>
        <v/>
      </c>
      <c r="AT235" t="str">
        <f t="shared" si="113"/>
        <v/>
      </c>
      <c r="AU235" s="29">
        <f t="shared" si="119"/>
        <v>0</v>
      </c>
      <c r="AV235" s="29" t="b">
        <f t="shared" si="114"/>
        <v>0</v>
      </c>
      <c r="AW235" s="29">
        <f t="shared" si="120"/>
        <v>0</v>
      </c>
      <c r="AX235" s="28">
        <f t="shared" si="121"/>
        <v>0</v>
      </c>
      <c r="BD235" t="str">
        <f t="shared" si="72"/>
        <v>R1DCLEE HILL (GP)</v>
      </c>
      <c r="BE235" s="94" t="s">
        <v>2527</v>
      </c>
      <c r="BF235" s="94" t="s">
        <v>2528</v>
      </c>
      <c r="BG235" s="94" t="s">
        <v>2527</v>
      </c>
      <c r="BH235" s="94" t="s">
        <v>2528</v>
      </c>
      <c r="BI235" s="94" t="str">
        <f t="shared" si="73"/>
        <v>R1D</v>
      </c>
    </row>
    <row r="236" spans="1:61" hidden="1" x14ac:dyDescent="0.3">
      <c r="A236" s="29" t="e">
        <f t="shared" si="95"/>
        <v>#N/A</v>
      </c>
      <c r="B236" s="29" t="e">
        <f t="shared" si="96"/>
        <v>#N/A</v>
      </c>
      <c r="C236" s="29"/>
      <c r="D236" s="29">
        <f t="shared" si="97"/>
        <v>0</v>
      </c>
      <c r="E236" s="43">
        <f t="shared" si="102"/>
        <v>0</v>
      </c>
      <c r="F236" s="29" t="str">
        <f t="shared" si="103"/>
        <v/>
      </c>
      <c r="G236" s="43" t="str">
        <f t="shared" si="104"/>
        <v/>
      </c>
      <c r="H236" s="43">
        <f t="shared" si="105"/>
        <v>0</v>
      </c>
      <c r="I236" s="43">
        <f t="shared" si="106"/>
        <v>0</v>
      </c>
      <c r="J236" s="43">
        <f t="shared" si="98"/>
        <v>0</v>
      </c>
      <c r="K236" s="43">
        <f t="shared" si="99"/>
        <v>0</v>
      </c>
      <c r="L236" s="43">
        <f t="shared" si="123"/>
        <v>0</v>
      </c>
      <c r="M236" s="43">
        <f t="shared" si="107"/>
        <v>0</v>
      </c>
      <c r="N236" s="43">
        <f t="shared" si="108"/>
        <v>0</v>
      </c>
      <c r="O236" s="43"/>
      <c r="P236" s="43"/>
      <c r="Q236" s="43"/>
      <c r="R236" s="43"/>
      <c r="S236" s="43"/>
      <c r="T236" s="43"/>
      <c r="U236" s="43">
        <f t="shared" si="109"/>
        <v>0</v>
      </c>
      <c r="V236" s="43"/>
      <c r="W236" s="43"/>
      <c r="X236" s="43"/>
      <c r="Y236" s="43"/>
      <c r="Z236" s="43"/>
      <c r="AA236" s="43">
        <f t="shared" si="140"/>
        <v>0</v>
      </c>
      <c r="AB236" s="43">
        <f t="shared" si="140"/>
        <v>0</v>
      </c>
      <c r="AC236" s="43">
        <f t="shared" si="140"/>
        <v>0</v>
      </c>
      <c r="AD236" s="43">
        <f t="shared" si="140"/>
        <v>0</v>
      </c>
      <c r="AE236" s="43">
        <f t="shared" ref="AE236:AF236" si="146">IF(AE35="",0,IF(AE35&gt;100%,1,0))</f>
        <v>0</v>
      </c>
      <c r="AF236" s="43">
        <f t="shared" si="146"/>
        <v>0</v>
      </c>
      <c r="AG236" s="29">
        <f t="shared" si="111"/>
        <v>0</v>
      </c>
      <c r="AK236" s="28">
        <f t="shared" si="112"/>
        <v>0</v>
      </c>
      <c r="AM236" s="28">
        <f t="shared" si="134"/>
        <v>0</v>
      </c>
      <c r="AN236" s="28">
        <f t="shared" si="135"/>
        <v>0</v>
      </c>
      <c r="AO236" s="28">
        <f t="shared" si="136"/>
        <v>0</v>
      </c>
      <c r="AP236" s="29"/>
      <c r="AS236" t="str">
        <f t="shared" si="126"/>
        <v/>
      </c>
      <c r="AT236" t="str">
        <f t="shared" si="113"/>
        <v/>
      </c>
      <c r="AU236" s="29">
        <f t="shared" si="119"/>
        <v>0</v>
      </c>
      <c r="AV236" s="29" t="b">
        <f t="shared" si="114"/>
        <v>0</v>
      </c>
      <c r="AW236" s="29">
        <f t="shared" si="120"/>
        <v>0</v>
      </c>
      <c r="AX236" s="28">
        <f t="shared" si="121"/>
        <v>0</v>
      </c>
      <c r="BD236" t="str">
        <f t="shared" si="72"/>
        <v>R1DCRAVEN ARMS (GP)</v>
      </c>
      <c r="BE236" s="94" t="s">
        <v>2529</v>
      </c>
      <c r="BF236" s="94" t="s">
        <v>2530</v>
      </c>
      <c r="BG236" s="94" t="s">
        <v>2529</v>
      </c>
      <c r="BH236" s="94" t="s">
        <v>2530</v>
      </c>
      <c r="BI236" s="94" t="str">
        <f t="shared" si="73"/>
        <v>R1D</v>
      </c>
    </row>
    <row r="237" spans="1:61" hidden="1" x14ac:dyDescent="0.3">
      <c r="A237" s="29" t="e">
        <f t="shared" si="95"/>
        <v>#N/A</v>
      </c>
      <c r="B237" s="29" t="e">
        <f t="shared" si="96"/>
        <v>#N/A</v>
      </c>
      <c r="C237" s="29"/>
      <c r="D237" s="29">
        <f t="shared" si="97"/>
        <v>0</v>
      </c>
      <c r="E237" s="43">
        <f t="shared" si="102"/>
        <v>0</v>
      </c>
      <c r="F237" s="29" t="str">
        <f t="shared" si="103"/>
        <v/>
      </c>
      <c r="G237" s="43" t="str">
        <f t="shared" si="104"/>
        <v/>
      </c>
      <c r="H237" s="43">
        <f t="shared" si="105"/>
        <v>0</v>
      </c>
      <c r="I237" s="43">
        <f t="shared" si="106"/>
        <v>0</v>
      </c>
      <c r="J237" s="43">
        <f t="shared" si="98"/>
        <v>0</v>
      </c>
      <c r="K237" s="43">
        <f t="shared" si="99"/>
        <v>0</v>
      </c>
      <c r="L237" s="43">
        <f t="shared" si="123"/>
        <v>0</v>
      </c>
      <c r="M237" s="43">
        <f t="shared" si="107"/>
        <v>0</v>
      </c>
      <c r="N237" s="43">
        <f t="shared" si="108"/>
        <v>0</v>
      </c>
      <c r="O237" s="43"/>
      <c r="P237" s="43"/>
      <c r="Q237" s="43"/>
      <c r="R237" s="43"/>
      <c r="S237" s="43"/>
      <c r="T237" s="43"/>
      <c r="U237" s="43">
        <f t="shared" si="109"/>
        <v>0</v>
      </c>
      <c r="V237" s="43"/>
      <c r="W237" s="43"/>
      <c r="X237" s="43"/>
      <c r="Y237" s="43"/>
      <c r="Z237" s="43"/>
      <c r="AA237" s="43">
        <f t="shared" si="140"/>
        <v>0</v>
      </c>
      <c r="AB237" s="43">
        <f t="shared" si="140"/>
        <v>0</v>
      </c>
      <c r="AC237" s="43">
        <f t="shared" si="140"/>
        <v>0</v>
      </c>
      <c r="AD237" s="43">
        <f t="shared" si="140"/>
        <v>0</v>
      </c>
      <c r="AE237" s="43">
        <f t="shared" ref="AE237:AF237" si="147">IF(AE36="",0,IF(AE36&gt;100%,1,0))</f>
        <v>0</v>
      </c>
      <c r="AF237" s="43">
        <f t="shared" si="147"/>
        <v>0</v>
      </c>
      <c r="AG237" s="29">
        <f t="shared" si="111"/>
        <v>0</v>
      </c>
      <c r="AK237" s="28">
        <f t="shared" si="112"/>
        <v>0</v>
      </c>
      <c r="AM237" s="28">
        <f t="shared" si="134"/>
        <v>0</v>
      </c>
      <c r="AN237" s="28">
        <f t="shared" si="135"/>
        <v>0</v>
      </c>
      <c r="AO237" s="28">
        <f t="shared" si="136"/>
        <v>0</v>
      </c>
      <c r="AP237" s="29"/>
      <c r="AS237" t="str">
        <f t="shared" si="126"/>
        <v/>
      </c>
      <c r="AT237" t="str">
        <f t="shared" si="113"/>
        <v/>
      </c>
      <c r="AU237" s="29">
        <f t="shared" si="119"/>
        <v>0</v>
      </c>
      <c r="AV237" s="29" t="b">
        <f t="shared" si="114"/>
        <v>0</v>
      </c>
      <c r="AW237" s="29">
        <f t="shared" si="120"/>
        <v>0</v>
      </c>
      <c r="AX237" s="28">
        <f t="shared" si="121"/>
        <v>0</v>
      </c>
      <c r="BD237" t="str">
        <f t="shared" si="72"/>
        <v>R1DCSMS 1</v>
      </c>
      <c r="BE237" s="94" t="s">
        <v>2555</v>
      </c>
      <c r="BF237" s="94" t="s">
        <v>2556</v>
      </c>
      <c r="BG237" s="94" t="s">
        <v>2555</v>
      </c>
      <c r="BH237" s="94" t="s">
        <v>2556</v>
      </c>
      <c r="BI237" s="94" t="str">
        <f t="shared" si="73"/>
        <v>R1D</v>
      </c>
    </row>
    <row r="238" spans="1:61" hidden="1" x14ac:dyDescent="0.3">
      <c r="A238" s="29" t="e">
        <f t="shared" si="95"/>
        <v>#N/A</v>
      </c>
      <c r="B238" s="29" t="e">
        <f t="shared" si="96"/>
        <v>#N/A</v>
      </c>
      <c r="C238" s="29"/>
      <c r="D238" s="29">
        <f t="shared" si="97"/>
        <v>0</v>
      </c>
      <c r="E238" s="43">
        <f t="shared" si="102"/>
        <v>0</v>
      </c>
      <c r="F238" s="29" t="str">
        <f t="shared" si="103"/>
        <v/>
      </c>
      <c r="G238" s="43" t="str">
        <f t="shared" si="104"/>
        <v/>
      </c>
      <c r="H238" s="43">
        <f t="shared" si="105"/>
        <v>0</v>
      </c>
      <c r="I238" s="43">
        <f t="shared" si="106"/>
        <v>0</v>
      </c>
      <c r="J238" s="43">
        <f t="shared" si="98"/>
        <v>0</v>
      </c>
      <c r="K238" s="43">
        <f t="shared" si="99"/>
        <v>0</v>
      </c>
      <c r="L238" s="43">
        <f t="shared" si="123"/>
        <v>0</v>
      </c>
      <c r="M238" s="43">
        <f t="shared" si="107"/>
        <v>0</v>
      </c>
      <c r="N238" s="43">
        <f t="shared" si="108"/>
        <v>0</v>
      </c>
      <c r="O238" s="43"/>
      <c r="P238" s="43"/>
      <c r="Q238" s="43"/>
      <c r="R238" s="43"/>
      <c r="S238" s="43"/>
      <c r="T238" s="43"/>
      <c r="U238" s="43">
        <f t="shared" si="109"/>
        <v>0</v>
      </c>
      <c r="V238" s="43"/>
      <c r="W238" s="43"/>
      <c r="X238" s="43"/>
      <c r="Y238" s="43"/>
      <c r="Z238" s="43"/>
      <c r="AA238" s="43">
        <f t="shared" si="140"/>
        <v>0</v>
      </c>
      <c r="AB238" s="43">
        <f t="shared" si="140"/>
        <v>0</v>
      </c>
      <c r="AC238" s="43">
        <f t="shared" si="140"/>
        <v>0</v>
      </c>
      <c r="AD238" s="43">
        <f t="shared" si="140"/>
        <v>0</v>
      </c>
      <c r="AE238" s="43">
        <f t="shared" ref="AE238:AF238" si="148">IF(AE37="",0,IF(AE37&gt;100%,1,0))</f>
        <v>0</v>
      </c>
      <c r="AF238" s="43">
        <f t="shared" si="148"/>
        <v>0</v>
      </c>
      <c r="AG238" s="29">
        <f t="shared" si="111"/>
        <v>0</v>
      </c>
      <c r="AK238" s="28">
        <f t="shared" si="112"/>
        <v>0</v>
      </c>
      <c r="AM238" s="28">
        <f t="shared" si="134"/>
        <v>0</v>
      </c>
      <c r="AN238" s="28">
        <f t="shared" si="135"/>
        <v>0</v>
      </c>
      <c r="AO238" s="28">
        <f t="shared" si="136"/>
        <v>0</v>
      </c>
      <c r="AP238" s="29"/>
      <c r="AS238" t="str">
        <f t="shared" si="126"/>
        <v/>
      </c>
      <c r="AT238" t="str">
        <f t="shared" si="113"/>
        <v/>
      </c>
      <c r="AU238" s="29">
        <f t="shared" si="119"/>
        <v>0</v>
      </c>
      <c r="AV238" s="29" t="b">
        <f t="shared" si="114"/>
        <v>0</v>
      </c>
      <c r="AW238" s="29">
        <f t="shared" si="120"/>
        <v>0</v>
      </c>
      <c r="AX238" s="28">
        <f t="shared" si="121"/>
        <v>0</v>
      </c>
      <c r="BD238" t="str">
        <f t="shared" si="72"/>
        <v>R1DCSMS 2</v>
      </c>
      <c r="BE238" s="94" t="s">
        <v>2565</v>
      </c>
      <c r="BF238" s="94" t="s">
        <v>2566</v>
      </c>
      <c r="BG238" s="94" t="s">
        <v>2565</v>
      </c>
      <c r="BH238" s="94" t="s">
        <v>2566</v>
      </c>
      <c r="BI238" s="94" t="str">
        <f t="shared" si="73"/>
        <v>R1D</v>
      </c>
    </row>
    <row r="239" spans="1:61" hidden="1" x14ac:dyDescent="0.3">
      <c r="A239" s="29" t="e">
        <f t="shared" si="95"/>
        <v>#N/A</v>
      </c>
      <c r="B239" s="29" t="e">
        <f t="shared" si="96"/>
        <v>#N/A</v>
      </c>
      <c r="C239" s="29"/>
      <c r="D239" s="29">
        <f t="shared" si="97"/>
        <v>0</v>
      </c>
      <c r="E239" s="43">
        <f t="shared" si="102"/>
        <v>0</v>
      </c>
      <c r="F239" s="29" t="str">
        <f t="shared" si="103"/>
        <v/>
      </c>
      <c r="G239" s="43" t="str">
        <f t="shared" si="104"/>
        <v/>
      </c>
      <c r="H239" s="43">
        <f t="shared" si="105"/>
        <v>0</v>
      </c>
      <c r="I239" s="43">
        <f t="shared" si="106"/>
        <v>0</v>
      </c>
      <c r="J239" s="43">
        <f t="shared" si="98"/>
        <v>0</v>
      </c>
      <c r="K239" s="43">
        <f t="shared" si="99"/>
        <v>0</v>
      </c>
      <c r="L239" s="43">
        <f t="shared" si="123"/>
        <v>0</v>
      </c>
      <c r="M239" s="43">
        <f t="shared" si="107"/>
        <v>0</v>
      </c>
      <c r="N239" s="43">
        <f t="shared" si="108"/>
        <v>0</v>
      </c>
      <c r="O239" s="43"/>
      <c r="P239" s="43"/>
      <c r="Q239" s="43"/>
      <c r="R239" s="43"/>
      <c r="S239" s="43"/>
      <c r="T239" s="43"/>
      <c r="U239" s="43">
        <f t="shared" si="109"/>
        <v>0</v>
      </c>
      <c r="V239" s="43"/>
      <c r="W239" s="43"/>
      <c r="X239" s="43"/>
      <c r="Y239" s="43"/>
      <c r="Z239" s="43"/>
      <c r="AA239" s="43">
        <f t="shared" si="140"/>
        <v>0</v>
      </c>
      <c r="AB239" s="43">
        <f t="shared" si="140"/>
        <v>0</v>
      </c>
      <c r="AC239" s="43">
        <f t="shared" si="140"/>
        <v>0</v>
      </c>
      <c r="AD239" s="43">
        <f t="shared" si="140"/>
        <v>0</v>
      </c>
      <c r="AE239" s="43">
        <f t="shared" ref="AE239:AF239" si="149">IF(AE38="",0,IF(AE38&gt;100%,1,0))</f>
        <v>0</v>
      </c>
      <c r="AF239" s="43">
        <f t="shared" si="149"/>
        <v>0</v>
      </c>
      <c r="AG239" s="29">
        <f t="shared" si="111"/>
        <v>0</v>
      </c>
      <c r="AK239" s="28">
        <f t="shared" si="112"/>
        <v>0</v>
      </c>
      <c r="AM239" s="28">
        <f t="shared" si="134"/>
        <v>0</v>
      </c>
      <c r="AN239" s="28">
        <f t="shared" si="135"/>
        <v>0</v>
      </c>
      <c r="AO239" s="28">
        <f t="shared" si="136"/>
        <v>0</v>
      </c>
      <c r="AP239" s="29"/>
      <c r="AS239" t="str">
        <f t="shared" si="126"/>
        <v/>
      </c>
      <c r="AT239" t="str">
        <f t="shared" si="113"/>
        <v/>
      </c>
      <c r="AU239" s="29">
        <f t="shared" si="119"/>
        <v>0</v>
      </c>
      <c r="AV239" s="29" t="b">
        <f t="shared" si="114"/>
        <v>0</v>
      </c>
      <c r="AW239" s="29">
        <f t="shared" si="120"/>
        <v>0</v>
      </c>
      <c r="AX239" s="28">
        <f t="shared" si="121"/>
        <v>0</v>
      </c>
      <c r="BD239" t="str">
        <f t="shared" si="72"/>
        <v>R1DDALE ACRE - SHROPSHIRE COMMUNITY HEALTH</v>
      </c>
      <c r="BE239" s="94" t="s">
        <v>2589</v>
      </c>
      <c r="BF239" s="94" t="s">
        <v>2590</v>
      </c>
      <c r="BG239" s="94" t="s">
        <v>2589</v>
      </c>
      <c r="BH239" s="94" t="s">
        <v>2590</v>
      </c>
      <c r="BI239" s="94" t="str">
        <f t="shared" si="73"/>
        <v>R1D</v>
      </c>
    </row>
    <row r="240" spans="1:61" hidden="1" x14ac:dyDescent="0.3">
      <c r="A240" s="29" t="e">
        <f t="shared" si="95"/>
        <v>#N/A</v>
      </c>
      <c r="B240" s="29" t="e">
        <f t="shared" si="96"/>
        <v>#N/A</v>
      </c>
      <c r="C240" s="29"/>
      <c r="D240" s="29">
        <f t="shared" si="97"/>
        <v>0</v>
      </c>
      <c r="E240" s="43">
        <f t="shared" si="102"/>
        <v>0</v>
      </c>
      <c r="F240" s="29" t="str">
        <f t="shared" si="103"/>
        <v/>
      </c>
      <c r="G240" s="43" t="str">
        <f t="shared" si="104"/>
        <v/>
      </c>
      <c r="H240" s="43">
        <f t="shared" si="105"/>
        <v>0</v>
      </c>
      <c r="I240" s="43">
        <f t="shared" si="106"/>
        <v>0</v>
      </c>
      <c r="J240" s="43">
        <f t="shared" si="98"/>
        <v>0</v>
      </c>
      <c r="K240" s="43">
        <f t="shared" si="99"/>
        <v>0</v>
      </c>
      <c r="L240" s="43">
        <f t="shared" si="123"/>
        <v>0</v>
      </c>
      <c r="M240" s="43">
        <f t="shared" si="107"/>
        <v>0</v>
      </c>
      <c r="N240" s="43">
        <f t="shared" si="108"/>
        <v>0</v>
      </c>
      <c r="O240" s="43"/>
      <c r="P240" s="43"/>
      <c r="Q240" s="43"/>
      <c r="R240" s="43"/>
      <c r="S240" s="43"/>
      <c r="T240" s="43"/>
      <c r="U240" s="43">
        <f t="shared" si="109"/>
        <v>0</v>
      </c>
      <c r="V240" s="43"/>
      <c r="W240" s="43"/>
      <c r="X240" s="43"/>
      <c r="Y240" s="43"/>
      <c r="Z240" s="43"/>
      <c r="AA240" s="43">
        <f t="shared" si="140"/>
        <v>0</v>
      </c>
      <c r="AB240" s="43">
        <f t="shared" si="140"/>
        <v>0</v>
      </c>
      <c r="AC240" s="43">
        <f t="shared" si="140"/>
        <v>0</v>
      </c>
      <c r="AD240" s="43">
        <f t="shared" si="140"/>
        <v>0</v>
      </c>
      <c r="AE240" s="43">
        <f t="shared" ref="AE240:AF240" si="150">IF(AE39="",0,IF(AE39&gt;100%,1,0))</f>
        <v>0</v>
      </c>
      <c r="AF240" s="43">
        <f t="shared" si="150"/>
        <v>0</v>
      </c>
      <c r="AG240" s="29">
        <f t="shared" si="111"/>
        <v>0</v>
      </c>
      <c r="AK240" s="28">
        <f t="shared" si="112"/>
        <v>0</v>
      </c>
      <c r="AM240" s="28">
        <f t="shared" si="134"/>
        <v>0</v>
      </c>
      <c r="AN240" s="28">
        <f t="shared" si="135"/>
        <v>0</v>
      </c>
      <c r="AO240" s="28">
        <f t="shared" si="136"/>
        <v>0</v>
      </c>
      <c r="AP240" s="29"/>
      <c r="AS240" t="str">
        <f t="shared" si="126"/>
        <v/>
      </c>
      <c r="AT240" t="str">
        <f t="shared" si="113"/>
        <v/>
      </c>
      <c r="AU240" s="29">
        <f t="shared" si="119"/>
        <v>0</v>
      </c>
      <c r="AV240" s="29" t="b">
        <f t="shared" si="114"/>
        <v>0</v>
      </c>
      <c r="AW240" s="29">
        <f t="shared" si="120"/>
        <v>0</v>
      </c>
      <c r="AX240" s="28">
        <f t="shared" si="121"/>
        <v>0</v>
      </c>
      <c r="BD240" t="str">
        <f t="shared" si="72"/>
        <v>R1DDIMENSIONS (NSO) RESIDENTIAL HOME</v>
      </c>
      <c r="BE240" s="94" t="s">
        <v>2535</v>
      </c>
      <c r="BF240" s="94" t="s">
        <v>2536</v>
      </c>
      <c r="BG240" s="94" t="s">
        <v>2535</v>
      </c>
      <c r="BH240" s="94" t="s">
        <v>2536</v>
      </c>
      <c r="BI240" s="94" t="str">
        <f t="shared" si="73"/>
        <v>R1D</v>
      </c>
    </row>
    <row r="241" spans="1:61" hidden="1" x14ac:dyDescent="0.3">
      <c r="A241" s="29" t="e">
        <f t="shared" si="95"/>
        <v>#N/A</v>
      </c>
      <c r="B241" s="29" t="e">
        <f t="shared" si="96"/>
        <v>#N/A</v>
      </c>
      <c r="C241" s="29"/>
      <c r="D241" s="29">
        <f t="shared" si="97"/>
        <v>0</v>
      </c>
      <c r="E241" s="43">
        <f t="shared" si="102"/>
        <v>0</v>
      </c>
      <c r="F241" s="29" t="str">
        <f t="shared" si="103"/>
        <v/>
      </c>
      <c r="G241" s="43" t="str">
        <f t="shared" si="104"/>
        <v/>
      </c>
      <c r="H241" s="43">
        <f t="shared" si="105"/>
        <v>0</v>
      </c>
      <c r="I241" s="43">
        <f t="shared" si="106"/>
        <v>0</v>
      </c>
      <c r="J241" s="43">
        <f t="shared" si="98"/>
        <v>0</v>
      </c>
      <c r="K241" s="43">
        <f t="shared" si="99"/>
        <v>0</v>
      </c>
      <c r="L241" s="43">
        <f t="shared" si="123"/>
        <v>0</v>
      </c>
      <c r="M241" s="43">
        <f t="shared" si="107"/>
        <v>0</v>
      </c>
      <c r="N241" s="43">
        <f t="shared" si="108"/>
        <v>0</v>
      </c>
      <c r="O241" s="43"/>
      <c r="P241" s="43"/>
      <c r="Q241" s="43"/>
      <c r="R241" s="43"/>
      <c r="S241" s="43"/>
      <c r="T241" s="43"/>
      <c r="U241" s="43">
        <f t="shared" si="109"/>
        <v>0</v>
      </c>
      <c r="V241" s="43"/>
      <c r="W241" s="43"/>
      <c r="X241" s="43"/>
      <c r="Y241" s="43"/>
      <c r="Z241" s="43"/>
      <c r="AA241" s="43">
        <f t="shared" si="140"/>
        <v>0</v>
      </c>
      <c r="AB241" s="43">
        <f t="shared" si="140"/>
        <v>0</v>
      </c>
      <c r="AC241" s="43">
        <f t="shared" si="140"/>
        <v>0</v>
      </c>
      <c r="AD241" s="43">
        <f t="shared" si="140"/>
        <v>0</v>
      </c>
      <c r="AE241" s="43">
        <f t="shared" ref="AE241:AF241" si="151">IF(AE40="",0,IF(AE40&gt;100%,1,0))</f>
        <v>0</v>
      </c>
      <c r="AF241" s="43">
        <f t="shared" si="151"/>
        <v>0</v>
      </c>
      <c r="AG241" s="29">
        <f t="shared" si="111"/>
        <v>0</v>
      </c>
      <c r="AK241" s="28">
        <f t="shared" si="112"/>
        <v>0</v>
      </c>
      <c r="AM241" s="28">
        <f t="shared" si="134"/>
        <v>0</v>
      </c>
      <c r="AN241" s="28">
        <f t="shared" si="135"/>
        <v>0</v>
      </c>
      <c r="AO241" s="28">
        <f t="shared" si="136"/>
        <v>0</v>
      </c>
      <c r="AP241" s="29"/>
      <c r="AS241" t="str">
        <f t="shared" si="126"/>
        <v/>
      </c>
      <c r="AT241" t="str">
        <f t="shared" si="113"/>
        <v/>
      </c>
      <c r="AU241" s="29">
        <f t="shared" si="119"/>
        <v>0</v>
      </c>
      <c r="AV241" s="29" t="b">
        <f t="shared" si="114"/>
        <v>0</v>
      </c>
      <c r="AW241" s="29">
        <f t="shared" si="120"/>
        <v>0</v>
      </c>
      <c r="AX241" s="28">
        <f t="shared" si="121"/>
        <v>0</v>
      </c>
      <c r="BD241" t="str">
        <f t="shared" si="72"/>
        <v>R1DFAMILY CONNECT</v>
      </c>
      <c r="BE241" s="94" t="s">
        <v>2605</v>
      </c>
      <c r="BF241" s="94" t="s">
        <v>2606</v>
      </c>
      <c r="BG241" s="94" t="s">
        <v>2605</v>
      </c>
      <c r="BH241" s="94" t="s">
        <v>2606</v>
      </c>
      <c r="BI241" s="94" t="str">
        <f t="shared" si="73"/>
        <v>R1D</v>
      </c>
    </row>
    <row r="242" spans="1:61" hidden="1" x14ac:dyDescent="0.3">
      <c r="A242" s="29" t="e">
        <f t="shared" si="95"/>
        <v>#N/A</v>
      </c>
      <c r="B242" s="29" t="e">
        <f t="shared" si="96"/>
        <v>#N/A</v>
      </c>
      <c r="C242" s="29"/>
      <c r="D242" s="29">
        <f t="shared" si="97"/>
        <v>0</v>
      </c>
      <c r="E242" s="43">
        <f t="shared" si="102"/>
        <v>0</v>
      </c>
      <c r="F242" s="29" t="str">
        <f t="shared" si="103"/>
        <v/>
      </c>
      <c r="G242" s="43" t="str">
        <f t="shared" si="104"/>
        <v/>
      </c>
      <c r="H242" s="43">
        <f t="shared" si="105"/>
        <v>0</v>
      </c>
      <c r="I242" s="43">
        <f t="shared" si="106"/>
        <v>0</v>
      </c>
      <c r="J242" s="43">
        <f t="shared" si="98"/>
        <v>0</v>
      </c>
      <c r="K242" s="43">
        <f t="shared" si="99"/>
        <v>0</v>
      </c>
      <c r="L242" s="43">
        <f t="shared" si="123"/>
        <v>0</v>
      </c>
      <c r="M242" s="43">
        <f t="shared" si="107"/>
        <v>0</v>
      </c>
      <c r="N242" s="43">
        <f t="shared" si="108"/>
        <v>0</v>
      </c>
      <c r="O242" s="43"/>
      <c r="P242" s="43"/>
      <c r="Q242" s="43"/>
      <c r="R242" s="43"/>
      <c r="S242" s="43"/>
      <c r="T242" s="43"/>
      <c r="U242" s="43">
        <f t="shared" si="109"/>
        <v>0</v>
      </c>
      <c r="V242" s="43"/>
      <c r="W242" s="43"/>
      <c r="X242" s="43"/>
      <c r="Y242" s="43"/>
      <c r="Z242" s="43"/>
      <c r="AA242" s="43">
        <f t="shared" si="140"/>
        <v>0</v>
      </c>
      <c r="AB242" s="43">
        <f t="shared" si="140"/>
        <v>0</v>
      </c>
      <c r="AC242" s="43">
        <f t="shared" si="140"/>
        <v>0</v>
      </c>
      <c r="AD242" s="43">
        <f t="shared" si="140"/>
        <v>0</v>
      </c>
      <c r="AE242" s="43">
        <f t="shared" ref="AE242:AF242" si="152">IF(AE41="",0,IF(AE41&gt;100%,1,0))</f>
        <v>0</v>
      </c>
      <c r="AF242" s="43">
        <f t="shared" si="152"/>
        <v>0</v>
      </c>
      <c r="AG242" s="29">
        <f t="shared" si="111"/>
        <v>0</v>
      </c>
      <c r="AK242" s="28">
        <f t="shared" si="112"/>
        <v>0</v>
      </c>
      <c r="AM242" s="28">
        <f t="shared" si="134"/>
        <v>0</v>
      </c>
      <c r="AN242" s="28">
        <f t="shared" si="135"/>
        <v>0</v>
      </c>
      <c r="AO242" s="28">
        <f t="shared" si="136"/>
        <v>0</v>
      </c>
      <c r="AP242" s="29"/>
      <c r="AS242" t="str">
        <f t="shared" si="126"/>
        <v/>
      </c>
      <c r="AT242" t="str">
        <f t="shared" si="113"/>
        <v/>
      </c>
      <c r="AU242" s="29">
        <f t="shared" si="119"/>
        <v>0</v>
      </c>
      <c r="AV242" s="29" t="b">
        <f t="shared" si="114"/>
        <v>0</v>
      </c>
      <c r="AW242" s="29">
        <f t="shared" si="120"/>
        <v>0</v>
      </c>
      <c r="AX242" s="28">
        <f t="shared" si="121"/>
        <v>0</v>
      </c>
      <c r="BD242" t="str">
        <f t="shared" si="72"/>
        <v>R1DGLENVIEW</v>
      </c>
      <c r="BE242" s="94" t="s">
        <v>2545</v>
      </c>
      <c r="BF242" s="94" t="s">
        <v>2546</v>
      </c>
      <c r="BG242" s="94" t="s">
        <v>2545</v>
      </c>
      <c r="BH242" s="94" t="s">
        <v>2546</v>
      </c>
      <c r="BI242" s="94" t="str">
        <f t="shared" si="73"/>
        <v>R1D</v>
      </c>
    </row>
    <row r="243" spans="1:61" hidden="1" x14ac:dyDescent="0.3">
      <c r="A243" s="29" t="e">
        <f t="shared" si="95"/>
        <v>#N/A</v>
      </c>
      <c r="B243" s="29" t="e">
        <f t="shared" si="96"/>
        <v>#N/A</v>
      </c>
      <c r="C243" s="29"/>
      <c r="D243" s="29">
        <f t="shared" si="97"/>
        <v>0</v>
      </c>
      <c r="E243" s="43">
        <f t="shared" si="102"/>
        <v>0</v>
      </c>
      <c r="F243" s="29" t="str">
        <f t="shared" si="103"/>
        <v/>
      </c>
      <c r="G243" s="43" t="str">
        <f t="shared" si="104"/>
        <v/>
      </c>
      <c r="H243" s="43">
        <f t="shared" si="105"/>
        <v>0</v>
      </c>
      <c r="I243" s="43">
        <f t="shared" si="106"/>
        <v>0</v>
      </c>
      <c r="J243" s="43">
        <f t="shared" si="98"/>
        <v>0</v>
      </c>
      <c r="K243" s="43">
        <f t="shared" si="99"/>
        <v>0</v>
      </c>
      <c r="L243" s="43">
        <f t="shared" si="123"/>
        <v>0</v>
      </c>
      <c r="M243" s="43">
        <f t="shared" si="107"/>
        <v>0</v>
      </c>
      <c r="N243" s="43">
        <f t="shared" si="108"/>
        <v>0</v>
      </c>
      <c r="O243" s="43"/>
      <c r="P243" s="43"/>
      <c r="Q243" s="43"/>
      <c r="R243" s="43"/>
      <c r="S243" s="43"/>
      <c r="T243" s="43"/>
      <c r="U243" s="43">
        <f t="shared" si="109"/>
        <v>0</v>
      </c>
      <c r="V243" s="43"/>
      <c r="W243" s="43"/>
      <c r="X243" s="43"/>
      <c r="Y243" s="43"/>
      <c r="Z243" s="43"/>
      <c r="AA243" s="43">
        <f t="shared" si="140"/>
        <v>0</v>
      </c>
      <c r="AB243" s="43">
        <f t="shared" si="140"/>
        <v>0</v>
      </c>
      <c r="AC243" s="43">
        <f t="shared" si="140"/>
        <v>0</v>
      </c>
      <c r="AD243" s="43">
        <f t="shared" si="140"/>
        <v>0</v>
      </c>
      <c r="AE243" s="43">
        <f t="shared" ref="AE243:AF243" si="153">IF(AE42="",0,IF(AE42&gt;100%,1,0))</f>
        <v>0</v>
      </c>
      <c r="AF243" s="43">
        <f t="shared" si="153"/>
        <v>0</v>
      </c>
      <c r="AG243" s="29">
        <f t="shared" si="111"/>
        <v>0</v>
      </c>
      <c r="AK243" s="28">
        <f t="shared" si="112"/>
        <v>0</v>
      </c>
      <c r="AM243" s="28">
        <f t="shared" si="134"/>
        <v>0</v>
      </c>
      <c r="AN243" s="28">
        <f t="shared" si="135"/>
        <v>0</v>
      </c>
      <c r="AO243" s="28">
        <f t="shared" si="136"/>
        <v>0</v>
      </c>
      <c r="AP243" s="29"/>
      <c r="AS243" t="str">
        <f t="shared" si="126"/>
        <v/>
      </c>
      <c r="AT243" t="str">
        <f t="shared" si="113"/>
        <v/>
      </c>
      <c r="AU243" s="29">
        <f t="shared" si="119"/>
        <v>0</v>
      </c>
      <c r="AV243" s="29" t="b">
        <f t="shared" si="114"/>
        <v>0</v>
      </c>
      <c r="AW243" s="29">
        <f t="shared" si="120"/>
        <v>0</v>
      </c>
      <c r="AX243" s="28">
        <f t="shared" si="121"/>
        <v>0</v>
      </c>
      <c r="BD243" t="str">
        <f t="shared" si="72"/>
        <v>R1DHADLEY LEARNING COMMUNITY</v>
      </c>
      <c r="BE243" s="94" t="s">
        <v>2583</v>
      </c>
      <c r="BF243" s="94" t="s">
        <v>2584</v>
      </c>
      <c r="BG243" s="94" t="s">
        <v>2583</v>
      </c>
      <c r="BH243" s="94" t="s">
        <v>2584</v>
      </c>
      <c r="BI243" s="94" t="str">
        <f t="shared" si="73"/>
        <v>R1D</v>
      </c>
    </row>
    <row r="244" spans="1:61" hidden="1" x14ac:dyDescent="0.3">
      <c r="A244" s="29" t="e">
        <f t="shared" si="95"/>
        <v>#N/A</v>
      </c>
      <c r="B244" s="29" t="e">
        <f t="shared" si="96"/>
        <v>#N/A</v>
      </c>
      <c r="C244" s="29"/>
      <c r="D244" s="29">
        <f t="shared" si="97"/>
        <v>0</v>
      </c>
      <c r="E244" s="43">
        <f t="shared" si="102"/>
        <v>0</v>
      </c>
      <c r="F244" s="29" t="str">
        <f t="shared" si="103"/>
        <v/>
      </c>
      <c r="G244" s="43" t="str">
        <f t="shared" si="104"/>
        <v/>
      </c>
      <c r="H244" s="43">
        <f t="shared" si="105"/>
        <v>0</v>
      </c>
      <c r="I244" s="43">
        <f t="shared" si="106"/>
        <v>0</v>
      </c>
      <c r="J244" s="43">
        <f t="shared" si="98"/>
        <v>0</v>
      </c>
      <c r="K244" s="43">
        <f t="shared" si="99"/>
        <v>0</v>
      </c>
      <c r="L244" s="43">
        <f t="shared" si="123"/>
        <v>0</v>
      </c>
      <c r="M244" s="43">
        <f t="shared" si="107"/>
        <v>0</v>
      </c>
      <c r="N244" s="43">
        <f t="shared" si="108"/>
        <v>0</v>
      </c>
      <c r="O244" s="43"/>
      <c r="P244" s="43"/>
      <c r="Q244" s="43"/>
      <c r="R244" s="43"/>
      <c r="S244" s="43"/>
      <c r="T244" s="43"/>
      <c r="U244" s="43">
        <f t="shared" si="109"/>
        <v>0</v>
      </c>
      <c r="V244" s="43"/>
      <c r="W244" s="43"/>
      <c r="X244" s="43"/>
      <c r="Y244" s="43"/>
      <c r="Z244" s="43"/>
      <c r="AA244" s="43">
        <f t="shared" si="140"/>
        <v>0</v>
      </c>
      <c r="AB244" s="43">
        <f t="shared" si="140"/>
        <v>0</v>
      </c>
      <c r="AC244" s="43">
        <f t="shared" si="140"/>
        <v>0</v>
      </c>
      <c r="AD244" s="43">
        <f t="shared" si="140"/>
        <v>0</v>
      </c>
      <c r="AE244" s="43">
        <f t="shared" ref="AE244:AF244" si="154">IF(AE43="",0,IF(AE43&gt;100%,1,0))</f>
        <v>0</v>
      </c>
      <c r="AF244" s="43">
        <f t="shared" si="154"/>
        <v>0</v>
      </c>
      <c r="AG244" s="29">
        <f t="shared" si="111"/>
        <v>0</v>
      </c>
      <c r="AK244" s="28">
        <f t="shared" si="112"/>
        <v>0</v>
      </c>
      <c r="AM244" s="28">
        <f t="shared" si="134"/>
        <v>0</v>
      </c>
      <c r="AN244" s="28">
        <f t="shared" si="135"/>
        <v>0</v>
      </c>
      <c r="AO244" s="28">
        <f t="shared" si="136"/>
        <v>0</v>
      </c>
      <c r="AP244" s="29"/>
      <c r="AS244" t="str">
        <f t="shared" si="126"/>
        <v/>
      </c>
      <c r="AT244" t="str">
        <f t="shared" si="113"/>
        <v/>
      </c>
      <c r="AU244" s="29">
        <f t="shared" si="119"/>
        <v>0</v>
      </c>
      <c r="AV244" s="29" t="b">
        <f t="shared" si="114"/>
        <v>0</v>
      </c>
      <c r="AW244" s="29">
        <f t="shared" si="120"/>
        <v>0</v>
      </c>
      <c r="AX244" s="28">
        <f t="shared" si="121"/>
        <v>0</v>
      </c>
      <c r="BD244" t="str">
        <f t="shared" si="72"/>
        <v>R1DHIGHLEY (GP)</v>
      </c>
      <c r="BE244" s="94" t="s">
        <v>2531</v>
      </c>
      <c r="BF244" s="94" t="s">
        <v>2532</v>
      </c>
      <c r="BG244" s="94" t="s">
        <v>2531</v>
      </c>
      <c r="BH244" s="94" t="s">
        <v>2532</v>
      </c>
      <c r="BI244" s="94" t="str">
        <f t="shared" si="73"/>
        <v>R1D</v>
      </c>
    </row>
    <row r="245" spans="1:61" hidden="1" x14ac:dyDescent="0.3">
      <c r="A245" s="29" t="e">
        <f t="shared" si="95"/>
        <v>#N/A</v>
      </c>
      <c r="B245" s="29" t="e">
        <f t="shared" si="96"/>
        <v>#N/A</v>
      </c>
      <c r="C245" s="29"/>
      <c r="D245" s="29">
        <f t="shared" si="97"/>
        <v>0</v>
      </c>
      <c r="E245" s="43">
        <f t="shared" si="102"/>
        <v>0</v>
      </c>
      <c r="F245" s="29" t="str">
        <f t="shared" si="103"/>
        <v/>
      </c>
      <c r="G245" s="43" t="str">
        <f t="shared" si="104"/>
        <v/>
      </c>
      <c r="H245" s="43">
        <f t="shared" si="105"/>
        <v>0</v>
      </c>
      <c r="I245" s="43">
        <f t="shared" si="106"/>
        <v>0</v>
      </c>
      <c r="J245" s="43">
        <f t="shared" si="98"/>
        <v>0</v>
      </c>
      <c r="K245" s="43">
        <f t="shared" si="99"/>
        <v>0</v>
      </c>
      <c r="L245" s="43">
        <f t="shared" si="123"/>
        <v>0</v>
      </c>
      <c r="M245" s="43">
        <f t="shared" si="107"/>
        <v>0</v>
      </c>
      <c r="N245" s="43">
        <f t="shared" si="108"/>
        <v>0</v>
      </c>
      <c r="O245" s="43"/>
      <c r="P245" s="43"/>
      <c r="Q245" s="43"/>
      <c r="R245" s="43"/>
      <c r="S245" s="43"/>
      <c r="T245" s="43"/>
      <c r="U245" s="43">
        <f t="shared" si="109"/>
        <v>0</v>
      </c>
      <c r="V245" s="43"/>
      <c r="W245" s="43"/>
      <c r="X245" s="43"/>
      <c r="Y245" s="43"/>
      <c r="Z245" s="43"/>
      <c r="AA245" s="43">
        <f t="shared" si="140"/>
        <v>0</v>
      </c>
      <c r="AB245" s="43">
        <f t="shared" si="140"/>
        <v>0</v>
      </c>
      <c r="AC245" s="43">
        <f t="shared" si="140"/>
        <v>0</v>
      </c>
      <c r="AD245" s="43">
        <f t="shared" si="140"/>
        <v>0</v>
      </c>
      <c r="AE245" s="43">
        <f t="shared" ref="AE245:AF245" si="155">IF(AE44="",0,IF(AE44&gt;100%,1,0))</f>
        <v>0</v>
      </c>
      <c r="AF245" s="43">
        <f t="shared" si="155"/>
        <v>0</v>
      </c>
      <c r="AG245" s="29">
        <f t="shared" si="111"/>
        <v>0</v>
      </c>
      <c r="AK245" s="28">
        <f t="shared" si="112"/>
        <v>0</v>
      </c>
      <c r="AM245" s="28">
        <f t="shared" si="134"/>
        <v>0</v>
      </c>
      <c r="AN245" s="28">
        <f t="shared" si="135"/>
        <v>0</v>
      </c>
      <c r="AO245" s="28">
        <f t="shared" si="136"/>
        <v>0</v>
      </c>
      <c r="AP245" s="29"/>
      <c r="AS245" t="str">
        <f t="shared" si="126"/>
        <v/>
      </c>
      <c r="AT245" t="str">
        <f t="shared" si="113"/>
        <v/>
      </c>
      <c r="AU245" s="29">
        <f t="shared" si="119"/>
        <v>0</v>
      </c>
      <c r="AV245" s="29" t="b">
        <f t="shared" si="114"/>
        <v>0</v>
      </c>
      <c r="AW245" s="29">
        <f t="shared" si="120"/>
        <v>0</v>
      </c>
      <c r="AX245" s="28">
        <f t="shared" si="121"/>
        <v>0</v>
      </c>
      <c r="BD245" t="str">
        <f t="shared" si="72"/>
        <v>R1DHINSTOCK MANOR</v>
      </c>
      <c r="BE245" s="94" t="s">
        <v>2559</v>
      </c>
      <c r="BF245" s="94" t="s">
        <v>2560</v>
      </c>
      <c r="BG245" s="94" t="s">
        <v>2559</v>
      </c>
      <c r="BH245" s="94" t="s">
        <v>2560</v>
      </c>
      <c r="BI245" s="94" t="str">
        <f t="shared" si="73"/>
        <v>R1D</v>
      </c>
    </row>
    <row r="246" spans="1:61" hidden="1" x14ac:dyDescent="0.3">
      <c r="A246" s="29" t="e">
        <f t="shared" si="95"/>
        <v>#N/A</v>
      </c>
      <c r="B246" s="29" t="e">
        <f t="shared" si="96"/>
        <v>#N/A</v>
      </c>
      <c r="C246" s="29"/>
      <c r="D246" s="29">
        <f t="shared" si="97"/>
        <v>0</v>
      </c>
      <c r="E246" s="43">
        <f t="shared" si="102"/>
        <v>0</v>
      </c>
      <c r="F246" s="29" t="str">
        <f t="shared" si="103"/>
        <v/>
      </c>
      <c r="G246" s="43" t="str">
        <f t="shared" si="104"/>
        <v/>
      </c>
      <c r="H246" s="43">
        <f t="shared" si="105"/>
        <v>0</v>
      </c>
      <c r="I246" s="43">
        <f t="shared" si="106"/>
        <v>0</v>
      </c>
      <c r="J246" s="43">
        <f t="shared" si="98"/>
        <v>0</v>
      </c>
      <c r="K246" s="43">
        <f t="shared" si="99"/>
        <v>0</v>
      </c>
      <c r="L246" s="43">
        <f t="shared" si="123"/>
        <v>0</v>
      </c>
      <c r="M246" s="43">
        <f t="shared" si="107"/>
        <v>0</v>
      </c>
      <c r="N246" s="43">
        <f t="shared" si="108"/>
        <v>0</v>
      </c>
      <c r="O246" s="43"/>
      <c r="P246" s="43"/>
      <c r="Q246" s="43"/>
      <c r="R246" s="43"/>
      <c r="S246" s="43"/>
      <c r="T246" s="43"/>
      <c r="U246" s="43">
        <f t="shared" si="109"/>
        <v>0</v>
      </c>
      <c r="V246" s="43"/>
      <c r="W246" s="43"/>
      <c r="X246" s="43"/>
      <c r="Y246" s="43"/>
      <c r="Z246" s="43"/>
      <c r="AA246" s="43">
        <f t="shared" si="140"/>
        <v>0</v>
      </c>
      <c r="AB246" s="43">
        <f t="shared" si="140"/>
        <v>0</v>
      </c>
      <c r="AC246" s="43">
        <f t="shared" si="140"/>
        <v>0</v>
      </c>
      <c r="AD246" s="43">
        <f t="shared" si="140"/>
        <v>0</v>
      </c>
      <c r="AE246" s="43">
        <f t="shared" ref="AE246:AF246" si="156">IF(AE45="",0,IF(AE45&gt;100%,1,0))</f>
        <v>0</v>
      </c>
      <c r="AF246" s="43">
        <f t="shared" si="156"/>
        <v>0</v>
      </c>
      <c r="AG246" s="29">
        <f t="shared" si="111"/>
        <v>0</v>
      </c>
      <c r="AK246" s="28">
        <f t="shared" si="112"/>
        <v>0</v>
      </c>
      <c r="AM246" s="28">
        <f t="shared" si="134"/>
        <v>0</v>
      </c>
      <c r="AN246" s="28">
        <f t="shared" si="135"/>
        <v>0</v>
      </c>
      <c r="AO246" s="28">
        <f t="shared" si="136"/>
        <v>0</v>
      </c>
      <c r="AP246" s="29"/>
      <c r="AS246" t="str">
        <f t="shared" si="126"/>
        <v/>
      </c>
      <c r="AT246" t="str">
        <f t="shared" si="113"/>
        <v/>
      </c>
      <c r="AU246" s="29">
        <f t="shared" si="119"/>
        <v>0</v>
      </c>
      <c r="AV246" s="29" t="b">
        <f t="shared" si="114"/>
        <v>0</v>
      </c>
      <c r="AW246" s="29">
        <f t="shared" si="120"/>
        <v>0</v>
      </c>
      <c r="AX246" s="28">
        <f t="shared" si="121"/>
        <v>0</v>
      </c>
      <c r="BD246" t="str">
        <f t="shared" si="72"/>
        <v>R1DHODNET (GP)</v>
      </c>
      <c r="BE246" s="94" t="s">
        <v>2533</v>
      </c>
      <c r="BF246" s="94" t="s">
        <v>2534</v>
      </c>
      <c r="BG246" s="94" t="s">
        <v>2533</v>
      </c>
      <c r="BH246" s="94" t="s">
        <v>2534</v>
      </c>
      <c r="BI246" s="94" t="str">
        <f t="shared" si="73"/>
        <v>R1D</v>
      </c>
    </row>
    <row r="247" spans="1:61" hidden="1" x14ac:dyDescent="0.3">
      <c r="A247" s="29" t="e">
        <f t="shared" ref="A247:A278" si="157">VLOOKUP($D46,$BE:$BE,1,0)</f>
        <v>#N/A</v>
      </c>
      <c r="B247" s="29" t="e">
        <f t="shared" ref="B247:B278" si="158">VLOOKUP($E46,$BF:$BF,1,0)</f>
        <v>#N/A</v>
      </c>
      <c r="C247" s="29"/>
      <c r="D247" s="29">
        <f t="shared" ref="D247:D278" si="159">IF(D46="",0,IF(ISERROR(VLOOKUP(D46,$BE$3:$BE$249,1,0)),0,IF(VLOOKUP(D46,$BE$3:$BI$249,5,0)=$B$8,0,1)))</f>
        <v>0</v>
      </c>
      <c r="E247" s="43">
        <f t="shared" si="102"/>
        <v>0</v>
      </c>
      <c r="F247" s="29" t="str">
        <f t="shared" si="103"/>
        <v/>
      </c>
      <c r="G247" s="43" t="str">
        <f t="shared" si="104"/>
        <v/>
      </c>
      <c r="H247" s="43">
        <f t="shared" si="105"/>
        <v>0</v>
      </c>
      <c r="I247" s="43">
        <f t="shared" si="106"/>
        <v>0</v>
      </c>
      <c r="J247" s="43">
        <f t="shared" ref="J247:J278" si="160">IF(G46="",0,IF(ISERROR(VLOOKUP(G46,$AH$14:$AH$98,1,FALSE)),1,0))</f>
        <v>0</v>
      </c>
      <c r="K247" s="43">
        <f t="shared" ref="K247:K278" si="161">IF(H46="",0,IF(ISERROR(VLOOKUP(H46,$AH$14:$AH$98,1,FALSE)),1,0))</f>
        <v>0</v>
      </c>
      <c r="L247" s="43">
        <f t="shared" si="123"/>
        <v>0</v>
      </c>
      <c r="M247" s="43">
        <f t="shared" si="107"/>
        <v>0</v>
      </c>
      <c r="N247" s="43">
        <f t="shared" si="108"/>
        <v>0</v>
      </c>
      <c r="O247" s="43"/>
      <c r="P247" s="43"/>
      <c r="Q247" s="43"/>
      <c r="R247" s="43"/>
      <c r="S247" s="43"/>
      <c r="T247" s="43"/>
      <c r="U247" s="43">
        <f t="shared" si="109"/>
        <v>0</v>
      </c>
      <c r="V247" s="43"/>
      <c r="W247" s="43"/>
      <c r="X247" s="43"/>
      <c r="Y247" s="43"/>
      <c r="Z247" s="43"/>
      <c r="AA247" s="43">
        <f t="shared" ref="AA247:AD262" si="162">IF(AA46="",0,IF(AA46&gt;100%,1,0))</f>
        <v>0</v>
      </c>
      <c r="AB247" s="43">
        <f t="shared" si="162"/>
        <v>0</v>
      </c>
      <c r="AC247" s="43">
        <f t="shared" si="162"/>
        <v>0</v>
      </c>
      <c r="AD247" s="43">
        <f t="shared" si="162"/>
        <v>0</v>
      </c>
      <c r="AE247" s="43">
        <f t="shared" ref="AE247:AF247" si="163">IF(AE46="",0,IF(AE46&gt;100%,1,0))</f>
        <v>0</v>
      </c>
      <c r="AF247" s="43">
        <f t="shared" si="163"/>
        <v>0</v>
      </c>
      <c r="AG247" s="29">
        <f t="shared" si="111"/>
        <v>0</v>
      </c>
      <c r="AK247" s="28">
        <f t="shared" si="112"/>
        <v>0</v>
      </c>
      <c r="AM247" s="28">
        <f t="shared" si="134"/>
        <v>0</v>
      </c>
      <c r="AN247" s="28">
        <f t="shared" si="135"/>
        <v>0</v>
      </c>
      <c r="AO247" s="28">
        <f t="shared" si="136"/>
        <v>0</v>
      </c>
      <c r="AP247" s="29"/>
      <c r="AS247" t="str">
        <f t="shared" si="126"/>
        <v/>
      </c>
      <c r="AT247" t="str">
        <f t="shared" si="113"/>
        <v/>
      </c>
      <c r="AU247" s="29">
        <f t="shared" si="119"/>
        <v>0</v>
      </c>
      <c r="AV247" s="29" t="b">
        <f t="shared" si="114"/>
        <v>0</v>
      </c>
      <c r="AW247" s="29">
        <f t="shared" si="120"/>
        <v>0</v>
      </c>
      <c r="AX247" s="28">
        <f t="shared" si="121"/>
        <v>0</v>
      </c>
      <c r="BD247" t="str">
        <f t="shared" si="72"/>
        <v>R1DIRONBRIDGE (GP)</v>
      </c>
      <c r="BE247" s="94" t="s">
        <v>2525</v>
      </c>
      <c r="BF247" s="94" t="s">
        <v>2526</v>
      </c>
      <c r="BG247" s="94" t="s">
        <v>2525</v>
      </c>
      <c r="BH247" s="94" t="s">
        <v>2526</v>
      </c>
      <c r="BI247" s="94" t="str">
        <f t="shared" si="73"/>
        <v>R1D</v>
      </c>
    </row>
    <row r="248" spans="1:61" hidden="1" x14ac:dyDescent="0.3">
      <c r="A248" s="29" t="e">
        <f t="shared" si="157"/>
        <v>#N/A</v>
      </c>
      <c r="B248" s="29" t="e">
        <f t="shared" si="158"/>
        <v>#N/A</v>
      </c>
      <c r="C248" s="29"/>
      <c r="D248" s="29">
        <f t="shared" si="159"/>
        <v>0</v>
      </c>
      <c r="E248" s="43">
        <f t="shared" si="102"/>
        <v>0</v>
      </c>
      <c r="F248" s="29" t="str">
        <f t="shared" si="103"/>
        <v/>
      </c>
      <c r="G248" s="43" t="str">
        <f t="shared" si="104"/>
        <v/>
      </c>
      <c r="H248" s="43">
        <f t="shared" si="105"/>
        <v>0</v>
      </c>
      <c r="I248" s="43">
        <f t="shared" si="106"/>
        <v>0</v>
      </c>
      <c r="J248" s="43">
        <f t="shared" si="160"/>
        <v>0</v>
      </c>
      <c r="K248" s="43">
        <f t="shared" si="161"/>
        <v>0</v>
      </c>
      <c r="L248" s="43">
        <f t="shared" si="123"/>
        <v>0</v>
      </c>
      <c r="M248" s="43">
        <f t="shared" si="107"/>
        <v>0</v>
      </c>
      <c r="N248" s="43">
        <f t="shared" si="108"/>
        <v>0</v>
      </c>
      <c r="O248" s="43"/>
      <c r="P248" s="43"/>
      <c r="Q248" s="43"/>
      <c r="R248" s="43"/>
      <c r="S248" s="43"/>
      <c r="T248" s="43"/>
      <c r="U248" s="43">
        <f t="shared" si="109"/>
        <v>0</v>
      </c>
      <c r="V248" s="43"/>
      <c r="W248" s="43"/>
      <c r="X248" s="43"/>
      <c r="Y248" s="43"/>
      <c r="Z248" s="43"/>
      <c r="AA248" s="43">
        <f t="shared" si="162"/>
        <v>0</v>
      </c>
      <c r="AB248" s="43">
        <f t="shared" si="162"/>
        <v>0</v>
      </c>
      <c r="AC248" s="43">
        <f t="shared" si="162"/>
        <v>0</v>
      </c>
      <c r="AD248" s="43">
        <f t="shared" si="162"/>
        <v>0</v>
      </c>
      <c r="AE248" s="43">
        <f t="shared" ref="AE248:AF248" si="164">IF(AE47="",0,IF(AE47&gt;100%,1,0))</f>
        <v>0</v>
      </c>
      <c r="AF248" s="43">
        <f t="shared" si="164"/>
        <v>0</v>
      </c>
      <c r="AG248" s="29">
        <f t="shared" si="111"/>
        <v>0</v>
      </c>
      <c r="AK248" s="28">
        <f t="shared" ref="AK248:AK279" si="165">IF(AA46="",0, IF(AA46="-",0,IF(AA46&gt;100%,1,0)))</f>
        <v>0</v>
      </c>
      <c r="AM248" s="28">
        <f t="shared" si="134"/>
        <v>0</v>
      </c>
      <c r="AN248" s="28">
        <f t="shared" si="135"/>
        <v>0</v>
      </c>
      <c r="AO248" s="28">
        <f t="shared" si="136"/>
        <v>0</v>
      </c>
      <c r="AP248" s="29"/>
      <c r="AS248" t="str">
        <f t="shared" si="126"/>
        <v/>
      </c>
      <c r="AT248" t="str">
        <f t="shared" ref="AT248:AT279" si="166">IF(AS248="","",(IF(COUNTIF($AS$216:$AS$414,AS248)&gt;1,1,0))=1)</f>
        <v/>
      </c>
      <c r="AU248" s="29">
        <f t="shared" si="119"/>
        <v>0</v>
      </c>
      <c r="AV248" s="29" t="b">
        <f t="shared" ref="AV248:AV279" si="167">IF(E46="",(COUNTA(E47)=1),"Complete")</f>
        <v>0</v>
      </c>
      <c r="AW248" s="29">
        <f t="shared" si="120"/>
        <v>0</v>
      </c>
      <c r="AX248" s="28">
        <f t="shared" si="121"/>
        <v>0</v>
      </c>
      <c r="BD248" t="str">
        <f t="shared" si="72"/>
        <v>R1DKEEPER'S CRESCENT</v>
      </c>
      <c r="BE248" s="94" t="s">
        <v>2549</v>
      </c>
      <c r="BF248" s="94" t="s">
        <v>2550</v>
      </c>
      <c r="BG248" s="94" t="s">
        <v>2549</v>
      </c>
      <c r="BH248" s="94" t="s">
        <v>2550</v>
      </c>
      <c r="BI248" s="94" t="str">
        <f t="shared" si="73"/>
        <v>R1D</v>
      </c>
    </row>
    <row r="249" spans="1:61" hidden="1" x14ac:dyDescent="0.3">
      <c r="A249" s="29" t="e">
        <f t="shared" si="157"/>
        <v>#N/A</v>
      </c>
      <c r="B249" s="29" t="e">
        <f t="shared" si="158"/>
        <v>#N/A</v>
      </c>
      <c r="C249" s="29"/>
      <c r="D249" s="29">
        <f t="shared" si="159"/>
        <v>0</v>
      </c>
      <c r="E249" s="43">
        <f t="shared" si="102"/>
        <v>0</v>
      </c>
      <c r="F249" s="29" t="str">
        <f t="shared" si="103"/>
        <v/>
      </c>
      <c r="G249" s="43" t="str">
        <f t="shared" si="104"/>
        <v/>
      </c>
      <c r="H249" s="43">
        <f t="shared" si="105"/>
        <v>0</v>
      </c>
      <c r="I249" s="43">
        <f t="shared" si="106"/>
        <v>0</v>
      </c>
      <c r="J249" s="43">
        <f t="shared" si="160"/>
        <v>0</v>
      </c>
      <c r="K249" s="43">
        <f t="shared" si="161"/>
        <v>0</v>
      </c>
      <c r="L249" s="43">
        <f t="shared" si="123"/>
        <v>0</v>
      </c>
      <c r="M249" s="43">
        <f t="shared" si="107"/>
        <v>0</v>
      </c>
      <c r="N249" s="43">
        <f t="shared" si="108"/>
        <v>0</v>
      </c>
      <c r="O249" s="43"/>
      <c r="P249" s="43"/>
      <c r="Q249" s="43"/>
      <c r="R249" s="43"/>
      <c r="S249" s="43"/>
      <c r="T249" s="43"/>
      <c r="U249" s="43">
        <f t="shared" si="109"/>
        <v>0</v>
      </c>
      <c r="V249" s="43"/>
      <c r="W249" s="43"/>
      <c r="X249" s="43"/>
      <c r="Y249" s="43"/>
      <c r="Z249" s="43"/>
      <c r="AA249" s="43">
        <f t="shared" si="162"/>
        <v>0</v>
      </c>
      <c r="AB249" s="43">
        <f t="shared" si="162"/>
        <v>0</v>
      </c>
      <c r="AC249" s="43">
        <f t="shared" si="162"/>
        <v>0</v>
      </c>
      <c r="AD249" s="43">
        <f t="shared" si="162"/>
        <v>0</v>
      </c>
      <c r="AE249" s="43">
        <f t="shared" ref="AE249:AF249" si="168">IF(AE48="",0,IF(AE48&gt;100%,1,0))</f>
        <v>0</v>
      </c>
      <c r="AF249" s="43">
        <f t="shared" si="168"/>
        <v>0</v>
      </c>
      <c r="AG249" s="29">
        <f t="shared" si="111"/>
        <v>0</v>
      </c>
      <c r="AK249" s="28">
        <f t="shared" si="165"/>
        <v>0</v>
      </c>
      <c r="AM249" s="28">
        <f t="shared" si="134"/>
        <v>0</v>
      </c>
      <c r="AN249" s="28">
        <f t="shared" si="135"/>
        <v>0</v>
      </c>
      <c r="AO249" s="28">
        <f t="shared" si="136"/>
        <v>0</v>
      </c>
      <c r="AP249" s="29"/>
      <c r="AS249" t="str">
        <f t="shared" si="126"/>
        <v/>
      </c>
      <c r="AT249" t="str">
        <f t="shared" si="166"/>
        <v/>
      </c>
      <c r="AU249" s="29">
        <f t="shared" si="119"/>
        <v>0</v>
      </c>
      <c r="AV249" s="29" t="b">
        <f t="shared" si="167"/>
        <v>0</v>
      </c>
      <c r="AW249" s="29">
        <f t="shared" si="120"/>
        <v>0</v>
      </c>
      <c r="AX249" s="28">
        <f t="shared" si="121"/>
        <v>0</v>
      </c>
      <c r="BD249" t="str">
        <f t="shared" si="72"/>
        <v>R1DLABURNHAMS</v>
      </c>
      <c r="BE249" s="94" t="s">
        <v>2539</v>
      </c>
      <c r="BF249" s="94" t="s">
        <v>2540</v>
      </c>
      <c r="BG249" s="94" t="s">
        <v>2539</v>
      </c>
      <c r="BH249" s="94" t="s">
        <v>2540</v>
      </c>
      <c r="BI249" s="94" t="str">
        <f t="shared" si="73"/>
        <v>R1D</v>
      </c>
    </row>
    <row r="250" spans="1:61" hidden="1" x14ac:dyDescent="0.3">
      <c r="A250" s="29" t="e">
        <f t="shared" si="157"/>
        <v>#N/A</v>
      </c>
      <c r="B250" s="29" t="e">
        <f t="shared" si="158"/>
        <v>#N/A</v>
      </c>
      <c r="C250" s="29"/>
      <c r="D250" s="29">
        <f t="shared" si="159"/>
        <v>0</v>
      </c>
      <c r="E250" s="43">
        <f t="shared" si="102"/>
        <v>0</v>
      </c>
      <c r="F250" s="29" t="str">
        <f t="shared" si="103"/>
        <v/>
      </c>
      <c r="G250" s="43" t="str">
        <f t="shared" si="104"/>
        <v/>
      </c>
      <c r="H250" s="43">
        <f t="shared" si="105"/>
        <v>0</v>
      </c>
      <c r="I250" s="43">
        <f t="shared" si="106"/>
        <v>0</v>
      </c>
      <c r="J250" s="43">
        <f t="shared" si="160"/>
        <v>0</v>
      </c>
      <c r="K250" s="43">
        <f t="shared" si="161"/>
        <v>0</v>
      </c>
      <c r="L250" s="43">
        <f t="shared" si="123"/>
        <v>0</v>
      </c>
      <c r="M250" s="43">
        <f t="shared" si="107"/>
        <v>0</v>
      </c>
      <c r="N250" s="43">
        <f t="shared" si="108"/>
        <v>0</v>
      </c>
      <c r="O250" s="43"/>
      <c r="P250" s="43"/>
      <c r="Q250" s="43"/>
      <c r="R250" s="43"/>
      <c r="S250" s="43"/>
      <c r="T250" s="43"/>
      <c r="U250" s="43">
        <f t="shared" si="109"/>
        <v>0</v>
      </c>
      <c r="V250" s="43"/>
      <c r="W250" s="43"/>
      <c r="X250" s="43"/>
      <c r="Y250" s="43"/>
      <c r="Z250" s="43"/>
      <c r="AA250" s="43">
        <f t="shared" si="162"/>
        <v>0</v>
      </c>
      <c r="AB250" s="43">
        <f t="shared" si="162"/>
        <v>0</v>
      </c>
      <c r="AC250" s="43">
        <f t="shared" si="162"/>
        <v>0</v>
      </c>
      <c r="AD250" s="43">
        <f t="shared" si="162"/>
        <v>0</v>
      </c>
      <c r="AE250" s="43">
        <f t="shared" ref="AE250:AF250" si="169">IF(AE49="",0,IF(AE49&gt;100%,1,0))</f>
        <v>0</v>
      </c>
      <c r="AF250" s="43">
        <f t="shared" si="169"/>
        <v>0</v>
      </c>
      <c r="AG250" s="29">
        <f t="shared" si="111"/>
        <v>0</v>
      </c>
      <c r="AK250" s="28">
        <f t="shared" si="165"/>
        <v>0</v>
      </c>
      <c r="AM250" s="28">
        <f t="shared" si="134"/>
        <v>0</v>
      </c>
      <c r="AN250" s="28">
        <f t="shared" si="135"/>
        <v>0</v>
      </c>
      <c r="AO250" s="28">
        <f t="shared" si="136"/>
        <v>0</v>
      </c>
      <c r="AP250" s="29"/>
      <c r="AS250" t="str">
        <f t="shared" si="126"/>
        <v/>
      </c>
      <c r="AT250" t="str">
        <f t="shared" si="166"/>
        <v/>
      </c>
      <c r="AU250" s="29">
        <f t="shared" si="119"/>
        <v>0</v>
      </c>
      <c r="AV250" s="29" t="b">
        <f t="shared" si="167"/>
        <v>0</v>
      </c>
      <c r="AW250" s="29">
        <f t="shared" si="120"/>
        <v>0</v>
      </c>
      <c r="AX250" s="28">
        <f t="shared" si="121"/>
        <v>0</v>
      </c>
      <c r="BD250" t="str">
        <f t="shared" si="72"/>
        <v>R1DLIFESOURCE COLLABORATIVE PROCUREMENT HUB</v>
      </c>
      <c r="BE250" s="94" t="s">
        <v>2575</v>
      </c>
      <c r="BF250" s="94" t="s">
        <v>2576</v>
      </c>
      <c r="BG250" s="94" t="s">
        <v>2575</v>
      </c>
      <c r="BH250" s="94" t="s">
        <v>2576</v>
      </c>
      <c r="BI250" s="94" t="str">
        <f t="shared" si="73"/>
        <v>R1D</v>
      </c>
    </row>
    <row r="251" spans="1:61" hidden="1" x14ac:dyDescent="0.3">
      <c r="A251" s="29" t="e">
        <f t="shared" si="157"/>
        <v>#N/A</v>
      </c>
      <c r="B251" s="29" t="e">
        <f t="shared" si="158"/>
        <v>#N/A</v>
      </c>
      <c r="C251" s="29"/>
      <c r="D251" s="29">
        <f t="shared" si="159"/>
        <v>0</v>
      </c>
      <c r="E251" s="43">
        <f t="shared" si="102"/>
        <v>0</v>
      </c>
      <c r="F251" s="29" t="str">
        <f t="shared" si="103"/>
        <v/>
      </c>
      <c r="G251" s="43" t="str">
        <f t="shared" si="104"/>
        <v/>
      </c>
      <c r="H251" s="43">
        <f t="shared" si="105"/>
        <v>0</v>
      </c>
      <c r="I251" s="43">
        <f t="shared" si="106"/>
        <v>0</v>
      </c>
      <c r="J251" s="43">
        <f t="shared" si="160"/>
        <v>0</v>
      </c>
      <c r="K251" s="43">
        <f t="shared" si="161"/>
        <v>0</v>
      </c>
      <c r="L251" s="43">
        <f t="shared" si="123"/>
        <v>0</v>
      </c>
      <c r="M251" s="43">
        <f t="shared" si="107"/>
        <v>0</v>
      </c>
      <c r="N251" s="43">
        <f t="shared" si="108"/>
        <v>0</v>
      </c>
      <c r="O251" s="43"/>
      <c r="P251" s="43"/>
      <c r="Q251" s="43"/>
      <c r="R251" s="43"/>
      <c r="S251" s="43"/>
      <c r="T251" s="43"/>
      <c r="U251" s="43">
        <f t="shared" si="109"/>
        <v>0</v>
      </c>
      <c r="V251" s="43"/>
      <c r="W251" s="43"/>
      <c r="X251" s="43"/>
      <c r="Y251" s="43"/>
      <c r="Z251" s="43"/>
      <c r="AA251" s="43">
        <f t="shared" si="162"/>
        <v>0</v>
      </c>
      <c r="AB251" s="43">
        <f t="shared" si="162"/>
        <v>0</v>
      </c>
      <c r="AC251" s="43">
        <f t="shared" si="162"/>
        <v>0</v>
      </c>
      <c r="AD251" s="43">
        <f t="shared" si="162"/>
        <v>0</v>
      </c>
      <c r="AE251" s="43">
        <f t="shared" ref="AE251:AF251" si="170">IF(AE50="",0,IF(AE50&gt;100%,1,0))</f>
        <v>0</v>
      </c>
      <c r="AF251" s="43">
        <f t="shared" si="170"/>
        <v>0</v>
      </c>
      <c r="AG251" s="29">
        <f t="shared" si="111"/>
        <v>0</v>
      </c>
      <c r="AK251" s="28">
        <f t="shared" si="165"/>
        <v>0</v>
      </c>
      <c r="AM251" s="28">
        <f t="shared" si="134"/>
        <v>0</v>
      </c>
      <c r="AN251" s="28">
        <f t="shared" si="135"/>
        <v>0</v>
      </c>
      <c r="AO251" s="28">
        <f t="shared" si="136"/>
        <v>0</v>
      </c>
      <c r="AP251" s="29"/>
      <c r="AS251" t="str">
        <f t="shared" si="126"/>
        <v/>
      </c>
      <c r="AT251" t="str">
        <f t="shared" si="166"/>
        <v/>
      </c>
      <c r="AU251" s="29">
        <f t="shared" si="119"/>
        <v>0</v>
      </c>
      <c r="AV251" s="29" t="b">
        <f t="shared" si="167"/>
        <v>0</v>
      </c>
      <c r="AW251" s="29">
        <f t="shared" si="120"/>
        <v>0</v>
      </c>
      <c r="AX251" s="28">
        <f t="shared" si="121"/>
        <v>0</v>
      </c>
      <c r="BD251" t="str">
        <f t="shared" si="72"/>
        <v>R1DLUDLOW COMMUNITY HOSPITAL</v>
      </c>
      <c r="BE251" s="94" t="s">
        <v>2597</v>
      </c>
      <c r="BF251" s="94" t="s">
        <v>2598</v>
      </c>
      <c r="BG251" s="94" t="s">
        <v>2597</v>
      </c>
      <c r="BH251" s="94" t="s">
        <v>2598</v>
      </c>
      <c r="BI251" s="94" t="str">
        <f t="shared" si="73"/>
        <v>R1D</v>
      </c>
    </row>
    <row r="252" spans="1:61" hidden="1" x14ac:dyDescent="0.3">
      <c r="A252" s="29" t="e">
        <f t="shared" si="157"/>
        <v>#N/A</v>
      </c>
      <c r="B252" s="29" t="e">
        <f t="shared" si="158"/>
        <v>#N/A</v>
      </c>
      <c r="C252" s="29"/>
      <c r="D252" s="29">
        <f t="shared" si="159"/>
        <v>0</v>
      </c>
      <c r="E252" s="43">
        <f t="shared" si="102"/>
        <v>0</v>
      </c>
      <c r="F252" s="29" t="str">
        <f t="shared" si="103"/>
        <v/>
      </c>
      <c r="G252" s="43" t="str">
        <f t="shared" si="104"/>
        <v/>
      </c>
      <c r="H252" s="43">
        <f t="shared" si="105"/>
        <v>0</v>
      </c>
      <c r="I252" s="43">
        <f t="shared" si="106"/>
        <v>0</v>
      </c>
      <c r="J252" s="43">
        <f t="shared" si="160"/>
        <v>0</v>
      </c>
      <c r="K252" s="43">
        <f t="shared" si="161"/>
        <v>0</v>
      </c>
      <c r="L252" s="43">
        <f t="shared" si="123"/>
        <v>0</v>
      </c>
      <c r="M252" s="43">
        <f t="shared" si="107"/>
        <v>0</v>
      </c>
      <c r="N252" s="43">
        <f t="shared" si="108"/>
        <v>0</v>
      </c>
      <c r="O252" s="43"/>
      <c r="P252" s="43"/>
      <c r="Q252" s="43"/>
      <c r="R252" s="43"/>
      <c r="S252" s="43"/>
      <c r="T252" s="43"/>
      <c r="U252" s="43">
        <f t="shared" si="109"/>
        <v>0</v>
      </c>
      <c r="V252" s="43"/>
      <c r="W252" s="43"/>
      <c r="X252" s="43"/>
      <c r="Y252" s="43"/>
      <c r="Z252" s="43"/>
      <c r="AA252" s="43">
        <f t="shared" si="162"/>
        <v>0</v>
      </c>
      <c r="AB252" s="43">
        <f t="shared" si="162"/>
        <v>0</v>
      </c>
      <c r="AC252" s="43">
        <f t="shared" si="162"/>
        <v>0</v>
      </c>
      <c r="AD252" s="43">
        <f t="shared" si="162"/>
        <v>0</v>
      </c>
      <c r="AE252" s="43">
        <f t="shared" ref="AE252:AF252" si="171">IF(AE51="",0,IF(AE51&gt;100%,1,0))</f>
        <v>0</v>
      </c>
      <c r="AF252" s="43">
        <f t="shared" si="171"/>
        <v>0</v>
      </c>
      <c r="AG252" s="29">
        <f t="shared" si="111"/>
        <v>0</v>
      </c>
      <c r="AK252" s="28">
        <f t="shared" si="165"/>
        <v>0</v>
      </c>
      <c r="AM252" s="28">
        <f t="shared" si="134"/>
        <v>0</v>
      </c>
      <c r="AN252" s="28">
        <f t="shared" si="135"/>
        <v>0</v>
      </c>
      <c r="AO252" s="28">
        <f t="shared" si="136"/>
        <v>0</v>
      </c>
      <c r="AP252" s="29"/>
      <c r="AS252" t="str">
        <f t="shared" si="126"/>
        <v/>
      </c>
      <c r="AT252" t="str">
        <f t="shared" si="166"/>
        <v/>
      </c>
      <c r="AU252" s="29">
        <f t="shared" si="119"/>
        <v>0</v>
      </c>
      <c r="AV252" s="29" t="b">
        <f t="shared" si="167"/>
        <v>0</v>
      </c>
      <c r="AW252" s="29">
        <f t="shared" si="120"/>
        <v>0</v>
      </c>
      <c r="AX252" s="28">
        <f t="shared" si="121"/>
        <v>0</v>
      </c>
      <c r="BD252" t="str">
        <f t="shared" si="72"/>
        <v>R1DLUDLOW HOSP OPD1</v>
      </c>
      <c r="BE252" s="94" t="s">
        <v>2609</v>
      </c>
      <c r="BF252" s="94" t="s">
        <v>2610</v>
      </c>
      <c r="BG252" s="94" t="s">
        <v>2609</v>
      </c>
      <c r="BH252" s="94" t="s">
        <v>2610</v>
      </c>
      <c r="BI252" s="94" t="str">
        <f t="shared" si="73"/>
        <v>R1D</v>
      </c>
    </row>
    <row r="253" spans="1:61" hidden="1" x14ac:dyDescent="0.3">
      <c r="A253" s="29" t="e">
        <f t="shared" si="157"/>
        <v>#N/A</v>
      </c>
      <c r="B253" s="29" t="e">
        <f t="shared" si="158"/>
        <v>#N/A</v>
      </c>
      <c r="C253" s="29"/>
      <c r="D253" s="29">
        <f t="shared" si="159"/>
        <v>0</v>
      </c>
      <c r="E253" s="43">
        <f t="shared" si="102"/>
        <v>0</v>
      </c>
      <c r="F253" s="29" t="str">
        <f t="shared" si="103"/>
        <v/>
      </c>
      <c r="G253" s="43" t="str">
        <f t="shared" si="104"/>
        <v/>
      </c>
      <c r="H253" s="43">
        <f t="shared" si="105"/>
        <v>0</v>
      </c>
      <c r="I253" s="43">
        <f t="shared" si="106"/>
        <v>0</v>
      </c>
      <c r="J253" s="43">
        <f t="shared" si="160"/>
        <v>0</v>
      </c>
      <c r="K253" s="43">
        <f t="shared" si="161"/>
        <v>0</v>
      </c>
      <c r="L253" s="43">
        <f t="shared" si="123"/>
        <v>0</v>
      </c>
      <c r="M253" s="43">
        <f t="shared" si="107"/>
        <v>0</v>
      </c>
      <c r="N253" s="43">
        <f t="shared" si="108"/>
        <v>0</v>
      </c>
      <c r="O253" s="43"/>
      <c r="P253" s="43"/>
      <c r="Q253" s="43"/>
      <c r="R253" s="43"/>
      <c r="S253" s="43"/>
      <c r="T253" s="43"/>
      <c r="U253" s="43">
        <f t="shared" si="109"/>
        <v>0</v>
      </c>
      <c r="V253" s="43"/>
      <c r="W253" s="43"/>
      <c r="X253" s="43"/>
      <c r="Y253" s="43"/>
      <c r="Z253" s="43"/>
      <c r="AA253" s="43">
        <f t="shared" si="162"/>
        <v>0</v>
      </c>
      <c r="AB253" s="43">
        <f t="shared" si="162"/>
        <v>0</v>
      </c>
      <c r="AC253" s="43">
        <f t="shared" si="162"/>
        <v>0</v>
      </c>
      <c r="AD253" s="43">
        <f t="shared" si="162"/>
        <v>0</v>
      </c>
      <c r="AE253" s="43">
        <f t="shared" ref="AE253:AF253" si="172">IF(AE52="",0,IF(AE52&gt;100%,1,0))</f>
        <v>0</v>
      </c>
      <c r="AF253" s="43">
        <f t="shared" si="172"/>
        <v>0</v>
      </c>
      <c r="AG253" s="29">
        <f t="shared" si="111"/>
        <v>0</v>
      </c>
      <c r="AK253" s="28">
        <f t="shared" si="165"/>
        <v>0</v>
      </c>
      <c r="AM253" s="28">
        <f t="shared" si="134"/>
        <v>0</v>
      </c>
      <c r="AN253" s="28">
        <f t="shared" si="135"/>
        <v>0</v>
      </c>
      <c r="AO253" s="28">
        <f t="shared" si="136"/>
        <v>0</v>
      </c>
      <c r="AP253" s="29"/>
      <c r="AS253" t="str">
        <f t="shared" si="126"/>
        <v/>
      </c>
      <c r="AT253" t="str">
        <f t="shared" si="166"/>
        <v/>
      </c>
      <c r="AU253" s="29">
        <f t="shared" si="119"/>
        <v>0</v>
      </c>
      <c r="AV253" s="29" t="b">
        <f t="shared" si="167"/>
        <v>0</v>
      </c>
      <c r="AW253" s="29">
        <f t="shared" si="120"/>
        <v>0</v>
      </c>
      <c r="AX253" s="28">
        <f t="shared" si="121"/>
        <v>0</v>
      </c>
      <c r="BD253" t="str">
        <f t="shared" si="72"/>
        <v>R1DLUDLOW HOSPITAL</v>
      </c>
      <c r="BE253" s="94" t="s">
        <v>2511</v>
      </c>
      <c r="BF253" s="94" t="s">
        <v>2512</v>
      </c>
      <c r="BG253" s="94" t="s">
        <v>2511</v>
      </c>
      <c r="BH253" s="94" t="s">
        <v>2512</v>
      </c>
      <c r="BI253" s="94" t="str">
        <f t="shared" si="73"/>
        <v>R1D</v>
      </c>
    </row>
    <row r="254" spans="1:61" hidden="1" x14ac:dyDescent="0.3">
      <c r="A254" s="29" t="e">
        <f t="shared" si="157"/>
        <v>#N/A</v>
      </c>
      <c r="B254" s="29" t="e">
        <f t="shared" si="158"/>
        <v>#N/A</v>
      </c>
      <c r="C254" s="29"/>
      <c r="D254" s="29">
        <f t="shared" si="159"/>
        <v>0</v>
      </c>
      <c r="E254" s="43">
        <f t="shared" si="102"/>
        <v>0</v>
      </c>
      <c r="F254" s="29" t="str">
        <f t="shared" si="103"/>
        <v/>
      </c>
      <c r="G254" s="43" t="str">
        <f t="shared" si="104"/>
        <v/>
      </c>
      <c r="H254" s="43">
        <f t="shared" si="105"/>
        <v>0</v>
      </c>
      <c r="I254" s="43">
        <f t="shared" si="106"/>
        <v>0</v>
      </c>
      <c r="J254" s="43">
        <f t="shared" si="160"/>
        <v>0</v>
      </c>
      <c r="K254" s="43">
        <f t="shared" si="161"/>
        <v>0</v>
      </c>
      <c r="L254" s="43">
        <f t="shared" si="123"/>
        <v>0</v>
      </c>
      <c r="M254" s="43">
        <f t="shared" si="107"/>
        <v>0</v>
      </c>
      <c r="N254" s="43">
        <f t="shared" si="108"/>
        <v>0</v>
      </c>
      <c r="O254" s="43"/>
      <c r="P254" s="43"/>
      <c r="Q254" s="43"/>
      <c r="R254" s="43"/>
      <c r="S254" s="43"/>
      <c r="T254" s="43"/>
      <c r="U254" s="43">
        <f t="shared" si="109"/>
        <v>0</v>
      </c>
      <c r="V254" s="43"/>
      <c r="W254" s="43"/>
      <c r="X254" s="43"/>
      <c r="Y254" s="43"/>
      <c r="Z254" s="43"/>
      <c r="AA254" s="43">
        <f t="shared" si="162"/>
        <v>0</v>
      </c>
      <c r="AB254" s="43">
        <f t="shared" si="162"/>
        <v>0</v>
      </c>
      <c r="AC254" s="43">
        <f t="shared" si="162"/>
        <v>0</v>
      </c>
      <c r="AD254" s="43">
        <f t="shared" si="162"/>
        <v>0</v>
      </c>
      <c r="AE254" s="43">
        <f t="shared" ref="AE254:AF254" si="173">IF(AE53="",0,IF(AE53&gt;100%,1,0))</f>
        <v>0</v>
      </c>
      <c r="AF254" s="43">
        <f t="shared" si="173"/>
        <v>0</v>
      </c>
      <c r="AG254" s="29">
        <f t="shared" si="111"/>
        <v>0</v>
      </c>
      <c r="AK254" s="28">
        <f t="shared" si="165"/>
        <v>0</v>
      </c>
      <c r="AM254" s="28">
        <f t="shared" si="134"/>
        <v>0</v>
      </c>
      <c r="AN254" s="28">
        <f t="shared" si="135"/>
        <v>0</v>
      </c>
      <c r="AO254" s="28">
        <f t="shared" si="136"/>
        <v>0</v>
      </c>
      <c r="AP254" s="29"/>
      <c r="AS254" t="str">
        <f t="shared" si="126"/>
        <v/>
      </c>
      <c r="AT254" t="str">
        <f t="shared" si="166"/>
        <v/>
      </c>
      <c r="AU254" s="29">
        <f t="shared" si="119"/>
        <v>0</v>
      </c>
      <c r="AV254" s="29" t="b">
        <f t="shared" si="167"/>
        <v>0</v>
      </c>
      <c r="AW254" s="29">
        <f t="shared" si="120"/>
        <v>0</v>
      </c>
      <c r="AX254" s="28">
        <f t="shared" si="121"/>
        <v>0</v>
      </c>
      <c r="BD254" t="str">
        <f t="shared" si="72"/>
        <v>R1DMARKET DRAYTON COTTAGE HOSPITAL</v>
      </c>
      <c r="BE254" s="94" t="s">
        <v>2505</v>
      </c>
      <c r="BF254" s="94" t="s">
        <v>2506</v>
      </c>
      <c r="BG254" s="94" t="s">
        <v>2505</v>
      </c>
      <c r="BH254" s="94" t="s">
        <v>2506</v>
      </c>
      <c r="BI254" s="94" t="str">
        <f t="shared" si="73"/>
        <v>R1D</v>
      </c>
    </row>
    <row r="255" spans="1:61" hidden="1" x14ac:dyDescent="0.3">
      <c r="A255" s="29" t="e">
        <f t="shared" si="157"/>
        <v>#N/A</v>
      </c>
      <c r="B255" s="29" t="e">
        <f t="shared" si="158"/>
        <v>#N/A</v>
      </c>
      <c r="C255" s="29"/>
      <c r="D255" s="29">
        <f t="shared" si="159"/>
        <v>0</v>
      </c>
      <c r="E255" s="43">
        <f t="shared" si="102"/>
        <v>0</v>
      </c>
      <c r="F255" s="29" t="str">
        <f t="shared" si="103"/>
        <v/>
      </c>
      <c r="G255" s="43" t="str">
        <f t="shared" si="104"/>
        <v/>
      </c>
      <c r="H255" s="43">
        <f t="shared" si="105"/>
        <v>0</v>
      </c>
      <c r="I255" s="43">
        <f t="shared" si="106"/>
        <v>0</v>
      </c>
      <c r="J255" s="43">
        <f t="shared" si="160"/>
        <v>0</v>
      </c>
      <c r="K255" s="43">
        <f t="shared" si="161"/>
        <v>0</v>
      </c>
      <c r="L255" s="43">
        <f t="shared" si="123"/>
        <v>0</v>
      </c>
      <c r="M255" s="43">
        <f t="shared" si="107"/>
        <v>0</v>
      </c>
      <c r="N255" s="43">
        <f t="shared" si="108"/>
        <v>0</v>
      </c>
      <c r="O255" s="43"/>
      <c r="P255" s="43"/>
      <c r="Q255" s="43"/>
      <c r="R255" s="43"/>
      <c r="S255" s="43"/>
      <c r="T255" s="43"/>
      <c r="U255" s="43">
        <f t="shared" si="109"/>
        <v>0</v>
      </c>
      <c r="V255" s="43"/>
      <c r="W255" s="43"/>
      <c r="X255" s="43"/>
      <c r="Y255" s="43"/>
      <c r="Z255" s="43"/>
      <c r="AA255" s="43">
        <f t="shared" si="162"/>
        <v>0</v>
      </c>
      <c r="AB255" s="43">
        <f t="shared" si="162"/>
        <v>0</v>
      </c>
      <c r="AC255" s="43">
        <f t="shared" si="162"/>
        <v>0</v>
      </c>
      <c r="AD255" s="43">
        <f t="shared" si="162"/>
        <v>0</v>
      </c>
      <c r="AE255" s="43">
        <f t="shared" ref="AE255:AF255" si="174">IF(AE54="",0,IF(AE54&gt;100%,1,0))</f>
        <v>0</v>
      </c>
      <c r="AF255" s="43">
        <f t="shared" si="174"/>
        <v>0</v>
      </c>
      <c r="AG255" s="29">
        <f t="shared" si="111"/>
        <v>0</v>
      </c>
      <c r="AK255" s="28">
        <f t="shared" si="165"/>
        <v>0</v>
      </c>
      <c r="AM255" s="28">
        <f t="shared" si="134"/>
        <v>0</v>
      </c>
      <c r="AN255" s="28">
        <f t="shared" si="135"/>
        <v>0</v>
      </c>
      <c r="AO255" s="28">
        <f t="shared" si="136"/>
        <v>0</v>
      </c>
      <c r="AP255" s="29"/>
      <c r="AS255" t="str">
        <f t="shared" si="126"/>
        <v/>
      </c>
      <c r="AT255" t="str">
        <f t="shared" si="166"/>
        <v/>
      </c>
      <c r="AU255" s="29">
        <f t="shared" si="119"/>
        <v>0</v>
      </c>
      <c r="AV255" s="29" t="b">
        <f t="shared" si="167"/>
        <v>0</v>
      </c>
      <c r="AW255" s="29">
        <f t="shared" si="120"/>
        <v>0</v>
      </c>
      <c r="AX255" s="28">
        <f t="shared" si="121"/>
        <v>0</v>
      </c>
      <c r="BD255" t="str">
        <f t="shared" si="72"/>
        <v>R1DNEWPORT (GP)</v>
      </c>
      <c r="BE255" s="94" t="s">
        <v>2523</v>
      </c>
      <c r="BF255" s="94" t="s">
        <v>2524</v>
      </c>
      <c r="BG255" s="94" t="s">
        <v>2523</v>
      </c>
      <c r="BH255" s="94" t="s">
        <v>2524</v>
      </c>
      <c r="BI255" s="94" t="str">
        <f t="shared" si="73"/>
        <v>R1D</v>
      </c>
    </row>
    <row r="256" spans="1:61" hidden="1" x14ac:dyDescent="0.3">
      <c r="A256" s="29" t="e">
        <f t="shared" si="157"/>
        <v>#N/A</v>
      </c>
      <c r="B256" s="29" t="e">
        <f t="shared" si="158"/>
        <v>#N/A</v>
      </c>
      <c r="C256" s="29"/>
      <c r="D256" s="29">
        <f t="shared" si="159"/>
        <v>0</v>
      </c>
      <c r="E256" s="43">
        <f t="shared" si="102"/>
        <v>0</v>
      </c>
      <c r="F256" s="29" t="str">
        <f t="shared" si="103"/>
        <v/>
      </c>
      <c r="G256" s="43" t="str">
        <f t="shared" si="104"/>
        <v/>
      </c>
      <c r="H256" s="43">
        <f t="shared" si="105"/>
        <v>0</v>
      </c>
      <c r="I256" s="43">
        <f t="shared" si="106"/>
        <v>0</v>
      </c>
      <c r="J256" s="43">
        <f t="shared" si="160"/>
        <v>0</v>
      </c>
      <c r="K256" s="43">
        <f t="shared" si="161"/>
        <v>0</v>
      </c>
      <c r="L256" s="43">
        <f t="shared" si="123"/>
        <v>0</v>
      </c>
      <c r="M256" s="43">
        <f t="shared" si="107"/>
        <v>0</v>
      </c>
      <c r="N256" s="43">
        <f t="shared" si="108"/>
        <v>0</v>
      </c>
      <c r="O256" s="43"/>
      <c r="P256" s="43"/>
      <c r="Q256" s="43"/>
      <c r="R256" s="43"/>
      <c r="S256" s="43"/>
      <c r="T256" s="43"/>
      <c r="U256" s="43">
        <f t="shared" si="109"/>
        <v>0</v>
      </c>
      <c r="V256" s="43"/>
      <c r="W256" s="43"/>
      <c r="X256" s="43"/>
      <c r="Y256" s="43"/>
      <c r="Z256" s="43"/>
      <c r="AA256" s="43">
        <f t="shared" si="162"/>
        <v>0</v>
      </c>
      <c r="AB256" s="43">
        <f t="shared" si="162"/>
        <v>0</v>
      </c>
      <c r="AC256" s="43">
        <f t="shared" si="162"/>
        <v>0</v>
      </c>
      <c r="AD256" s="43">
        <f t="shared" si="162"/>
        <v>0</v>
      </c>
      <c r="AE256" s="43">
        <f t="shared" ref="AE256:AF256" si="175">IF(AE55="",0,IF(AE55&gt;100%,1,0))</f>
        <v>0</v>
      </c>
      <c r="AF256" s="43">
        <f t="shared" si="175"/>
        <v>0</v>
      </c>
      <c r="AG256" s="29">
        <f t="shared" si="111"/>
        <v>0</v>
      </c>
      <c r="AK256" s="28">
        <f t="shared" si="165"/>
        <v>0</v>
      </c>
      <c r="AM256" s="28">
        <f t="shared" si="134"/>
        <v>0</v>
      </c>
      <c r="AN256" s="28">
        <f t="shared" si="135"/>
        <v>0</v>
      </c>
      <c r="AO256" s="28">
        <f t="shared" si="136"/>
        <v>0</v>
      </c>
      <c r="AP256" s="29"/>
      <c r="AS256" t="str">
        <f t="shared" si="126"/>
        <v/>
      </c>
      <c r="AT256" t="str">
        <f t="shared" si="166"/>
        <v/>
      </c>
      <c r="AU256" s="29">
        <f t="shared" si="119"/>
        <v>0</v>
      </c>
      <c r="AV256" s="29" t="b">
        <f t="shared" si="167"/>
        <v>0</v>
      </c>
      <c r="AW256" s="29">
        <f t="shared" si="120"/>
        <v>0</v>
      </c>
      <c r="AX256" s="28">
        <f t="shared" si="121"/>
        <v>0</v>
      </c>
      <c r="BD256" t="str">
        <f t="shared" si="72"/>
        <v>R1DNEWPORT HOSPITAL</v>
      </c>
      <c r="BE256" s="94" t="s">
        <v>2563</v>
      </c>
      <c r="BF256" s="94" t="s">
        <v>2564</v>
      </c>
      <c r="BG256" s="94" t="s">
        <v>2563</v>
      </c>
      <c r="BH256" s="94" t="s">
        <v>2564</v>
      </c>
      <c r="BI256" s="94" t="str">
        <f t="shared" si="73"/>
        <v>R1D</v>
      </c>
    </row>
    <row r="257" spans="1:61" hidden="1" x14ac:dyDescent="0.3">
      <c r="A257" s="29" t="e">
        <f t="shared" si="157"/>
        <v>#N/A</v>
      </c>
      <c r="B257" s="29" t="e">
        <f t="shared" si="158"/>
        <v>#N/A</v>
      </c>
      <c r="C257" s="29"/>
      <c r="D257" s="29">
        <f t="shared" si="159"/>
        <v>0</v>
      </c>
      <c r="E257" s="43">
        <f t="shared" si="102"/>
        <v>0</v>
      </c>
      <c r="F257" s="29" t="str">
        <f t="shared" si="103"/>
        <v/>
      </c>
      <c r="G257" s="43" t="str">
        <f t="shared" si="104"/>
        <v/>
      </c>
      <c r="H257" s="43">
        <f t="shared" si="105"/>
        <v>0</v>
      </c>
      <c r="I257" s="43">
        <f t="shared" si="106"/>
        <v>0</v>
      </c>
      <c r="J257" s="43">
        <f t="shared" si="160"/>
        <v>0</v>
      </c>
      <c r="K257" s="43">
        <f t="shared" si="161"/>
        <v>0</v>
      </c>
      <c r="L257" s="43">
        <f t="shared" si="123"/>
        <v>0</v>
      </c>
      <c r="M257" s="43">
        <f t="shared" si="107"/>
        <v>0</v>
      </c>
      <c r="N257" s="43">
        <f t="shared" si="108"/>
        <v>0</v>
      </c>
      <c r="O257" s="43"/>
      <c r="P257" s="43"/>
      <c r="Q257" s="43"/>
      <c r="R257" s="43"/>
      <c r="S257" s="43"/>
      <c r="T257" s="43"/>
      <c r="U257" s="43">
        <f t="shared" si="109"/>
        <v>0</v>
      </c>
      <c r="V257" s="43"/>
      <c r="W257" s="43"/>
      <c r="X257" s="43"/>
      <c r="Y257" s="43"/>
      <c r="Z257" s="43"/>
      <c r="AA257" s="43">
        <f t="shared" si="162"/>
        <v>0</v>
      </c>
      <c r="AB257" s="43">
        <f t="shared" si="162"/>
        <v>0</v>
      </c>
      <c r="AC257" s="43">
        <f t="shared" si="162"/>
        <v>0</v>
      </c>
      <c r="AD257" s="43">
        <f t="shared" si="162"/>
        <v>0</v>
      </c>
      <c r="AE257" s="43">
        <f t="shared" ref="AE257:AF257" si="176">IF(AE56="",0,IF(AE56&gt;100%,1,0))</f>
        <v>0</v>
      </c>
      <c r="AF257" s="43">
        <f t="shared" si="176"/>
        <v>0</v>
      </c>
      <c r="AG257" s="29">
        <f t="shared" si="111"/>
        <v>0</v>
      </c>
      <c r="AK257" s="28">
        <f t="shared" si="165"/>
        <v>0</v>
      </c>
      <c r="AM257" s="28">
        <f t="shared" si="134"/>
        <v>0</v>
      </c>
      <c r="AN257" s="28">
        <f t="shared" si="135"/>
        <v>0</v>
      </c>
      <c r="AO257" s="28">
        <f t="shared" si="136"/>
        <v>0</v>
      </c>
      <c r="AP257" s="29"/>
      <c r="AS257" t="str">
        <f t="shared" si="126"/>
        <v/>
      </c>
      <c r="AT257" t="str">
        <f t="shared" si="166"/>
        <v/>
      </c>
      <c r="AU257" s="29">
        <f t="shared" si="119"/>
        <v>0</v>
      </c>
      <c r="AV257" s="29" t="b">
        <f t="shared" si="167"/>
        <v>0</v>
      </c>
      <c r="AW257" s="29">
        <f t="shared" si="120"/>
        <v>0</v>
      </c>
      <c r="AX257" s="28">
        <f t="shared" si="121"/>
        <v>0</v>
      </c>
      <c r="BD257" t="str">
        <f t="shared" si="72"/>
        <v>R1DOCCUPATIONAL HEALTH DEPARTMENT - FENTON</v>
      </c>
      <c r="BE257" s="94" t="s">
        <v>2587</v>
      </c>
      <c r="BF257" s="94" t="s">
        <v>2588</v>
      </c>
      <c r="BG257" s="94" t="s">
        <v>2587</v>
      </c>
      <c r="BH257" s="94" t="s">
        <v>2588</v>
      </c>
      <c r="BI257" s="94" t="str">
        <f t="shared" si="73"/>
        <v>R1D</v>
      </c>
    </row>
    <row r="258" spans="1:61" hidden="1" x14ac:dyDescent="0.3">
      <c r="A258" s="29" t="e">
        <f t="shared" si="157"/>
        <v>#N/A</v>
      </c>
      <c r="B258" s="29" t="e">
        <f t="shared" si="158"/>
        <v>#N/A</v>
      </c>
      <c r="C258" s="29"/>
      <c r="D258" s="29">
        <f t="shared" si="159"/>
        <v>0</v>
      </c>
      <c r="E258" s="43">
        <f t="shared" si="102"/>
        <v>0</v>
      </c>
      <c r="F258" s="29" t="str">
        <f t="shared" si="103"/>
        <v/>
      </c>
      <c r="G258" s="43" t="str">
        <f t="shared" si="104"/>
        <v/>
      </c>
      <c r="H258" s="43">
        <f t="shared" si="105"/>
        <v>0</v>
      </c>
      <c r="I258" s="43">
        <f t="shared" si="106"/>
        <v>0</v>
      </c>
      <c r="J258" s="43">
        <f t="shared" si="160"/>
        <v>0</v>
      </c>
      <c r="K258" s="43">
        <f t="shared" si="161"/>
        <v>0</v>
      </c>
      <c r="L258" s="43">
        <f t="shared" si="123"/>
        <v>0</v>
      </c>
      <c r="M258" s="43">
        <f t="shared" si="107"/>
        <v>0</v>
      </c>
      <c r="N258" s="43">
        <f t="shared" si="108"/>
        <v>0</v>
      </c>
      <c r="O258" s="43"/>
      <c r="P258" s="43"/>
      <c r="Q258" s="43"/>
      <c r="R258" s="43"/>
      <c r="S258" s="43"/>
      <c r="T258" s="43"/>
      <c r="U258" s="43">
        <f t="shared" si="109"/>
        <v>0</v>
      </c>
      <c r="V258" s="43"/>
      <c r="W258" s="43"/>
      <c r="X258" s="43"/>
      <c r="Y258" s="43"/>
      <c r="Z258" s="43"/>
      <c r="AA258" s="43">
        <f t="shared" si="162"/>
        <v>0</v>
      </c>
      <c r="AB258" s="43">
        <f t="shared" si="162"/>
        <v>0</v>
      </c>
      <c r="AC258" s="43">
        <f t="shared" si="162"/>
        <v>0</v>
      </c>
      <c r="AD258" s="43">
        <f t="shared" si="162"/>
        <v>0</v>
      </c>
      <c r="AE258" s="43">
        <f t="shared" ref="AE258:AF258" si="177">IF(AE57="",0,IF(AE57&gt;100%,1,0))</f>
        <v>0</v>
      </c>
      <c r="AF258" s="43">
        <f t="shared" si="177"/>
        <v>0</v>
      </c>
      <c r="AG258" s="29">
        <f t="shared" si="111"/>
        <v>0</v>
      </c>
      <c r="AK258" s="28">
        <f t="shared" si="165"/>
        <v>0</v>
      </c>
      <c r="AM258" s="28">
        <f t="shared" si="134"/>
        <v>0</v>
      </c>
      <c r="AN258" s="28">
        <f t="shared" si="135"/>
        <v>0</v>
      </c>
      <c r="AO258" s="28">
        <f t="shared" si="136"/>
        <v>0</v>
      </c>
      <c r="AP258" s="29"/>
      <c r="AS258" t="str">
        <f t="shared" si="126"/>
        <v/>
      </c>
      <c r="AT258" t="str">
        <f t="shared" si="166"/>
        <v/>
      </c>
      <c r="AU258" s="29">
        <f t="shared" si="119"/>
        <v>0</v>
      </c>
      <c r="AV258" s="29" t="b">
        <f t="shared" si="167"/>
        <v>0</v>
      </c>
      <c r="AW258" s="29">
        <f t="shared" si="120"/>
        <v>0</v>
      </c>
      <c r="AX258" s="28">
        <f t="shared" si="121"/>
        <v>0</v>
      </c>
      <c r="BD258" t="str">
        <f t="shared" si="72"/>
        <v>R1DOCCUPATIONAL HEALTH FENTON</v>
      </c>
      <c r="BE258" s="94" t="s">
        <v>2603</v>
      </c>
      <c r="BF258" s="94" t="s">
        <v>2604</v>
      </c>
      <c r="BG258" s="94" t="s">
        <v>2603</v>
      </c>
      <c r="BH258" s="94" t="s">
        <v>2604</v>
      </c>
      <c r="BI258" s="94" t="str">
        <f t="shared" si="73"/>
        <v>R1D</v>
      </c>
    </row>
    <row r="259" spans="1:61" hidden="1" x14ac:dyDescent="0.3">
      <c r="A259" s="29" t="e">
        <f t="shared" si="157"/>
        <v>#N/A</v>
      </c>
      <c r="B259" s="29" t="e">
        <f t="shared" si="158"/>
        <v>#N/A</v>
      </c>
      <c r="C259" s="29"/>
      <c r="D259" s="29">
        <f t="shared" si="159"/>
        <v>0</v>
      </c>
      <c r="E259" s="43">
        <f t="shared" si="102"/>
        <v>0</v>
      </c>
      <c r="F259" s="29" t="str">
        <f t="shared" si="103"/>
        <v/>
      </c>
      <c r="G259" s="43" t="str">
        <f t="shared" si="104"/>
        <v/>
      </c>
      <c r="H259" s="43">
        <f t="shared" si="105"/>
        <v>0</v>
      </c>
      <c r="I259" s="43">
        <f t="shared" si="106"/>
        <v>0</v>
      </c>
      <c r="J259" s="43">
        <f t="shared" si="160"/>
        <v>0</v>
      </c>
      <c r="K259" s="43">
        <f t="shared" si="161"/>
        <v>0</v>
      </c>
      <c r="L259" s="43">
        <f t="shared" si="123"/>
        <v>0</v>
      </c>
      <c r="M259" s="43">
        <f t="shared" si="107"/>
        <v>0</v>
      </c>
      <c r="N259" s="43">
        <f t="shared" si="108"/>
        <v>0</v>
      </c>
      <c r="O259" s="43"/>
      <c r="P259" s="43"/>
      <c r="Q259" s="43"/>
      <c r="R259" s="43"/>
      <c r="S259" s="43"/>
      <c r="T259" s="43"/>
      <c r="U259" s="43">
        <f t="shared" si="109"/>
        <v>0</v>
      </c>
      <c r="V259" s="43"/>
      <c r="W259" s="43"/>
      <c r="X259" s="43"/>
      <c r="Y259" s="43"/>
      <c r="Z259" s="43"/>
      <c r="AA259" s="43">
        <f t="shared" si="162"/>
        <v>0</v>
      </c>
      <c r="AB259" s="43">
        <f t="shared" si="162"/>
        <v>0</v>
      </c>
      <c r="AC259" s="43">
        <f t="shared" si="162"/>
        <v>0</v>
      </c>
      <c r="AD259" s="43">
        <f t="shared" si="162"/>
        <v>0</v>
      </c>
      <c r="AE259" s="43">
        <f t="shared" ref="AE259:AF259" si="178">IF(AE58="",0,IF(AE58&gt;100%,1,0))</f>
        <v>0</v>
      </c>
      <c r="AF259" s="43">
        <f t="shared" si="178"/>
        <v>0</v>
      </c>
      <c r="AG259" s="29">
        <f t="shared" si="111"/>
        <v>0</v>
      </c>
      <c r="AK259" s="28">
        <f t="shared" si="165"/>
        <v>0</v>
      </c>
      <c r="AM259" s="28">
        <f t="shared" si="134"/>
        <v>0</v>
      </c>
      <c r="AN259" s="28">
        <f t="shared" si="135"/>
        <v>0</v>
      </c>
      <c r="AO259" s="28">
        <f t="shared" si="136"/>
        <v>0</v>
      </c>
      <c r="AP259" s="29"/>
      <c r="AS259" t="str">
        <f t="shared" si="126"/>
        <v/>
      </c>
      <c r="AT259" t="str">
        <f t="shared" si="166"/>
        <v/>
      </c>
      <c r="AU259" s="29">
        <f t="shared" si="119"/>
        <v>0</v>
      </c>
      <c r="AV259" s="29" t="b">
        <f t="shared" si="167"/>
        <v>0</v>
      </c>
      <c r="AW259" s="29">
        <f t="shared" si="120"/>
        <v>0</v>
      </c>
      <c r="AX259" s="28">
        <f t="shared" si="121"/>
        <v>0</v>
      </c>
      <c r="BD259" t="str">
        <f t="shared" si="72"/>
        <v>R1DOCCUPATIONAL HEALTH GAINS PARK</v>
      </c>
      <c r="BE259" s="94" t="s">
        <v>2577</v>
      </c>
      <c r="BF259" s="94" t="s">
        <v>2578</v>
      </c>
      <c r="BG259" s="94" t="s">
        <v>2577</v>
      </c>
      <c r="BH259" s="94" t="s">
        <v>2578</v>
      </c>
      <c r="BI259" s="94" t="str">
        <f t="shared" si="73"/>
        <v>R1D</v>
      </c>
    </row>
    <row r="260" spans="1:61" hidden="1" x14ac:dyDescent="0.3">
      <c r="A260" s="29" t="e">
        <f t="shared" si="157"/>
        <v>#N/A</v>
      </c>
      <c r="B260" s="29" t="e">
        <f t="shared" si="158"/>
        <v>#N/A</v>
      </c>
      <c r="C260" s="29"/>
      <c r="D260" s="29">
        <f t="shared" si="159"/>
        <v>0</v>
      </c>
      <c r="E260" s="43">
        <f t="shared" si="102"/>
        <v>0</v>
      </c>
      <c r="F260" s="29" t="str">
        <f t="shared" si="103"/>
        <v/>
      </c>
      <c r="G260" s="43" t="str">
        <f t="shared" si="104"/>
        <v/>
      </c>
      <c r="H260" s="43">
        <f t="shared" si="105"/>
        <v>0</v>
      </c>
      <c r="I260" s="43">
        <f t="shared" si="106"/>
        <v>0</v>
      </c>
      <c r="J260" s="43">
        <f t="shared" si="160"/>
        <v>0</v>
      </c>
      <c r="K260" s="43">
        <f t="shared" si="161"/>
        <v>0</v>
      </c>
      <c r="L260" s="43">
        <f t="shared" si="123"/>
        <v>0</v>
      </c>
      <c r="M260" s="43">
        <f t="shared" si="107"/>
        <v>0</v>
      </c>
      <c r="N260" s="43">
        <f t="shared" si="108"/>
        <v>0</v>
      </c>
      <c r="O260" s="43"/>
      <c r="P260" s="43"/>
      <c r="Q260" s="43"/>
      <c r="R260" s="43"/>
      <c r="S260" s="43"/>
      <c r="T260" s="43"/>
      <c r="U260" s="43">
        <f t="shared" si="109"/>
        <v>0</v>
      </c>
      <c r="V260" s="43"/>
      <c r="W260" s="43"/>
      <c r="X260" s="43"/>
      <c r="Y260" s="43"/>
      <c r="Z260" s="43"/>
      <c r="AA260" s="43">
        <f t="shared" si="162"/>
        <v>0</v>
      </c>
      <c r="AB260" s="43">
        <f t="shared" si="162"/>
        <v>0</v>
      </c>
      <c r="AC260" s="43">
        <f t="shared" si="162"/>
        <v>0</v>
      </c>
      <c r="AD260" s="43">
        <f t="shared" si="162"/>
        <v>0</v>
      </c>
      <c r="AE260" s="43">
        <f t="shared" ref="AE260:AF260" si="179">IF(AE59="",0,IF(AE59&gt;100%,1,0))</f>
        <v>0</v>
      </c>
      <c r="AF260" s="43">
        <f t="shared" si="179"/>
        <v>0</v>
      </c>
      <c r="AG260" s="29">
        <f t="shared" si="111"/>
        <v>0</v>
      </c>
      <c r="AK260" s="28">
        <f t="shared" si="165"/>
        <v>0</v>
      </c>
      <c r="AM260" s="28">
        <f t="shared" si="134"/>
        <v>0</v>
      </c>
      <c r="AN260" s="28">
        <f t="shared" si="135"/>
        <v>0</v>
      </c>
      <c r="AO260" s="28">
        <f t="shared" si="136"/>
        <v>0</v>
      </c>
      <c r="AP260" s="29"/>
      <c r="AS260" t="str">
        <f t="shared" si="126"/>
        <v/>
      </c>
      <c r="AT260" t="str">
        <f t="shared" si="166"/>
        <v/>
      </c>
      <c r="AU260" s="29">
        <f t="shared" si="119"/>
        <v>0</v>
      </c>
      <c r="AV260" s="29" t="b">
        <f t="shared" si="167"/>
        <v>0</v>
      </c>
      <c r="AW260" s="29">
        <f t="shared" si="120"/>
        <v>0</v>
      </c>
      <c r="AX260" s="28">
        <f t="shared" si="121"/>
        <v>0</v>
      </c>
      <c r="BD260" t="str">
        <f t="shared" si="72"/>
        <v>R1DOLDFIELD RESIDENTIAL HOME</v>
      </c>
      <c r="BE260" s="94" t="s">
        <v>2551</v>
      </c>
      <c r="BF260" s="94" t="s">
        <v>2552</v>
      </c>
      <c r="BG260" s="94" t="s">
        <v>2551</v>
      </c>
      <c r="BH260" s="94" t="s">
        <v>2552</v>
      </c>
      <c r="BI260" s="94" t="str">
        <f t="shared" si="73"/>
        <v>R1D</v>
      </c>
    </row>
    <row r="261" spans="1:61" hidden="1" x14ac:dyDescent="0.3">
      <c r="A261" s="29" t="e">
        <f t="shared" si="157"/>
        <v>#N/A</v>
      </c>
      <c r="B261" s="29" t="e">
        <f t="shared" si="158"/>
        <v>#N/A</v>
      </c>
      <c r="C261" s="29"/>
      <c r="D261" s="29">
        <f t="shared" si="159"/>
        <v>0</v>
      </c>
      <c r="E261" s="43">
        <f t="shared" si="102"/>
        <v>0</v>
      </c>
      <c r="F261" s="29" t="str">
        <f t="shared" si="103"/>
        <v/>
      </c>
      <c r="G261" s="43" t="str">
        <f t="shared" si="104"/>
        <v/>
      </c>
      <c r="H261" s="43">
        <f t="shared" si="105"/>
        <v>0</v>
      </c>
      <c r="I261" s="43">
        <f t="shared" si="106"/>
        <v>0</v>
      </c>
      <c r="J261" s="43">
        <f t="shared" si="160"/>
        <v>0</v>
      </c>
      <c r="K261" s="43">
        <f t="shared" si="161"/>
        <v>0</v>
      </c>
      <c r="L261" s="43">
        <f t="shared" si="123"/>
        <v>0</v>
      </c>
      <c r="M261" s="43">
        <f t="shared" si="107"/>
        <v>0</v>
      </c>
      <c r="N261" s="43">
        <f t="shared" si="108"/>
        <v>0</v>
      </c>
      <c r="O261" s="43"/>
      <c r="P261" s="43"/>
      <c r="Q261" s="43"/>
      <c r="R261" s="43"/>
      <c r="S261" s="43"/>
      <c r="T261" s="43"/>
      <c r="U261" s="43">
        <f t="shared" si="109"/>
        <v>0</v>
      </c>
      <c r="V261" s="43"/>
      <c r="W261" s="43"/>
      <c r="X261" s="43"/>
      <c r="Y261" s="43"/>
      <c r="Z261" s="43"/>
      <c r="AA261" s="43">
        <f t="shared" si="162"/>
        <v>0</v>
      </c>
      <c r="AB261" s="43">
        <f t="shared" si="162"/>
        <v>0</v>
      </c>
      <c r="AC261" s="43">
        <f t="shared" si="162"/>
        <v>0</v>
      </c>
      <c r="AD261" s="43">
        <f t="shared" si="162"/>
        <v>0</v>
      </c>
      <c r="AE261" s="43">
        <f t="shared" ref="AE261:AF261" si="180">IF(AE60="",0,IF(AE60&gt;100%,1,0))</f>
        <v>0</v>
      </c>
      <c r="AF261" s="43">
        <f t="shared" si="180"/>
        <v>0</v>
      </c>
      <c r="AG261" s="29">
        <f t="shared" si="111"/>
        <v>0</v>
      </c>
      <c r="AK261" s="28">
        <f t="shared" si="165"/>
        <v>0</v>
      </c>
      <c r="AM261" s="28">
        <f t="shared" si="134"/>
        <v>0</v>
      </c>
      <c r="AN261" s="28">
        <f t="shared" si="135"/>
        <v>0</v>
      </c>
      <c r="AO261" s="28">
        <f t="shared" si="136"/>
        <v>0</v>
      </c>
      <c r="AP261" s="29"/>
      <c r="AS261" t="str">
        <f t="shared" si="126"/>
        <v/>
      </c>
      <c r="AT261" t="str">
        <f t="shared" si="166"/>
        <v/>
      </c>
      <c r="AU261" s="29">
        <f t="shared" si="119"/>
        <v>0</v>
      </c>
      <c r="AV261" s="29" t="b">
        <f t="shared" si="167"/>
        <v>0</v>
      </c>
      <c r="AW261" s="29">
        <f t="shared" si="120"/>
        <v>0</v>
      </c>
      <c r="AX261" s="28">
        <f t="shared" si="121"/>
        <v>0</v>
      </c>
      <c r="BD261" t="str">
        <f t="shared" si="72"/>
        <v>R1DOSWESTRY SOCIAL &amp; HEALTH CARE</v>
      </c>
      <c r="BE261" s="94" t="s">
        <v>2579</v>
      </c>
      <c r="BF261" s="94" t="s">
        <v>2580</v>
      </c>
      <c r="BG261" s="94" t="s">
        <v>2579</v>
      </c>
      <c r="BH261" s="94" t="s">
        <v>2580</v>
      </c>
      <c r="BI261" s="94" t="str">
        <f t="shared" si="73"/>
        <v>R1D</v>
      </c>
    </row>
    <row r="262" spans="1:61" hidden="1" x14ac:dyDescent="0.3">
      <c r="A262" s="29" t="e">
        <f t="shared" si="157"/>
        <v>#N/A</v>
      </c>
      <c r="B262" s="29" t="e">
        <f t="shared" si="158"/>
        <v>#N/A</v>
      </c>
      <c r="C262" s="29"/>
      <c r="D262" s="29">
        <f t="shared" si="159"/>
        <v>0</v>
      </c>
      <c r="E262" s="43">
        <f t="shared" si="102"/>
        <v>0</v>
      </c>
      <c r="F262" s="29" t="str">
        <f t="shared" si="103"/>
        <v/>
      </c>
      <c r="G262" s="43" t="str">
        <f t="shared" si="104"/>
        <v/>
      </c>
      <c r="H262" s="43">
        <f t="shared" si="105"/>
        <v>0</v>
      </c>
      <c r="I262" s="43">
        <f t="shared" si="106"/>
        <v>0</v>
      </c>
      <c r="J262" s="43">
        <f t="shared" si="160"/>
        <v>0</v>
      </c>
      <c r="K262" s="43">
        <f t="shared" si="161"/>
        <v>0</v>
      </c>
      <c r="L262" s="43">
        <f t="shared" si="123"/>
        <v>0</v>
      </c>
      <c r="M262" s="43">
        <f t="shared" si="107"/>
        <v>0</v>
      </c>
      <c r="N262" s="43">
        <f t="shared" si="108"/>
        <v>0</v>
      </c>
      <c r="O262" s="43"/>
      <c r="P262" s="43"/>
      <c r="Q262" s="43"/>
      <c r="R262" s="43"/>
      <c r="S262" s="43"/>
      <c r="T262" s="43"/>
      <c r="U262" s="43">
        <f t="shared" si="109"/>
        <v>0</v>
      </c>
      <c r="V262" s="43"/>
      <c r="W262" s="43"/>
      <c r="X262" s="43"/>
      <c r="Y262" s="43"/>
      <c r="Z262" s="43"/>
      <c r="AA262" s="43">
        <f t="shared" si="162"/>
        <v>0</v>
      </c>
      <c r="AB262" s="43">
        <f t="shared" si="162"/>
        <v>0</v>
      </c>
      <c r="AC262" s="43">
        <f t="shared" si="162"/>
        <v>0</v>
      </c>
      <c r="AD262" s="43">
        <f t="shared" si="162"/>
        <v>0</v>
      </c>
      <c r="AE262" s="43">
        <f t="shared" ref="AE262:AF262" si="181">IF(AE61="",0,IF(AE61&gt;100%,1,0))</f>
        <v>0</v>
      </c>
      <c r="AF262" s="43">
        <f t="shared" si="181"/>
        <v>0</v>
      </c>
      <c r="AG262" s="29">
        <f t="shared" si="111"/>
        <v>0</v>
      </c>
      <c r="AK262" s="28">
        <f t="shared" si="165"/>
        <v>0</v>
      </c>
      <c r="AM262" s="28">
        <f t="shared" si="134"/>
        <v>0</v>
      </c>
      <c r="AN262" s="28">
        <f t="shared" si="135"/>
        <v>0</v>
      </c>
      <c r="AO262" s="28">
        <f t="shared" si="136"/>
        <v>0</v>
      </c>
      <c r="AP262" s="29"/>
      <c r="AS262" t="str">
        <f t="shared" si="126"/>
        <v/>
      </c>
      <c r="AT262" t="str">
        <f t="shared" si="166"/>
        <v/>
      </c>
      <c r="AU262" s="29">
        <f t="shared" si="119"/>
        <v>0</v>
      </c>
      <c r="AV262" s="29" t="b">
        <f t="shared" si="167"/>
        <v>0</v>
      </c>
      <c r="AW262" s="29">
        <f t="shared" si="120"/>
        <v>0</v>
      </c>
      <c r="AX262" s="28">
        <f t="shared" si="121"/>
        <v>0</v>
      </c>
      <c r="BD262" t="str">
        <f t="shared" si="72"/>
        <v>R1DPLAS NEWYDD</v>
      </c>
      <c r="BE262" s="94" t="s">
        <v>2557</v>
      </c>
      <c r="BF262" s="94" t="s">
        <v>2558</v>
      </c>
      <c r="BG262" s="94" t="s">
        <v>2557</v>
      </c>
      <c r="BH262" s="94" t="s">
        <v>2558</v>
      </c>
      <c r="BI262" s="94" t="str">
        <f t="shared" si="73"/>
        <v>R1D</v>
      </c>
    </row>
    <row r="263" spans="1:61" hidden="1" x14ac:dyDescent="0.3">
      <c r="A263" s="29" t="e">
        <f t="shared" si="157"/>
        <v>#N/A</v>
      </c>
      <c r="B263" s="29" t="e">
        <f t="shared" si="158"/>
        <v>#N/A</v>
      </c>
      <c r="C263" s="29"/>
      <c r="D263" s="29">
        <f t="shared" si="159"/>
        <v>0</v>
      </c>
      <c r="E263" s="43">
        <f t="shared" si="102"/>
        <v>0</v>
      </c>
      <c r="F263" s="29" t="str">
        <f t="shared" si="103"/>
        <v/>
      </c>
      <c r="G263" s="43" t="str">
        <f t="shared" si="104"/>
        <v/>
      </c>
      <c r="H263" s="43">
        <f t="shared" si="105"/>
        <v>0</v>
      </c>
      <c r="I263" s="43">
        <f t="shared" si="106"/>
        <v>0</v>
      </c>
      <c r="J263" s="43">
        <f t="shared" si="160"/>
        <v>0</v>
      </c>
      <c r="K263" s="43">
        <f t="shared" si="161"/>
        <v>0</v>
      </c>
      <c r="L263" s="43">
        <f t="shared" si="123"/>
        <v>0</v>
      </c>
      <c r="M263" s="43">
        <f t="shared" si="107"/>
        <v>0</v>
      </c>
      <c r="N263" s="43">
        <f t="shared" si="108"/>
        <v>0</v>
      </c>
      <c r="O263" s="43"/>
      <c r="P263" s="43"/>
      <c r="Q263" s="43"/>
      <c r="R263" s="43"/>
      <c r="S263" s="43"/>
      <c r="T263" s="43"/>
      <c r="U263" s="43">
        <f t="shared" si="109"/>
        <v>0</v>
      </c>
      <c r="V263" s="43"/>
      <c r="W263" s="43"/>
      <c r="X263" s="43"/>
      <c r="Y263" s="43"/>
      <c r="Z263" s="43"/>
      <c r="AA263" s="43">
        <f t="shared" ref="AA263:AD278" si="182">IF(AA62="",0,IF(AA62&gt;100%,1,0))</f>
        <v>0</v>
      </c>
      <c r="AB263" s="43">
        <f t="shared" si="182"/>
        <v>0</v>
      </c>
      <c r="AC263" s="43">
        <f t="shared" si="182"/>
        <v>0</v>
      </c>
      <c r="AD263" s="43">
        <f t="shared" si="182"/>
        <v>0</v>
      </c>
      <c r="AE263" s="43">
        <f t="shared" ref="AE263:AF263" si="183">IF(AE62="",0,IF(AE62&gt;100%,1,0))</f>
        <v>0</v>
      </c>
      <c r="AF263" s="43">
        <f t="shared" si="183"/>
        <v>0</v>
      </c>
      <c r="AG263" s="29">
        <f t="shared" si="111"/>
        <v>0</v>
      </c>
      <c r="AK263" s="28">
        <f t="shared" si="165"/>
        <v>0</v>
      </c>
      <c r="AM263" s="28">
        <f t="shared" si="134"/>
        <v>0</v>
      </c>
      <c r="AN263" s="28">
        <f t="shared" si="135"/>
        <v>0</v>
      </c>
      <c r="AO263" s="28">
        <f t="shared" si="136"/>
        <v>0</v>
      </c>
      <c r="AP263" s="29"/>
      <c r="AS263" t="str">
        <f t="shared" si="126"/>
        <v/>
      </c>
      <c r="AT263" t="str">
        <f t="shared" si="166"/>
        <v/>
      </c>
      <c r="AU263" s="29">
        <f t="shared" si="119"/>
        <v>0</v>
      </c>
      <c r="AV263" s="29" t="b">
        <f t="shared" si="167"/>
        <v>0</v>
      </c>
      <c r="AW263" s="29">
        <f t="shared" si="120"/>
        <v>0</v>
      </c>
      <c r="AX263" s="28">
        <f t="shared" si="121"/>
        <v>0</v>
      </c>
      <c r="BD263" t="str">
        <f t="shared" si="72"/>
        <v>R1DPRINCESS ROYAL HOSPITAL</v>
      </c>
      <c r="BE263" s="94" t="s">
        <v>2503</v>
      </c>
      <c r="BF263" s="94" t="s">
        <v>2504</v>
      </c>
      <c r="BG263" s="94" t="s">
        <v>2503</v>
      </c>
      <c r="BH263" s="94" t="s">
        <v>2504</v>
      </c>
      <c r="BI263" s="94" t="str">
        <f t="shared" si="73"/>
        <v>R1D</v>
      </c>
    </row>
    <row r="264" spans="1:61" hidden="1" x14ac:dyDescent="0.3">
      <c r="A264" s="29" t="e">
        <f t="shared" si="157"/>
        <v>#N/A</v>
      </c>
      <c r="B264" s="29" t="e">
        <f t="shared" si="158"/>
        <v>#N/A</v>
      </c>
      <c r="C264" s="29"/>
      <c r="D264" s="29">
        <f t="shared" si="159"/>
        <v>0</v>
      </c>
      <c r="E264" s="43">
        <f t="shared" si="102"/>
        <v>0</v>
      </c>
      <c r="F264" s="29" t="str">
        <f t="shared" si="103"/>
        <v/>
      </c>
      <c r="G264" s="43" t="str">
        <f t="shared" si="104"/>
        <v/>
      </c>
      <c r="H264" s="43">
        <f t="shared" si="105"/>
        <v>0</v>
      </c>
      <c r="I264" s="43">
        <f t="shared" si="106"/>
        <v>0</v>
      </c>
      <c r="J264" s="43">
        <f t="shared" si="160"/>
        <v>0</v>
      </c>
      <c r="K264" s="43">
        <f t="shared" si="161"/>
        <v>0</v>
      </c>
      <c r="L264" s="43">
        <f t="shared" si="123"/>
        <v>0</v>
      </c>
      <c r="M264" s="43">
        <f t="shared" si="107"/>
        <v>0</v>
      </c>
      <c r="N264" s="43">
        <f t="shared" si="108"/>
        <v>0</v>
      </c>
      <c r="O264" s="43"/>
      <c r="P264" s="43"/>
      <c r="Q264" s="43"/>
      <c r="R264" s="43"/>
      <c r="S264" s="43"/>
      <c r="T264" s="43"/>
      <c r="U264" s="43">
        <f t="shared" si="109"/>
        <v>0</v>
      </c>
      <c r="V264" s="43"/>
      <c r="W264" s="43"/>
      <c r="X264" s="43"/>
      <c r="Y264" s="43"/>
      <c r="Z264" s="43"/>
      <c r="AA264" s="43">
        <f t="shared" si="182"/>
        <v>0</v>
      </c>
      <c r="AB264" s="43">
        <f t="shared" si="182"/>
        <v>0</v>
      </c>
      <c r="AC264" s="43">
        <f t="shared" si="182"/>
        <v>0</v>
      </c>
      <c r="AD264" s="43">
        <f t="shared" si="182"/>
        <v>0</v>
      </c>
      <c r="AE264" s="43">
        <f t="shared" ref="AE264:AF264" si="184">IF(AE63="",0,IF(AE63&gt;100%,1,0))</f>
        <v>0</v>
      </c>
      <c r="AF264" s="43">
        <f t="shared" si="184"/>
        <v>0</v>
      </c>
      <c r="AG264" s="29">
        <f t="shared" si="111"/>
        <v>0</v>
      </c>
      <c r="AK264" s="28">
        <f t="shared" si="165"/>
        <v>0</v>
      </c>
      <c r="AM264" s="28">
        <f t="shared" si="134"/>
        <v>0</v>
      </c>
      <c r="AN264" s="28">
        <f t="shared" si="135"/>
        <v>0</v>
      </c>
      <c r="AO264" s="28">
        <f t="shared" si="136"/>
        <v>0</v>
      </c>
      <c r="AP264" s="29"/>
      <c r="AS264" t="str">
        <f t="shared" si="126"/>
        <v/>
      </c>
      <c r="AT264" t="str">
        <f t="shared" si="166"/>
        <v/>
      </c>
      <c r="AU264" s="29">
        <f t="shared" si="119"/>
        <v>0</v>
      </c>
      <c r="AV264" s="29" t="b">
        <f t="shared" si="167"/>
        <v>0</v>
      </c>
      <c r="AW264" s="29">
        <f t="shared" si="120"/>
        <v>0</v>
      </c>
      <c r="AX264" s="28">
        <f t="shared" si="121"/>
        <v>0</v>
      </c>
      <c r="BD264" t="str">
        <f t="shared" si="72"/>
        <v>R1DROBERT JONES &amp; AGNES HUNT ORTHOPAEDIC HOSPITAL</v>
      </c>
      <c r="BE264" s="94" t="s">
        <v>2561</v>
      </c>
      <c r="BF264" s="94" t="s">
        <v>2562</v>
      </c>
      <c r="BG264" s="94" t="s">
        <v>2561</v>
      </c>
      <c r="BH264" s="94" t="s">
        <v>2562</v>
      </c>
      <c r="BI264" s="94" t="str">
        <f t="shared" si="73"/>
        <v>R1D</v>
      </c>
    </row>
    <row r="265" spans="1:61" hidden="1" x14ac:dyDescent="0.3">
      <c r="A265" s="29" t="e">
        <f t="shared" si="157"/>
        <v>#N/A</v>
      </c>
      <c r="B265" s="29" t="e">
        <f t="shared" si="158"/>
        <v>#N/A</v>
      </c>
      <c r="C265" s="29"/>
      <c r="D265" s="29">
        <f t="shared" si="159"/>
        <v>0</v>
      </c>
      <c r="E265" s="43">
        <f t="shared" si="102"/>
        <v>0</v>
      </c>
      <c r="F265" s="29" t="str">
        <f t="shared" si="103"/>
        <v/>
      </c>
      <c r="G265" s="43" t="str">
        <f t="shared" si="104"/>
        <v/>
      </c>
      <c r="H265" s="43">
        <f t="shared" si="105"/>
        <v>0</v>
      </c>
      <c r="I265" s="43">
        <f t="shared" si="106"/>
        <v>0</v>
      </c>
      <c r="J265" s="43">
        <f t="shared" si="160"/>
        <v>0</v>
      </c>
      <c r="K265" s="43">
        <f t="shared" si="161"/>
        <v>0</v>
      </c>
      <c r="L265" s="43">
        <f t="shared" si="123"/>
        <v>0</v>
      </c>
      <c r="M265" s="43">
        <f t="shared" si="107"/>
        <v>0</v>
      </c>
      <c r="N265" s="43">
        <f t="shared" si="108"/>
        <v>0</v>
      </c>
      <c r="O265" s="43"/>
      <c r="P265" s="43"/>
      <c r="Q265" s="43"/>
      <c r="R265" s="43"/>
      <c r="S265" s="43"/>
      <c r="T265" s="43"/>
      <c r="U265" s="43">
        <f t="shared" si="109"/>
        <v>0</v>
      </c>
      <c r="V265" s="43"/>
      <c r="W265" s="43"/>
      <c r="X265" s="43"/>
      <c r="Y265" s="43"/>
      <c r="Z265" s="43"/>
      <c r="AA265" s="43">
        <f t="shared" si="182"/>
        <v>0</v>
      </c>
      <c r="AB265" s="43">
        <f t="shared" si="182"/>
        <v>0</v>
      </c>
      <c r="AC265" s="43">
        <f t="shared" si="182"/>
        <v>0</v>
      </c>
      <c r="AD265" s="43">
        <f t="shared" si="182"/>
        <v>0</v>
      </c>
      <c r="AE265" s="43">
        <f t="shared" ref="AE265:AF265" si="185">IF(AE64="",0,IF(AE64&gt;100%,1,0))</f>
        <v>0</v>
      </c>
      <c r="AF265" s="43">
        <f t="shared" si="185"/>
        <v>0</v>
      </c>
      <c r="AG265" s="29">
        <f t="shared" si="111"/>
        <v>0</v>
      </c>
      <c r="AK265" s="28">
        <f t="shared" si="165"/>
        <v>0</v>
      </c>
      <c r="AM265" s="28">
        <f t="shared" si="134"/>
        <v>0</v>
      </c>
      <c r="AN265" s="28">
        <f t="shared" si="135"/>
        <v>0</v>
      </c>
      <c r="AO265" s="28">
        <f t="shared" si="136"/>
        <v>0</v>
      </c>
      <c r="AP265" s="29"/>
      <c r="AS265" t="str">
        <f t="shared" si="126"/>
        <v/>
      </c>
      <c r="AT265" t="str">
        <f t="shared" si="166"/>
        <v/>
      </c>
      <c r="AU265" s="29">
        <f t="shared" si="119"/>
        <v>0</v>
      </c>
      <c r="AV265" s="29" t="b">
        <f t="shared" si="167"/>
        <v>0</v>
      </c>
      <c r="AW265" s="29">
        <f t="shared" si="120"/>
        <v>0</v>
      </c>
      <c r="AX265" s="28">
        <f t="shared" si="121"/>
        <v>0</v>
      </c>
      <c r="BD265" t="str">
        <f t="shared" si="72"/>
        <v>R1DROYAL SHREWSBURY HOSPITAL</v>
      </c>
      <c r="BE265" s="94" t="s">
        <v>2509</v>
      </c>
      <c r="BF265" s="94" t="s">
        <v>2510</v>
      </c>
      <c r="BG265" s="94" t="s">
        <v>2509</v>
      </c>
      <c r="BH265" s="94" t="s">
        <v>2510</v>
      </c>
      <c r="BI265" s="94" t="str">
        <f t="shared" si="73"/>
        <v>R1D</v>
      </c>
    </row>
    <row r="266" spans="1:61" hidden="1" x14ac:dyDescent="0.3">
      <c r="A266" s="29" t="e">
        <f t="shared" si="157"/>
        <v>#N/A</v>
      </c>
      <c r="B266" s="29" t="e">
        <f t="shared" si="158"/>
        <v>#N/A</v>
      </c>
      <c r="C266" s="29"/>
      <c r="D266" s="29">
        <f t="shared" si="159"/>
        <v>0</v>
      </c>
      <c r="E266" s="43">
        <f t="shared" si="102"/>
        <v>0</v>
      </c>
      <c r="F266" s="29" t="str">
        <f t="shared" si="103"/>
        <v/>
      </c>
      <c r="G266" s="43" t="str">
        <f t="shared" si="104"/>
        <v/>
      </c>
      <c r="H266" s="43">
        <f t="shared" si="105"/>
        <v>0</v>
      </c>
      <c r="I266" s="43">
        <f t="shared" si="106"/>
        <v>0</v>
      </c>
      <c r="J266" s="43">
        <f t="shared" si="160"/>
        <v>0</v>
      </c>
      <c r="K266" s="43">
        <f t="shared" si="161"/>
        <v>0</v>
      </c>
      <c r="L266" s="43">
        <f t="shared" si="123"/>
        <v>0</v>
      </c>
      <c r="M266" s="43">
        <f t="shared" si="107"/>
        <v>0</v>
      </c>
      <c r="N266" s="43">
        <f t="shared" si="108"/>
        <v>0</v>
      </c>
      <c r="O266" s="43"/>
      <c r="P266" s="43"/>
      <c r="Q266" s="43"/>
      <c r="R266" s="43"/>
      <c r="S266" s="43"/>
      <c r="T266" s="43"/>
      <c r="U266" s="43">
        <f t="shared" si="109"/>
        <v>0</v>
      </c>
      <c r="V266" s="43"/>
      <c r="W266" s="43"/>
      <c r="X266" s="43"/>
      <c r="Y266" s="43"/>
      <c r="Z266" s="43"/>
      <c r="AA266" s="43">
        <f t="shared" si="182"/>
        <v>0</v>
      </c>
      <c r="AB266" s="43">
        <f t="shared" si="182"/>
        <v>0</v>
      </c>
      <c r="AC266" s="43">
        <f t="shared" si="182"/>
        <v>0</v>
      </c>
      <c r="AD266" s="43">
        <f t="shared" si="182"/>
        <v>0</v>
      </c>
      <c r="AE266" s="43">
        <f t="shared" ref="AE266:AF266" si="186">IF(AE65="",0,IF(AE65&gt;100%,1,0))</f>
        <v>0</v>
      </c>
      <c r="AF266" s="43">
        <f t="shared" si="186"/>
        <v>0</v>
      </c>
      <c r="AG266" s="29">
        <f t="shared" si="111"/>
        <v>0</v>
      </c>
      <c r="AK266" s="28">
        <f t="shared" si="165"/>
        <v>0</v>
      </c>
      <c r="AM266" s="28">
        <f t="shared" si="134"/>
        <v>0</v>
      </c>
      <c r="AN266" s="28">
        <f t="shared" si="135"/>
        <v>0</v>
      </c>
      <c r="AO266" s="28">
        <f t="shared" si="136"/>
        <v>0</v>
      </c>
      <c r="AP266" s="29"/>
      <c r="AS266" t="str">
        <f t="shared" si="126"/>
        <v/>
      </c>
      <c r="AT266" t="str">
        <f t="shared" si="166"/>
        <v/>
      </c>
      <c r="AU266" s="29">
        <f t="shared" si="119"/>
        <v>0</v>
      </c>
      <c r="AV266" s="29" t="b">
        <f t="shared" si="167"/>
        <v>0</v>
      </c>
      <c r="AW266" s="29">
        <f t="shared" si="120"/>
        <v>0</v>
      </c>
      <c r="AX266" s="28">
        <f t="shared" si="121"/>
        <v>0</v>
      </c>
      <c r="BD266" t="str">
        <f t="shared" si="72"/>
        <v>R1DSEVERN FIELDS HEALTH VILLAGE</v>
      </c>
      <c r="BE266" s="94" t="s">
        <v>2591</v>
      </c>
      <c r="BF266" s="94" t="s">
        <v>2592</v>
      </c>
      <c r="BG266" s="94" t="s">
        <v>2591</v>
      </c>
      <c r="BH266" s="94" t="s">
        <v>2592</v>
      </c>
      <c r="BI266" s="94" t="str">
        <f t="shared" si="73"/>
        <v>R1D</v>
      </c>
    </row>
    <row r="267" spans="1:61" hidden="1" x14ac:dyDescent="0.3">
      <c r="A267" s="29" t="e">
        <f t="shared" si="157"/>
        <v>#N/A</v>
      </c>
      <c r="B267" s="29" t="e">
        <f t="shared" si="158"/>
        <v>#N/A</v>
      </c>
      <c r="C267" s="29"/>
      <c r="D267" s="29">
        <f t="shared" si="159"/>
        <v>0</v>
      </c>
      <c r="E267" s="43">
        <f t="shared" si="102"/>
        <v>0</v>
      </c>
      <c r="F267" s="29" t="str">
        <f t="shared" si="103"/>
        <v/>
      </c>
      <c r="G267" s="43" t="str">
        <f t="shared" si="104"/>
        <v/>
      </c>
      <c r="H267" s="43">
        <f t="shared" si="105"/>
        <v>0</v>
      </c>
      <c r="I267" s="43">
        <f t="shared" si="106"/>
        <v>0</v>
      </c>
      <c r="J267" s="43">
        <f t="shared" si="160"/>
        <v>0</v>
      </c>
      <c r="K267" s="43">
        <f t="shared" si="161"/>
        <v>0</v>
      </c>
      <c r="L267" s="43">
        <f t="shared" si="123"/>
        <v>0</v>
      </c>
      <c r="M267" s="43">
        <f t="shared" si="107"/>
        <v>0</v>
      </c>
      <c r="N267" s="43">
        <f t="shared" si="108"/>
        <v>0</v>
      </c>
      <c r="O267" s="43"/>
      <c r="P267" s="43"/>
      <c r="Q267" s="43"/>
      <c r="R267" s="43"/>
      <c r="S267" s="43"/>
      <c r="T267" s="43"/>
      <c r="U267" s="43">
        <f t="shared" si="109"/>
        <v>0</v>
      </c>
      <c r="V267" s="43"/>
      <c r="W267" s="43"/>
      <c r="X267" s="43"/>
      <c r="Y267" s="43"/>
      <c r="Z267" s="43"/>
      <c r="AA267" s="43">
        <f t="shared" si="182"/>
        <v>0</v>
      </c>
      <c r="AB267" s="43">
        <f t="shared" si="182"/>
        <v>0</v>
      </c>
      <c r="AC267" s="43">
        <f t="shared" si="182"/>
        <v>0</v>
      </c>
      <c r="AD267" s="43">
        <f t="shared" si="182"/>
        <v>0</v>
      </c>
      <c r="AE267" s="43">
        <f t="shared" ref="AE267:AF267" si="187">IF(AE66="",0,IF(AE66&gt;100%,1,0))</f>
        <v>0</v>
      </c>
      <c r="AF267" s="43">
        <f t="shared" si="187"/>
        <v>0</v>
      </c>
      <c r="AG267" s="29">
        <f t="shared" si="111"/>
        <v>0</v>
      </c>
      <c r="AK267" s="28">
        <f t="shared" si="165"/>
        <v>0</v>
      </c>
      <c r="AM267" s="28">
        <f t="shared" si="134"/>
        <v>0</v>
      </c>
      <c r="AN267" s="28">
        <f t="shared" si="135"/>
        <v>0</v>
      </c>
      <c r="AO267" s="28">
        <f t="shared" si="136"/>
        <v>0</v>
      </c>
      <c r="AP267" s="29"/>
      <c r="AS267" t="str">
        <f t="shared" si="126"/>
        <v/>
      </c>
      <c r="AT267" t="str">
        <f t="shared" si="166"/>
        <v/>
      </c>
      <c r="AU267" s="29">
        <f t="shared" si="119"/>
        <v>0</v>
      </c>
      <c r="AV267" s="29" t="b">
        <f t="shared" si="167"/>
        <v>0</v>
      </c>
      <c r="AW267" s="29">
        <f t="shared" si="120"/>
        <v>0</v>
      </c>
      <c r="AX267" s="28">
        <f t="shared" si="121"/>
        <v>0</v>
      </c>
      <c r="BD267" t="str">
        <f t="shared" si="72"/>
        <v>R1DSHELTON HOSPITAL</v>
      </c>
      <c r="BE267" s="94" t="s">
        <v>2499</v>
      </c>
      <c r="BF267" s="94" t="s">
        <v>2500</v>
      </c>
      <c r="BG267" s="94" t="s">
        <v>2499</v>
      </c>
      <c r="BH267" s="94" t="s">
        <v>2500</v>
      </c>
      <c r="BI267" s="94" t="str">
        <f t="shared" si="73"/>
        <v>R1D</v>
      </c>
    </row>
    <row r="268" spans="1:61" hidden="1" x14ac:dyDescent="0.3">
      <c r="A268" s="29" t="e">
        <f t="shared" si="157"/>
        <v>#N/A</v>
      </c>
      <c r="B268" s="29" t="e">
        <f t="shared" si="158"/>
        <v>#N/A</v>
      </c>
      <c r="C268" s="29"/>
      <c r="D268" s="29">
        <f t="shared" si="159"/>
        <v>0</v>
      </c>
      <c r="E268" s="43">
        <f t="shared" si="102"/>
        <v>0</v>
      </c>
      <c r="F268" s="29" t="str">
        <f t="shared" si="103"/>
        <v/>
      </c>
      <c r="G268" s="43" t="str">
        <f t="shared" si="104"/>
        <v/>
      </c>
      <c r="H268" s="43">
        <f t="shared" si="105"/>
        <v>0</v>
      </c>
      <c r="I268" s="43">
        <f t="shared" si="106"/>
        <v>0</v>
      </c>
      <c r="J268" s="43">
        <f t="shared" si="160"/>
        <v>0</v>
      </c>
      <c r="K268" s="43">
        <f t="shared" si="161"/>
        <v>0</v>
      </c>
      <c r="L268" s="43">
        <f t="shared" si="123"/>
        <v>0</v>
      </c>
      <c r="M268" s="43">
        <f t="shared" si="107"/>
        <v>0</v>
      </c>
      <c r="N268" s="43">
        <f t="shared" si="108"/>
        <v>0</v>
      </c>
      <c r="O268" s="43"/>
      <c r="P268" s="43"/>
      <c r="Q268" s="43"/>
      <c r="R268" s="43"/>
      <c r="S268" s="43"/>
      <c r="T268" s="43"/>
      <c r="U268" s="43">
        <f t="shared" si="109"/>
        <v>0</v>
      </c>
      <c r="V268" s="43"/>
      <c r="W268" s="43"/>
      <c r="X268" s="43"/>
      <c r="Y268" s="43"/>
      <c r="Z268" s="43"/>
      <c r="AA268" s="43">
        <f t="shared" si="182"/>
        <v>0</v>
      </c>
      <c r="AB268" s="43">
        <f t="shared" si="182"/>
        <v>0</v>
      </c>
      <c r="AC268" s="43">
        <f t="shared" si="182"/>
        <v>0</v>
      </c>
      <c r="AD268" s="43">
        <f t="shared" si="182"/>
        <v>0</v>
      </c>
      <c r="AE268" s="43">
        <f t="shared" ref="AE268:AF268" si="188">IF(AE67="",0,IF(AE67&gt;100%,1,0))</f>
        <v>0</v>
      </c>
      <c r="AF268" s="43">
        <f t="shared" si="188"/>
        <v>0</v>
      </c>
      <c r="AG268" s="29">
        <f t="shared" si="111"/>
        <v>0</v>
      </c>
      <c r="AK268" s="28">
        <f t="shared" si="165"/>
        <v>0</v>
      </c>
      <c r="AM268" s="28">
        <f t="shared" si="134"/>
        <v>0</v>
      </c>
      <c r="AN268" s="28">
        <f t="shared" si="135"/>
        <v>0</v>
      </c>
      <c r="AO268" s="28">
        <f t="shared" si="136"/>
        <v>0</v>
      </c>
      <c r="AP268" s="29"/>
      <c r="AS268" t="str">
        <f t="shared" si="126"/>
        <v/>
      </c>
      <c r="AT268" t="str">
        <f t="shared" si="166"/>
        <v/>
      </c>
      <c r="AU268" s="29">
        <f t="shared" si="119"/>
        <v>0</v>
      </c>
      <c r="AV268" s="29" t="b">
        <f t="shared" si="167"/>
        <v>0</v>
      </c>
      <c r="AW268" s="29">
        <f t="shared" si="120"/>
        <v>0</v>
      </c>
      <c r="AX268" s="28">
        <f t="shared" si="121"/>
        <v>0</v>
      </c>
      <c r="BD268" t="str">
        <f t="shared" ref="BD268:BD331" si="189">CONCATENATE(LEFT(BE268, 3),BF268)</f>
        <v>R1DSHERBOURNE</v>
      </c>
      <c r="BE268" s="94" t="s">
        <v>2547</v>
      </c>
      <c r="BF268" s="94" t="s">
        <v>2548</v>
      </c>
      <c r="BG268" s="94" t="s">
        <v>2547</v>
      </c>
      <c r="BH268" s="94" t="s">
        <v>2548</v>
      </c>
      <c r="BI268" s="94" t="str">
        <f t="shared" ref="BI268:BI331" si="190">LEFT(BG268,3)</f>
        <v>R1D</v>
      </c>
    </row>
    <row r="269" spans="1:61" hidden="1" x14ac:dyDescent="0.3">
      <c r="A269" s="29" t="e">
        <f t="shared" si="157"/>
        <v>#N/A</v>
      </c>
      <c r="B269" s="29" t="e">
        <f t="shared" si="158"/>
        <v>#N/A</v>
      </c>
      <c r="C269" s="29"/>
      <c r="D269" s="29">
        <f t="shared" si="159"/>
        <v>0</v>
      </c>
      <c r="E269" s="43">
        <f t="shared" si="102"/>
        <v>0</v>
      </c>
      <c r="F269" s="29" t="str">
        <f t="shared" si="103"/>
        <v/>
      </c>
      <c r="G269" s="43" t="str">
        <f t="shared" si="104"/>
        <v/>
      </c>
      <c r="H269" s="43">
        <f t="shared" si="105"/>
        <v>0</v>
      </c>
      <c r="I269" s="43">
        <f t="shared" si="106"/>
        <v>0</v>
      </c>
      <c r="J269" s="43">
        <f t="shared" si="160"/>
        <v>0</v>
      </c>
      <c r="K269" s="43">
        <f t="shared" si="161"/>
        <v>0</v>
      </c>
      <c r="L269" s="43">
        <f t="shared" si="123"/>
        <v>0</v>
      </c>
      <c r="M269" s="43">
        <f t="shared" si="107"/>
        <v>0</v>
      </c>
      <c r="N269" s="43">
        <f t="shared" si="108"/>
        <v>0</v>
      </c>
      <c r="O269" s="43"/>
      <c r="P269" s="43"/>
      <c r="Q269" s="43"/>
      <c r="R269" s="43"/>
      <c r="S269" s="43"/>
      <c r="T269" s="43"/>
      <c r="U269" s="43">
        <f t="shared" si="109"/>
        <v>0</v>
      </c>
      <c r="V269" s="43"/>
      <c r="W269" s="43"/>
      <c r="X269" s="43"/>
      <c r="Y269" s="43"/>
      <c r="Z269" s="43"/>
      <c r="AA269" s="43">
        <f t="shared" si="182"/>
        <v>0</v>
      </c>
      <c r="AB269" s="43">
        <f t="shared" si="182"/>
        <v>0</v>
      </c>
      <c r="AC269" s="43">
        <f t="shared" si="182"/>
        <v>0</v>
      </c>
      <c r="AD269" s="43">
        <f t="shared" si="182"/>
        <v>0</v>
      </c>
      <c r="AE269" s="43">
        <f t="shared" ref="AE269:AF269" si="191">IF(AE68="",0,IF(AE68&gt;100%,1,0))</f>
        <v>0</v>
      </c>
      <c r="AF269" s="43">
        <f t="shared" si="191"/>
        <v>0</v>
      </c>
      <c r="AG269" s="29">
        <f t="shared" si="111"/>
        <v>0</v>
      </c>
      <c r="AK269" s="28">
        <f t="shared" si="165"/>
        <v>0</v>
      </c>
      <c r="AM269" s="28">
        <f t="shared" si="134"/>
        <v>0</v>
      </c>
      <c r="AN269" s="28">
        <f t="shared" si="135"/>
        <v>0</v>
      </c>
      <c r="AO269" s="28">
        <f t="shared" si="136"/>
        <v>0</v>
      </c>
      <c r="AP269" s="29"/>
      <c r="AS269" t="str">
        <f t="shared" si="126"/>
        <v/>
      </c>
      <c r="AT269" t="str">
        <f t="shared" si="166"/>
        <v/>
      </c>
      <c r="AU269" s="29">
        <f t="shared" si="119"/>
        <v>0</v>
      </c>
      <c r="AV269" s="29" t="b">
        <f t="shared" si="167"/>
        <v>0</v>
      </c>
      <c r="AW269" s="29">
        <f t="shared" si="120"/>
        <v>0</v>
      </c>
      <c r="AX269" s="28">
        <f t="shared" si="121"/>
        <v>0</v>
      </c>
      <c r="BD269" t="str">
        <f t="shared" si="189"/>
        <v>R1DSINGLE POINT OF ACCESS</v>
      </c>
      <c r="BE269" s="94" t="s">
        <v>2615</v>
      </c>
      <c r="BF269" s="94" t="s">
        <v>2616</v>
      </c>
      <c r="BG269" s="94" t="s">
        <v>2615</v>
      </c>
      <c r="BH269" s="94" t="s">
        <v>2616</v>
      </c>
      <c r="BI269" s="94" t="str">
        <f t="shared" si="190"/>
        <v>R1D</v>
      </c>
    </row>
    <row r="270" spans="1:61" hidden="1" x14ac:dyDescent="0.3">
      <c r="A270" s="29" t="e">
        <f t="shared" si="157"/>
        <v>#N/A</v>
      </c>
      <c r="B270" s="29" t="e">
        <f t="shared" si="158"/>
        <v>#N/A</v>
      </c>
      <c r="C270" s="29"/>
      <c r="D270" s="29">
        <f t="shared" si="159"/>
        <v>0</v>
      </c>
      <c r="E270" s="43">
        <f t="shared" si="102"/>
        <v>0</v>
      </c>
      <c r="F270" s="29" t="str">
        <f t="shared" si="103"/>
        <v/>
      </c>
      <c r="G270" s="43" t="str">
        <f t="shared" si="104"/>
        <v/>
      </c>
      <c r="H270" s="43">
        <f t="shared" si="105"/>
        <v>0</v>
      </c>
      <c r="I270" s="43">
        <f t="shared" si="106"/>
        <v>0</v>
      </c>
      <c r="J270" s="43">
        <f t="shared" si="160"/>
        <v>0</v>
      </c>
      <c r="K270" s="43">
        <f t="shared" si="161"/>
        <v>0</v>
      </c>
      <c r="L270" s="43">
        <f t="shared" si="123"/>
        <v>0</v>
      </c>
      <c r="M270" s="43">
        <f t="shared" si="107"/>
        <v>0</v>
      </c>
      <c r="N270" s="43">
        <f t="shared" si="108"/>
        <v>0</v>
      </c>
      <c r="O270" s="43"/>
      <c r="P270" s="43"/>
      <c r="Q270" s="43"/>
      <c r="R270" s="43"/>
      <c r="S270" s="43"/>
      <c r="T270" s="43"/>
      <c r="U270" s="43">
        <f t="shared" si="109"/>
        <v>0</v>
      </c>
      <c r="V270" s="43"/>
      <c r="W270" s="43"/>
      <c r="X270" s="43"/>
      <c r="Y270" s="43"/>
      <c r="Z270" s="43"/>
      <c r="AA270" s="43">
        <f t="shared" si="182"/>
        <v>0</v>
      </c>
      <c r="AB270" s="43">
        <f t="shared" si="182"/>
        <v>0</v>
      </c>
      <c r="AC270" s="43">
        <f t="shared" si="182"/>
        <v>0</v>
      </c>
      <c r="AD270" s="43">
        <f t="shared" si="182"/>
        <v>0</v>
      </c>
      <c r="AE270" s="43">
        <f t="shared" ref="AE270:AF270" si="192">IF(AE69="",0,IF(AE69&gt;100%,1,0))</f>
        <v>0</v>
      </c>
      <c r="AF270" s="43">
        <f t="shared" si="192"/>
        <v>0</v>
      </c>
      <c r="AG270" s="29">
        <f t="shared" si="111"/>
        <v>0</v>
      </c>
      <c r="AK270" s="28">
        <f t="shared" si="165"/>
        <v>0</v>
      </c>
      <c r="AM270" s="28">
        <f t="shared" si="134"/>
        <v>0</v>
      </c>
      <c r="AN270" s="28">
        <f t="shared" si="135"/>
        <v>0</v>
      </c>
      <c r="AO270" s="28">
        <f t="shared" si="136"/>
        <v>0</v>
      </c>
      <c r="AP270" s="29"/>
      <c r="AS270" t="str">
        <f t="shared" si="126"/>
        <v/>
      </c>
      <c r="AT270" t="str">
        <f t="shared" si="166"/>
        <v/>
      </c>
      <c r="AU270" s="29">
        <f t="shared" si="119"/>
        <v>0</v>
      </c>
      <c r="AV270" s="29" t="b">
        <f t="shared" si="167"/>
        <v>0</v>
      </c>
      <c r="AW270" s="29">
        <f t="shared" si="120"/>
        <v>0</v>
      </c>
      <c r="AX270" s="28">
        <f t="shared" si="121"/>
        <v>0</v>
      </c>
      <c r="BD270" t="str">
        <f t="shared" si="189"/>
        <v>R1DTELFORD AND WREKIN PCT COMMISSIONERS</v>
      </c>
      <c r="BE270" s="94" t="s">
        <v>2585</v>
      </c>
      <c r="BF270" s="94" t="s">
        <v>2586</v>
      </c>
      <c r="BG270" s="94" t="s">
        <v>2585</v>
      </c>
      <c r="BH270" s="94" t="s">
        <v>2586</v>
      </c>
      <c r="BI270" s="94" t="str">
        <f t="shared" si="190"/>
        <v>R1D</v>
      </c>
    </row>
    <row r="271" spans="1:61" hidden="1" x14ac:dyDescent="0.3">
      <c r="A271" s="29" t="e">
        <f t="shared" si="157"/>
        <v>#N/A</v>
      </c>
      <c r="B271" s="29" t="e">
        <f t="shared" si="158"/>
        <v>#N/A</v>
      </c>
      <c r="C271" s="29"/>
      <c r="D271" s="29">
        <f t="shared" si="159"/>
        <v>0</v>
      </c>
      <c r="E271" s="43">
        <f t="shared" si="102"/>
        <v>0</v>
      </c>
      <c r="F271" s="29" t="str">
        <f t="shared" si="103"/>
        <v/>
      </c>
      <c r="G271" s="43" t="str">
        <f t="shared" si="104"/>
        <v/>
      </c>
      <c r="H271" s="43">
        <f t="shared" si="105"/>
        <v>0</v>
      </c>
      <c r="I271" s="43">
        <f t="shared" si="106"/>
        <v>0</v>
      </c>
      <c r="J271" s="43">
        <f t="shared" si="160"/>
        <v>0</v>
      </c>
      <c r="K271" s="43">
        <f t="shared" si="161"/>
        <v>0</v>
      </c>
      <c r="L271" s="43">
        <f t="shared" si="123"/>
        <v>0</v>
      </c>
      <c r="M271" s="43">
        <f t="shared" si="107"/>
        <v>0</v>
      </c>
      <c r="N271" s="43">
        <f t="shared" si="108"/>
        <v>0</v>
      </c>
      <c r="O271" s="43"/>
      <c r="P271" s="43"/>
      <c r="Q271" s="43"/>
      <c r="R271" s="43"/>
      <c r="S271" s="43"/>
      <c r="T271" s="43"/>
      <c r="U271" s="43">
        <f t="shared" si="109"/>
        <v>0</v>
      </c>
      <c r="V271" s="43"/>
      <c r="W271" s="43"/>
      <c r="X271" s="43"/>
      <c r="Y271" s="43"/>
      <c r="Z271" s="43"/>
      <c r="AA271" s="43">
        <f t="shared" si="182"/>
        <v>0</v>
      </c>
      <c r="AB271" s="43">
        <f t="shared" si="182"/>
        <v>0</v>
      </c>
      <c r="AC271" s="43">
        <f t="shared" si="182"/>
        <v>0</v>
      </c>
      <c r="AD271" s="43">
        <f t="shared" si="182"/>
        <v>0</v>
      </c>
      <c r="AE271" s="43">
        <f t="shared" ref="AE271:AF271" si="193">IF(AE70="",0,IF(AE70&gt;100%,1,0))</f>
        <v>0</v>
      </c>
      <c r="AF271" s="43">
        <f t="shared" si="193"/>
        <v>0</v>
      </c>
      <c r="AG271" s="29">
        <f t="shared" si="111"/>
        <v>0</v>
      </c>
      <c r="AK271" s="28">
        <f t="shared" si="165"/>
        <v>0</v>
      </c>
      <c r="AM271" s="28">
        <f t="shared" si="134"/>
        <v>0</v>
      </c>
      <c r="AN271" s="28">
        <f t="shared" si="135"/>
        <v>0</v>
      </c>
      <c r="AO271" s="28">
        <f t="shared" si="136"/>
        <v>0</v>
      </c>
      <c r="AP271" s="29"/>
      <c r="AS271" t="str">
        <f t="shared" si="126"/>
        <v/>
      </c>
      <c r="AT271" t="str">
        <f t="shared" si="166"/>
        <v/>
      </c>
      <c r="AU271" s="29">
        <f t="shared" si="119"/>
        <v>0</v>
      </c>
      <c r="AV271" s="29" t="b">
        <f t="shared" si="167"/>
        <v>0</v>
      </c>
      <c r="AW271" s="29">
        <f t="shared" si="120"/>
        <v>0</v>
      </c>
      <c r="AX271" s="28">
        <f t="shared" si="121"/>
        <v>0</v>
      </c>
      <c r="BD271" t="str">
        <f t="shared" si="189"/>
        <v>R1DTERRENCE HIGGINS TRUST WELLINGTON</v>
      </c>
      <c r="BE271" s="94" t="s">
        <v>2593</v>
      </c>
      <c r="BF271" s="94" t="s">
        <v>2594</v>
      </c>
      <c r="BG271" s="94" t="s">
        <v>2593</v>
      </c>
      <c r="BH271" s="94" t="s">
        <v>2594</v>
      </c>
      <c r="BI271" s="94" t="str">
        <f t="shared" si="190"/>
        <v>R1D</v>
      </c>
    </row>
    <row r="272" spans="1:61" hidden="1" x14ac:dyDescent="0.3">
      <c r="A272" s="29" t="e">
        <f t="shared" si="157"/>
        <v>#N/A</v>
      </c>
      <c r="B272" s="29" t="e">
        <f t="shared" si="158"/>
        <v>#N/A</v>
      </c>
      <c r="C272" s="29"/>
      <c r="D272" s="29">
        <f t="shared" si="159"/>
        <v>0</v>
      </c>
      <c r="E272" s="43">
        <f t="shared" si="102"/>
        <v>0</v>
      </c>
      <c r="F272" s="29" t="str">
        <f t="shared" si="103"/>
        <v/>
      </c>
      <c r="G272" s="43" t="str">
        <f t="shared" si="104"/>
        <v/>
      </c>
      <c r="H272" s="43">
        <f t="shared" si="105"/>
        <v>0</v>
      </c>
      <c r="I272" s="43">
        <f t="shared" si="106"/>
        <v>0</v>
      </c>
      <c r="J272" s="43">
        <f t="shared" si="160"/>
        <v>0</v>
      </c>
      <c r="K272" s="43">
        <f t="shared" si="161"/>
        <v>0</v>
      </c>
      <c r="L272" s="43">
        <f t="shared" si="123"/>
        <v>0</v>
      </c>
      <c r="M272" s="43">
        <f t="shared" si="107"/>
        <v>0</v>
      </c>
      <c r="N272" s="43">
        <f t="shared" si="108"/>
        <v>0</v>
      </c>
      <c r="O272" s="43"/>
      <c r="P272" s="43"/>
      <c r="Q272" s="43"/>
      <c r="R272" s="43"/>
      <c r="S272" s="43"/>
      <c r="T272" s="43"/>
      <c r="U272" s="43">
        <f t="shared" si="109"/>
        <v>0</v>
      </c>
      <c r="V272" s="43"/>
      <c r="W272" s="43"/>
      <c r="X272" s="43"/>
      <c r="Y272" s="43"/>
      <c r="Z272" s="43"/>
      <c r="AA272" s="43">
        <f t="shared" si="182"/>
        <v>0</v>
      </c>
      <c r="AB272" s="43">
        <f t="shared" si="182"/>
        <v>0</v>
      </c>
      <c r="AC272" s="43">
        <f t="shared" si="182"/>
        <v>0</v>
      </c>
      <c r="AD272" s="43">
        <f t="shared" si="182"/>
        <v>0</v>
      </c>
      <c r="AE272" s="43">
        <f t="shared" ref="AE272:AF272" si="194">IF(AE71="",0,IF(AE71&gt;100%,1,0))</f>
        <v>0</v>
      </c>
      <c r="AF272" s="43">
        <f t="shared" si="194"/>
        <v>0</v>
      </c>
      <c r="AG272" s="29">
        <f t="shared" si="111"/>
        <v>0</v>
      </c>
      <c r="AK272" s="28">
        <f t="shared" si="165"/>
        <v>0</v>
      </c>
      <c r="AM272" s="28">
        <f t="shared" si="134"/>
        <v>0</v>
      </c>
      <c r="AN272" s="28">
        <f t="shared" si="135"/>
        <v>0</v>
      </c>
      <c r="AO272" s="28">
        <f t="shared" si="136"/>
        <v>0</v>
      </c>
      <c r="AP272" s="29"/>
      <c r="AS272" t="str">
        <f t="shared" si="126"/>
        <v/>
      </c>
      <c r="AT272" t="str">
        <f t="shared" si="166"/>
        <v/>
      </c>
      <c r="AU272" s="29">
        <f t="shared" si="119"/>
        <v>0</v>
      </c>
      <c r="AV272" s="29" t="b">
        <f t="shared" si="167"/>
        <v>0</v>
      </c>
      <c r="AW272" s="29">
        <f t="shared" si="120"/>
        <v>0</v>
      </c>
      <c r="AX272" s="28">
        <f t="shared" si="121"/>
        <v>0</v>
      </c>
      <c r="BD272" t="str">
        <f t="shared" si="189"/>
        <v>R1DTHE HEATHERS</v>
      </c>
      <c r="BE272" s="94" t="s">
        <v>2537</v>
      </c>
      <c r="BF272" s="94" t="s">
        <v>2538</v>
      </c>
      <c r="BG272" s="94" t="s">
        <v>2537</v>
      </c>
      <c r="BH272" s="94" t="s">
        <v>2538</v>
      </c>
      <c r="BI272" s="94" t="str">
        <f t="shared" si="190"/>
        <v>R1D</v>
      </c>
    </row>
    <row r="273" spans="1:61" hidden="1" x14ac:dyDescent="0.3">
      <c r="A273" s="29" t="e">
        <f t="shared" si="157"/>
        <v>#N/A</v>
      </c>
      <c r="B273" s="29" t="e">
        <f t="shared" si="158"/>
        <v>#N/A</v>
      </c>
      <c r="C273" s="29"/>
      <c r="D273" s="29">
        <f t="shared" si="159"/>
        <v>0</v>
      </c>
      <c r="E273" s="43">
        <f t="shared" si="102"/>
        <v>0</v>
      </c>
      <c r="F273" s="29" t="str">
        <f t="shared" si="103"/>
        <v/>
      </c>
      <c r="G273" s="43" t="str">
        <f t="shared" si="104"/>
        <v/>
      </c>
      <c r="H273" s="43">
        <f t="shared" si="105"/>
        <v>0</v>
      </c>
      <c r="I273" s="43">
        <f t="shared" si="106"/>
        <v>0</v>
      </c>
      <c r="J273" s="43">
        <f t="shared" si="160"/>
        <v>0</v>
      </c>
      <c r="K273" s="43">
        <f t="shared" si="161"/>
        <v>0</v>
      </c>
      <c r="L273" s="43">
        <f t="shared" si="123"/>
        <v>0</v>
      </c>
      <c r="M273" s="43">
        <f t="shared" si="107"/>
        <v>0</v>
      </c>
      <c r="N273" s="43">
        <f t="shared" si="108"/>
        <v>0</v>
      </c>
      <c r="O273" s="43"/>
      <c r="P273" s="43"/>
      <c r="Q273" s="43"/>
      <c r="R273" s="43"/>
      <c r="S273" s="43"/>
      <c r="T273" s="43"/>
      <c r="U273" s="43">
        <f t="shared" si="109"/>
        <v>0</v>
      </c>
      <c r="V273" s="43"/>
      <c r="W273" s="43"/>
      <c r="X273" s="43"/>
      <c r="Y273" s="43"/>
      <c r="Z273" s="43"/>
      <c r="AA273" s="43">
        <f t="shared" si="182"/>
        <v>0</v>
      </c>
      <c r="AB273" s="43">
        <f t="shared" si="182"/>
        <v>0</v>
      </c>
      <c r="AC273" s="43">
        <f t="shared" si="182"/>
        <v>0</v>
      </c>
      <c r="AD273" s="43">
        <f t="shared" si="182"/>
        <v>0</v>
      </c>
      <c r="AE273" s="43">
        <f t="shared" ref="AE273:AF273" si="195">IF(AE72="",0,IF(AE72&gt;100%,1,0))</f>
        <v>0</v>
      </c>
      <c r="AF273" s="43">
        <f t="shared" si="195"/>
        <v>0</v>
      </c>
      <c r="AG273" s="29">
        <f t="shared" si="111"/>
        <v>0</v>
      </c>
      <c r="AK273" s="28">
        <f t="shared" si="165"/>
        <v>0</v>
      </c>
      <c r="AM273" s="28">
        <f t="shared" si="134"/>
        <v>0</v>
      </c>
      <c r="AN273" s="28">
        <f t="shared" si="135"/>
        <v>0</v>
      </c>
      <c r="AO273" s="28">
        <f t="shared" si="136"/>
        <v>0</v>
      </c>
      <c r="AP273" s="29"/>
      <c r="AS273" t="str">
        <f t="shared" si="126"/>
        <v/>
      </c>
      <c r="AT273" t="str">
        <f t="shared" si="166"/>
        <v/>
      </c>
      <c r="AU273" s="29">
        <f t="shared" si="119"/>
        <v>0</v>
      </c>
      <c r="AV273" s="29" t="b">
        <f t="shared" si="167"/>
        <v>0</v>
      </c>
      <c r="AW273" s="29">
        <f t="shared" si="120"/>
        <v>0</v>
      </c>
      <c r="AX273" s="28">
        <f t="shared" si="121"/>
        <v>0</v>
      </c>
      <c r="BD273" t="str">
        <f t="shared" si="189"/>
        <v>R1DTHE LAUREL'S</v>
      </c>
      <c r="BE273" s="94" t="s">
        <v>2569</v>
      </c>
      <c r="BF273" s="94" t="s">
        <v>2570</v>
      </c>
      <c r="BG273" s="94" t="s">
        <v>2569</v>
      </c>
      <c r="BH273" s="94" t="s">
        <v>2570</v>
      </c>
      <c r="BI273" s="94" t="str">
        <f t="shared" si="190"/>
        <v>R1D</v>
      </c>
    </row>
    <row r="274" spans="1:61" hidden="1" x14ac:dyDescent="0.3">
      <c r="A274" s="29" t="e">
        <f t="shared" si="157"/>
        <v>#N/A</v>
      </c>
      <c r="B274" s="29" t="e">
        <f t="shared" si="158"/>
        <v>#N/A</v>
      </c>
      <c r="C274" s="29"/>
      <c r="D274" s="29">
        <f t="shared" si="159"/>
        <v>0</v>
      </c>
      <c r="E274" s="43">
        <f t="shared" si="102"/>
        <v>0</v>
      </c>
      <c r="F274" s="29" t="str">
        <f t="shared" si="103"/>
        <v/>
      </c>
      <c r="G274" s="43" t="str">
        <f t="shared" si="104"/>
        <v/>
      </c>
      <c r="H274" s="43">
        <f t="shared" si="105"/>
        <v>0</v>
      </c>
      <c r="I274" s="43">
        <f t="shared" si="106"/>
        <v>0</v>
      </c>
      <c r="J274" s="43">
        <f t="shared" si="160"/>
        <v>0</v>
      </c>
      <c r="K274" s="43">
        <f t="shared" si="161"/>
        <v>0</v>
      </c>
      <c r="L274" s="43">
        <f t="shared" si="123"/>
        <v>0</v>
      </c>
      <c r="M274" s="43">
        <f t="shared" si="107"/>
        <v>0</v>
      </c>
      <c r="N274" s="43">
        <f t="shared" si="108"/>
        <v>0</v>
      </c>
      <c r="O274" s="43"/>
      <c r="P274" s="43"/>
      <c r="Q274" s="43"/>
      <c r="R274" s="43"/>
      <c r="S274" s="43"/>
      <c r="T274" s="43"/>
      <c r="U274" s="43">
        <f t="shared" si="109"/>
        <v>0</v>
      </c>
      <c r="V274" s="43"/>
      <c r="W274" s="43"/>
      <c r="X274" s="43"/>
      <c r="Y274" s="43"/>
      <c r="Z274" s="43"/>
      <c r="AA274" s="43">
        <f t="shared" si="182"/>
        <v>0</v>
      </c>
      <c r="AB274" s="43">
        <f t="shared" si="182"/>
        <v>0</v>
      </c>
      <c r="AC274" s="43">
        <f t="shared" si="182"/>
        <v>0</v>
      </c>
      <c r="AD274" s="43">
        <f t="shared" si="182"/>
        <v>0</v>
      </c>
      <c r="AE274" s="43">
        <f t="shared" ref="AE274:AF274" si="196">IF(AE73="",0,IF(AE73&gt;100%,1,0))</f>
        <v>0</v>
      </c>
      <c r="AF274" s="43">
        <f t="shared" si="196"/>
        <v>0</v>
      </c>
      <c r="AG274" s="29">
        <f t="shared" si="111"/>
        <v>0</v>
      </c>
      <c r="AK274" s="28">
        <f t="shared" si="165"/>
        <v>0</v>
      </c>
      <c r="AM274" s="28">
        <f t="shared" si="134"/>
        <v>0</v>
      </c>
      <c r="AN274" s="28">
        <f t="shared" si="135"/>
        <v>0</v>
      </c>
      <c r="AO274" s="28">
        <f t="shared" si="136"/>
        <v>0</v>
      </c>
      <c r="AP274" s="29"/>
      <c r="AS274" t="str">
        <f t="shared" si="126"/>
        <v/>
      </c>
      <c r="AT274" t="str">
        <f t="shared" si="166"/>
        <v/>
      </c>
      <c r="AU274" s="29">
        <f t="shared" si="119"/>
        <v>0</v>
      </c>
      <c r="AV274" s="29" t="b">
        <f t="shared" si="167"/>
        <v>0</v>
      </c>
      <c r="AW274" s="29">
        <f t="shared" si="120"/>
        <v>0</v>
      </c>
      <c r="AX274" s="28">
        <f t="shared" si="121"/>
        <v>0</v>
      </c>
      <c r="BD274" t="str">
        <f t="shared" si="189"/>
        <v>R1DTHE MEWS</v>
      </c>
      <c r="BE274" s="94" t="s">
        <v>2581</v>
      </c>
      <c r="BF274" s="94" t="s">
        <v>2582</v>
      </c>
      <c r="BG274" s="94" t="s">
        <v>2581</v>
      </c>
      <c r="BH274" s="94" t="s">
        <v>2582</v>
      </c>
      <c r="BI274" s="94" t="str">
        <f t="shared" si="190"/>
        <v>R1D</v>
      </c>
    </row>
    <row r="275" spans="1:61" hidden="1" x14ac:dyDescent="0.3">
      <c r="A275" s="29" t="e">
        <f t="shared" si="157"/>
        <v>#N/A</v>
      </c>
      <c r="B275" s="29" t="e">
        <f t="shared" si="158"/>
        <v>#N/A</v>
      </c>
      <c r="C275" s="29"/>
      <c r="D275" s="29">
        <f t="shared" si="159"/>
        <v>0</v>
      </c>
      <c r="E275" s="43">
        <f t="shared" si="102"/>
        <v>0</v>
      </c>
      <c r="F275" s="29" t="str">
        <f t="shared" si="103"/>
        <v/>
      </c>
      <c r="G275" s="43" t="str">
        <f t="shared" si="104"/>
        <v/>
      </c>
      <c r="H275" s="43">
        <f t="shared" si="105"/>
        <v>0</v>
      </c>
      <c r="I275" s="43">
        <f t="shared" si="106"/>
        <v>0</v>
      </c>
      <c r="J275" s="43">
        <f t="shared" si="160"/>
        <v>0</v>
      </c>
      <c r="K275" s="43">
        <f t="shared" si="161"/>
        <v>0</v>
      </c>
      <c r="L275" s="43">
        <f t="shared" si="123"/>
        <v>0</v>
      </c>
      <c r="M275" s="43">
        <f t="shared" si="107"/>
        <v>0</v>
      </c>
      <c r="N275" s="43">
        <f t="shared" si="108"/>
        <v>0</v>
      </c>
      <c r="O275" s="43"/>
      <c r="P275" s="43"/>
      <c r="Q275" s="43"/>
      <c r="R275" s="43"/>
      <c r="S275" s="43"/>
      <c r="T275" s="43"/>
      <c r="U275" s="43">
        <f t="shared" si="109"/>
        <v>0</v>
      </c>
      <c r="V275" s="43"/>
      <c r="W275" s="43"/>
      <c r="X275" s="43"/>
      <c r="Y275" s="43"/>
      <c r="Z275" s="43"/>
      <c r="AA275" s="43">
        <f t="shared" si="182"/>
        <v>0</v>
      </c>
      <c r="AB275" s="43">
        <f t="shared" si="182"/>
        <v>0</v>
      </c>
      <c r="AC275" s="43">
        <f t="shared" si="182"/>
        <v>0</v>
      </c>
      <c r="AD275" s="43">
        <f t="shared" si="182"/>
        <v>0</v>
      </c>
      <c r="AE275" s="43">
        <f t="shared" ref="AE275:AF275" si="197">IF(AE74="",0,IF(AE74&gt;100%,1,0))</f>
        <v>0</v>
      </c>
      <c r="AF275" s="43">
        <f t="shared" si="197"/>
        <v>0</v>
      </c>
      <c r="AG275" s="29">
        <f t="shared" si="111"/>
        <v>0</v>
      </c>
      <c r="AK275" s="28">
        <f t="shared" si="165"/>
        <v>0</v>
      </c>
      <c r="AM275" s="28">
        <f t="shared" si="134"/>
        <v>0</v>
      </c>
      <c r="AN275" s="28">
        <f t="shared" si="135"/>
        <v>0</v>
      </c>
      <c r="AO275" s="28">
        <f t="shared" si="136"/>
        <v>0</v>
      </c>
      <c r="AP275" s="29"/>
      <c r="AS275" t="str">
        <f t="shared" si="126"/>
        <v/>
      </c>
      <c r="AT275" t="str">
        <f t="shared" si="166"/>
        <v/>
      </c>
      <c r="AU275" s="29">
        <f t="shared" si="119"/>
        <v>0</v>
      </c>
      <c r="AV275" s="29" t="b">
        <f t="shared" si="167"/>
        <v>0</v>
      </c>
      <c r="AW275" s="29">
        <f t="shared" si="120"/>
        <v>0</v>
      </c>
      <c r="AX275" s="28">
        <f t="shared" si="121"/>
        <v>0</v>
      </c>
      <c r="BD275" t="str">
        <f t="shared" si="189"/>
        <v>R1DTHE MOUNT</v>
      </c>
      <c r="BE275" s="94" t="s">
        <v>2501</v>
      </c>
      <c r="BF275" s="94" t="s">
        <v>2502</v>
      </c>
      <c r="BG275" s="94" t="s">
        <v>2501</v>
      </c>
      <c r="BH275" s="94" t="s">
        <v>2502</v>
      </c>
      <c r="BI275" s="94" t="str">
        <f t="shared" si="190"/>
        <v>R1D</v>
      </c>
    </row>
    <row r="276" spans="1:61" hidden="1" x14ac:dyDescent="0.3">
      <c r="A276" s="29" t="e">
        <f t="shared" si="157"/>
        <v>#N/A</v>
      </c>
      <c r="B276" s="29" t="e">
        <f t="shared" si="158"/>
        <v>#N/A</v>
      </c>
      <c r="C276" s="29"/>
      <c r="D276" s="29">
        <f t="shared" si="159"/>
        <v>0</v>
      </c>
      <c r="E276" s="43">
        <f t="shared" si="102"/>
        <v>0</v>
      </c>
      <c r="F276" s="29" t="str">
        <f t="shared" si="103"/>
        <v/>
      </c>
      <c r="G276" s="43" t="str">
        <f t="shared" si="104"/>
        <v/>
      </c>
      <c r="H276" s="43">
        <f t="shared" si="105"/>
        <v>0</v>
      </c>
      <c r="I276" s="43">
        <f t="shared" si="106"/>
        <v>0</v>
      </c>
      <c r="J276" s="43">
        <f t="shared" si="160"/>
        <v>0</v>
      </c>
      <c r="K276" s="43">
        <f t="shared" si="161"/>
        <v>0</v>
      </c>
      <c r="L276" s="43">
        <f t="shared" si="123"/>
        <v>0</v>
      </c>
      <c r="M276" s="43">
        <f t="shared" si="107"/>
        <v>0</v>
      </c>
      <c r="N276" s="43">
        <f t="shared" si="108"/>
        <v>0</v>
      </c>
      <c r="O276" s="43"/>
      <c r="P276" s="43"/>
      <c r="Q276" s="43"/>
      <c r="R276" s="43"/>
      <c r="S276" s="43"/>
      <c r="T276" s="43"/>
      <c r="U276" s="43">
        <f t="shared" si="109"/>
        <v>0</v>
      </c>
      <c r="V276" s="43"/>
      <c r="W276" s="43"/>
      <c r="X276" s="43"/>
      <c r="Y276" s="43"/>
      <c r="Z276" s="43"/>
      <c r="AA276" s="43">
        <f t="shared" si="182"/>
        <v>0</v>
      </c>
      <c r="AB276" s="43">
        <f t="shared" si="182"/>
        <v>0</v>
      </c>
      <c r="AC276" s="43">
        <f t="shared" si="182"/>
        <v>0</v>
      </c>
      <c r="AD276" s="43">
        <f t="shared" si="182"/>
        <v>0</v>
      </c>
      <c r="AE276" s="43">
        <f t="shared" ref="AE276:AF276" si="198">IF(AE75="",0,IF(AE75&gt;100%,1,0))</f>
        <v>0</v>
      </c>
      <c r="AF276" s="43">
        <f t="shared" si="198"/>
        <v>0</v>
      </c>
      <c r="AG276" s="29">
        <f t="shared" si="111"/>
        <v>0</v>
      </c>
      <c r="AK276" s="28">
        <f t="shared" si="165"/>
        <v>0</v>
      </c>
      <c r="AM276" s="28">
        <f t="shared" si="134"/>
        <v>0</v>
      </c>
      <c r="AN276" s="28">
        <f t="shared" si="135"/>
        <v>0</v>
      </c>
      <c r="AO276" s="28">
        <f t="shared" si="136"/>
        <v>0</v>
      </c>
      <c r="AP276" s="29"/>
      <c r="AS276" t="str">
        <f t="shared" si="126"/>
        <v/>
      </c>
      <c r="AT276" t="str">
        <f t="shared" si="166"/>
        <v/>
      </c>
      <c r="AU276" s="29">
        <f t="shared" si="119"/>
        <v>0</v>
      </c>
      <c r="AV276" s="29" t="b">
        <f t="shared" si="167"/>
        <v>0</v>
      </c>
      <c r="AW276" s="29">
        <f t="shared" si="120"/>
        <v>0</v>
      </c>
      <c r="AX276" s="28">
        <f t="shared" si="121"/>
        <v>0</v>
      </c>
      <c r="BD276" t="str">
        <f t="shared" si="189"/>
        <v>R1DTHE OLD BARN</v>
      </c>
      <c r="BE276" s="94" t="s">
        <v>2553</v>
      </c>
      <c r="BF276" s="94" t="s">
        <v>2554</v>
      </c>
      <c r="BG276" s="94" t="s">
        <v>2553</v>
      </c>
      <c r="BH276" s="94" t="s">
        <v>2554</v>
      </c>
      <c r="BI276" s="94" t="str">
        <f t="shared" si="190"/>
        <v>R1D</v>
      </c>
    </row>
    <row r="277" spans="1:61" hidden="1" x14ac:dyDescent="0.3">
      <c r="A277" s="29" t="e">
        <f t="shared" si="157"/>
        <v>#N/A</v>
      </c>
      <c r="B277" s="29" t="e">
        <f t="shared" si="158"/>
        <v>#N/A</v>
      </c>
      <c r="C277" s="29"/>
      <c r="D277" s="29">
        <f t="shared" si="159"/>
        <v>0</v>
      </c>
      <c r="E277" s="43">
        <f t="shared" si="102"/>
        <v>0</v>
      </c>
      <c r="F277" s="29" t="str">
        <f t="shared" si="103"/>
        <v/>
      </c>
      <c r="G277" s="43" t="str">
        <f t="shared" si="104"/>
        <v/>
      </c>
      <c r="H277" s="43">
        <f t="shared" si="105"/>
        <v>0</v>
      </c>
      <c r="I277" s="43">
        <f t="shared" si="106"/>
        <v>0</v>
      </c>
      <c r="J277" s="43">
        <f t="shared" si="160"/>
        <v>0</v>
      </c>
      <c r="K277" s="43">
        <f t="shared" si="161"/>
        <v>0</v>
      </c>
      <c r="L277" s="43">
        <f t="shared" si="123"/>
        <v>0</v>
      </c>
      <c r="M277" s="43">
        <f t="shared" si="107"/>
        <v>0</v>
      </c>
      <c r="N277" s="43">
        <f t="shared" si="108"/>
        <v>0</v>
      </c>
      <c r="O277" s="43"/>
      <c r="P277" s="43"/>
      <c r="Q277" s="43"/>
      <c r="R277" s="43"/>
      <c r="S277" s="43"/>
      <c r="T277" s="43"/>
      <c r="U277" s="43">
        <f t="shared" si="109"/>
        <v>0</v>
      </c>
      <c r="V277" s="43"/>
      <c r="W277" s="43"/>
      <c r="X277" s="43"/>
      <c r="Y277" s="43"/>
      <c r="Z277" s="43"/>
      <c r="AA277" s="43">
        <f t="shared" si="182"/>
        <v>0</v>
      </c>
      <c r="AB277" s="43">
        <f t="shared" si="182"/>
        <v>0</v>
      </c>
      <c r="AC277" s="43">
        <f t="shared" si="182"/>
        <v>0</v>
      </c>
      <c r="AD277" s="43">
        <f t="shared" si="182"/>
        <v>0</v>
      </c>
      <c r="AE277" s="43">
        <f t="shared" ref="AE277:AF277" si="199">IF(AE76="",0,IF(AE76&gt;100%,1,0))</f>
        <v>0</v>
      </c>
      <c r="AF277" s="43">
        <f t="shared" si="199"/>
        <v>0</v>
      </c>
      <c r="AG277" s="29">
        <f t="shared" si="111"/>
        <v>0</v>
      </c>
      <c r="AK277" s="28">
        <f t="shared" si="165"/>
        <v>0</v>
      </c>
      <c r="AM277" s="28">
        <f t="shared" si="134"/>
        <v>0</v>
      </c>
      <c r="AN277" s="28">
        <f t="shared" si="135"/>
        <v>0</v>
      </c>
      <c r="AO277" s="28">
        <f t="shared" si="136"/>
        <v>0</v>
      </c>
      <c r="AP277" s="29"/>
      <c r="AS277" t="str">
        <f t="shared" si="126"/>
        <v/>
      </c>
      <c r="AT277" t="str">
        <f t="shared" si="166"/>
        <v/>
      </c>
      <c r="AU277" s="29">
        <f t="shared" si="119"/>
        <v>0</v>
      </c>
      <c r="AV277" s="29" t="b">
        <f t="shared" si="167"/>
        <v>0</v>
      </c>
      <c r="AW277" s="29">
        <f t="shared" si="120"/>
        <v>0</v>
      </c>
      <c r="AX277" s="28">
        <f t="shared" si="121"/>
        <v>0</v>
      </c>
      <c r="BD277" t="str">
        <f t="shared" si="189"/>
        <v>R1DVISION HOMES (1A)</v>
      </c>
      <c r="BE277" s="94" t="s">
        <v>2541</v>
      </c>
      <c r="BF277" s="94" t="s">
        <v>2542</v>
      </c>
      <c r="BG277" s="94" t="s">
        <v>2541</v>
      </c>
      <c r="BH277" s="94" t="s">
        <v>2542</v>
      </c>
      <c r="BI277" s="94" t="str">
        <f t="shared" si="190"/>
        <v>R1D</v>
      </c>
    </row>
    <row r="278" spans="1:61" hidden="1" x14ac:dyDescent="0.3">
      <c r="A278" s="29" t="e">
        <f t="shared" si="157"/>
        <v>#N/A</v>
      </c>
      <c r="B278" s="29" t="e">
        <f t="shared" si="158"/>
        <v>#N/A</v>
      </c>
      <c r="C278" s="29"/>
      <c r="D278" s="29">
        <f t="shared" si="159"/>
        <v>0</v>
      </c>
      <c r="E278" s="43">
        <f t="shared" si="102"/>
        <v>0</v>
      </c>
      <c r="F278" s="29" t="str">
        <f t="shared" si="103"/>
        <v/>
      </c>
      <c r="G278" s="43" t="str">
        <f t="shared" si="104"/>
        <v/>
      </c>
      <c r="H278" s="43">
        <f t="shared" si="105"/>
        <v>0</v>
      </c>
      <c r="I278" s="43">
        <f t="shared" si="106"/>
        <v>0</v>
      </c>
      <c r="J278" s="43">
        <f t="shared" si="160"/>
        <v>0</v>
      </c>
      <c r="K278" s="43">
        <f t="shared" si="161"/>
        <v>0</v>
      </c>
      <c r="L278" s="43">
        <f t="shared" si="123"/>
        <v>0</v>
      </c>
      <c r="M278" s="43">
        <f t="shared" si="107"/>
        <v>0</v>
      </c>
      <c r="N278" s="43">
        <f t="shared" si="108"/>
        <v>0</v>
      </c>
      <c r="O278" s="43"/>
      <c r="P278" s="43"/>
      <c r="Q278" s="43"/>
      <c r="R278" s="43"/>
      <c r="S278" s="43"/>
      <c r="T278" s="43"/>
      <c r="U278" s="43">
        <f t="shared" si="109"/>
        <v>0</v>
      </c>
      <c r="V278" s="43"/>
      <c r="W278" s="43"/>
      <c r="X278" s="43"/>
      <c r="Y278" s="43"/>
      <c r="Z278" s="43"/>
      <c r="AA278" s="43">
        <f t="shared" si="182"/>
        <v>0</v>
      </c>
      <c r="AB278" s="43">
        <f t="shared" si="182"/>
        <v>0</v>
      </c>
      <c r="AC278" s="43">
        <f t="shared" si="182"/>
        <v>0</v>
      </c>
      <c r="AD278" s="43">
        <f t="shared" si="182"/>
        <v>0</v>
      </c>
      <c r="AE278" s="43">
        <f t="shared" ref="AE278:AF278" si="200">IF(AE77="",0,IF(AE77&gt;100%,1,0))</f>
        <v>0</v>
      </c>
      <c r="AF278" s="43">
        <f t="shared" si="200"/>
        <v>0</v>
      </c>
      <c r="AG278" s="29">
        <f t="shared" si="111"/>
        <v>0</v>
      </c>
      <c r="AK278" s="28">
        <f t="shared" si="165"/>
        <v>0</v>
      </c>
      <c r="AM278" s="28">
        <f t="shared" si="134"/>
        <v>0</v>
      </c>
      <c r="AN278" s="28">
        <f t="shared" si="135"/>
        <v>0</v>
      </c>
      <c r="AO278" s="28">
        <f t="shared" si="136"/>
        <v>0</v>
      </c>
      <c r="AP278" s="29"/>
      <c r="AS278" t="str">
        <f t="shared" si="126"/>
        <v/>
      </c>
      <c r="AT278" t="str">
        <f t="shared" si="166"/>
        <v/>
      </c>
      <c r="AU278" s="29">
        <f t="shared" si="119"/>
        <v>0</v>
      </c>
      <c r="AV278" s="29" t="b">
        <f t="shared" si="167"/>
        <v>0</v>
      </c>
      <c r="AW278" s="29">
        <f t="shared" si="120"/>
        <v>0</v>
      </c>
      <c r="AX278" s="28">
        <f t="shared" si="121"/>
        <v>0</v>
      </c>
      <c r="BD278" t="str">
        <f t="shared" si="189"/>
        <v>R1DWEST BANK</v>
      </c>
      <c r="BE278" s="94" t="s">
        <v>2507</v>
      </c>
      <c r="BF278" s="94" t="s">
        <v>2508</v>
      </c>
      <c r="BG278" s="94" t="s">
        <v>2507</v>
      </c>
      <c r="BH278" s="94" t="s">
        <v>2508</v>
      </c>
      <c r="BI278" s="94" t="str">
        <f t="shared" si="190"/>
        <v>R1D</v>
      </c>
    </row>
    <row r="279" spans="1:61" hidden="1" x14ac:dyDescent="0.3">
      <c r="A279" s="29" t="e">
        <f t="shared" ref="A279:A310" si="201">VLOOKUP($D78,$BE:$BE,1,0)</f>
        <v>#N/A</v>
      </c>
      <c r="B279" s="29" t="e">
        <f t="shared" ref="B279:B310" si="202">VLOOKUP($E78,$BF:$BF,1,0)</f>
        <v>#N/A</v>
      </c>
      <c r="C279" s="29"/>
      <c r="D279" s="29">
        <f t="shared" ref="D279:D310" si="203">IF(D78="",0,IF(ISERROR(VLOOKUP(D78,$BE$3:$BE$249,1,0)),0,IF(VLOOKUP(D78,$BE$3:$BI$249,5,0)=$B$8,0,1)))</f>
        <v>0</v>
      </c>
      <c r="E279" s="43">
        <f t="shared" si="102"/>
        <v>0</v>
      </c>
      <c r="F279" s="29" t="str">
        <f t="shared" si="103"/>
        <v/>
      </c>
      <c r="G279" s="43" t="str">
        <f t="shared" si="104"/>
        <v/>
      </c>
      <c r="H279" s="43">
        <f t="shared" si="105"/>
        <v>0</v>
      </c>
      <c r="I279" s="43">
        <f t="shared" si="106"/>
        <v>0</v>
      </c>
      <c r="J279" s="43">
        <f t="shared" ref="J279:J310" si="204">IF(G78="",0,IF(ISERROR(VLOOKUP(G78,$AH$14:$AH$98,1,FALSE)),1,0))</f>
        <v>0</v>
      </c>
      <c r="K279" s="43">
        <f t="shared" ref="K279:K310" si="205">IF(H78="",0,IF(ISERROR(VLOOKUP(H78,$AH$14:$AH$98,1,FALSE)),1,0))</f>
        <v>0</v>
      </c>
      <c r="L279" s="43">
        <f t="shared" si="123"/>
        <v>0</v>
      </c>
      <c r="M279" s="43">
        <f t="shared" si="107"/>
        <v>0</v>
      </c>
      <c r="N279" s="43">
        <f t="shared" si="108"/>
        <v>0</v>
      </c>
      <c r="O279" s="43"/>
      <c r="P279" s="43"/>
      <c r="Q279" s="43"/>
      <c r="R279" s="43"/>
      <c r="S279" s="43"/>
      <c r="T279" s="43"/>
      <c r="U279" s="43">
        <f t="shared" si="109"/>
        <v>0</v>
      </c>
      <c r="V279" s="43"/>
      <c r="W279" s="43"/>
      <c r="X279" s="43"/>
      <c r="Y279" s="43"/>
      <c r="Z279" s="43"/>
      <c r="AA279" s="43">
        <f t="shared" ref="AA279:AD294" si="206">IF(AA78="",0,IF(AA78&gt;100%,1,0))</f>
        <v>0</v>
      </c>
      <c r="AB279" s="43">
        <f t="shared" si="206"/>
        <v>0</v>
      </c>
      <c r="AC279" s="43">
        <f t="shared" si="206"/>
        <v>0</v>
      </c>
      <c r="AD279" s="43">
        <f t="shared" si="206"/>
        <v>0</v>
      </c>
      <c r="AE279" s="43">
        <f t="shared" ref="AE279:AF279" si="207">IF(AE78="",0,IF(AE78&gt;100%,1,0))</f>
        <v>0</v>
      </c>
      <c r="AF279" s="43">
        <f t="shared" si="207"/>
        <v>0</v>
      </c>
      <c r="AG279" s="29">
        <f t="shared" si="111"/>
        <v>0</v>
      </c>
      <c r="AK279" s="28">
        <f t="shared" si="165"/>
        <v>0</v>
      </c>
      <c r="AM279" s="28">
        <f t="shared" si="134"/>
        <v>0</v>
      </c>
      <c r="AN279" s="28">
        <f t="shared" si="135"/>
        <v>0</v>
      </c>
      <c r="AO279" s="28">
        <f t="shared" si="136"/>
        <v>0</v>
      </c>
      <c r="AP279" s="29"/>
      <c r="AS279" t="str">
        <f t="shared" si="126"/>
        <v/>
      </c>
      <c r="AT279" t="str">
        <f t="shared" si="166"/>
        <v/>
      </c>
      <c r="AU279" s="29">
        <f t="shared" si="119"/>
        <v>0</v>
      </c>
      <c r="AV279" s="29" t="b">
        <f t="shared" si="167"/>
        <v>0</v>
      </c>
      <c r="AW279" s="29">
        <f t="shared" si="120"/>
        <v>0</v>
      </c>
      <c r="AX279" s="28">
        <f t="shared" si="121"/>
        <v>0</v>
      </c>
      <c r="BD279" t="str">
        <f t="shared" si="189"/>
        <v>R1DWHITCHURCH COMMUNITY HOSPITAL</v>
      </c>
      <c r="BE279" s="94" t="s">
        <v>2601</v>
      </c>
      <c r="BF279" s="94" t="s">
        <v>2602</v>
      </c>
      <c r="BG279" s="94" t="s">
        <v>2601</v>
      </c>
      <c r="BH279" s="94" t="s">
        <v>2602</v>
      </c>
      <c r="BI279" s="94" t="str">
        <f t="shared" si="190"/>
        <v>R1D</v>
      </c>
    </row>
    <row r="280" spans="1:61" hidden="1" x14ac:dyDescent="0.3">
      <c r="A280" s="29" t="e">
        <f t="shared" si="201"/>
        <v>#N/A</v>
      </c>
      <c r="B280" s="29" t="e">
        <f t="shared" si="202"/>
        <v>#N/A</v>
      </c>
      <c r="C280" s="29"/>
      <c r="D280" s="29">
        <f t="shared" si="203"/>
        <v>0</v>
      </c>
      <c r="E280" s="43">
        <f t="shared" ref="E280:E343" si="208">IF(E79="",0,IF(G79="",1,0))</f>
        <v>0</v>
      </c>
      <c r="F280" s="29" t="str">
        <f t="shared" ref="F280:F343" si="209">IF(E79="","",IF(SUM(I79,K79,M79,O79)=0,1,0))</f>
        <v/>
      </c>
      <c r="G280" s="43" t="str">
        <f t="shared" ref="G280:G343" si="210">IF(E79="","",IF(SUM(J79,L79,N79,P79)=0,1,0))</f>
        <v/>
      </c>
      <c r="H280" s="43">
        <f t="shared" ref="H280:H343" si="211">IF(E79="",0,IF(SUM(I79:P79)&lt;1448,1,0))</f>
        <v>0</v>
      </c>
      <c r="I280" s="43">
        <f t="shared" ref="I280:I343" si="212">IF(E79="",0,IF((J79+L79+N79+P79)&gt;30000,1,0))</f>
        <v>0</v>
      </c>
      <c r="J280" s="43">
        <f t="shared" si="204"/>
        <v>0</v>
      </c>
      <c r="K280" s="43">
        <f t="shared" si="205"/>
        <v>0</v>
      </c>
      <c r="L280" s="43">
        <f t="shared" ref="L280:L343" si="213">IF(E79="",0,IF(D79="",1,0))</f>
        <v>0</v>
      </c>
      <c r="M280" s="43">
        <f t="shared" ref="M280:M343" si="214">IF(OR(I79&lt;&gt;"",K79&lt;&gt;"",J79&lt;&gt;"",L79&lt;&gt;"",M79&lt;&gt;"",N79&lt;&gt;"",O79&lt;&gt;"",P79&lt;&gt;"",F79&lt;&gt;"",G79&lt;&gt;"",H79&lt;&gt;"",Q79&lt;&gt;"",R79&lt;&gt;"",S79&lt;&gt;"",T79&lt;&gt;"",U79&lt;&gt;""),IF(E79="",1,0),0)</f>
        <v>0</v>
      </c>
      <c r="N280" s="43">
        <f t="shared" ref="N280:N343" si="215">IF(E79="",0,IF(F79="",1,0))</f>
        <v>0</v>
      </c>
      <c r="O280" s="43"/>
      <c r="P280" s="43"/>
      <c r="Q280" s="43"/>
      <c r="R280" s="43"/>
      <c r="S280" s="43"/>
      <c r="T280" s="43"/>
      <c r="U280" s="43">
        <f t="shared" ref="U280:U343" si="216">IF(AND(SUM(J79,L79,N79,P79,R79,T79)&gt;0,U79=0),1,0)</f>
        <v>0</v>
      </c>
      <c r="V280" s="43"/>
      <c r="W280" s="43"/>
      <c r="X280" s="43"/>
      <c r="Y280" s="43"/>
      <c r="Z280" s="43"/>
      <c r="AA280" s="43">
        <f t="shared" si="206"/>
        <v>0</v>
      </c>
      <c r="AB280" s="43">
        <f t="shared" si="206"/>
        <v>0</v>
      </c>
      <c r="AC280" s="43">
        <f t="shared" si="206"/>
        <v>0</v>
      </c>
      <c r="AD280" s="43">
        <f t="shared" si="206"/>
        <v>0</v>
      </c>
      <c r="AE280" s="43">
        <f t="shared" ref="AE280:AF280" si="217">IF(AE79="",0,IF(AE79&gt;100%,1,0))</f>
        <v>0</v>
      </c>
      <c r="AF280" s="43">
        <f t="shared" si="217"/>
        <v>0</v>
      </c>
      <c r="AG280" s="29">
        <f t="shared" ref="AG280:AG343" si="218">SUM(H280:AF280)</f>
        <v>0</v>
      </c>
      <c r="AK280" s="28">
        <f t="shared" ref="AK280:AK311" si="219">IF(AA78="",0, IF(AA78="-",0,IF(AA78&gt;100%,1,0)))</f>
        <v>0</v>
      </c>
      <c r="AM280" s="28">
        <f t="shared" si="134"/>
        <v>0</v>
      </c>
      <c r="AN280" s="28">
        <f t="shared" si="135"/>
        <v>0</v>
      </c>
      <c r="AO280" s="28">
        <f t="shared" si="136"/>
        <v>0</v>
      </c>
      <c r="AP280" s="29"/>
      <c r="AS280" t="str">
        <f t="shared" si="126"/>
        <v/>
      </c>
      <c r="AT280" t="str">
        <f t="shared" ref="AT280:AT311" si="220">IF(AS280="","",(IF(COUNTIF($AS$216:$AS$414,AS280)&gt;1,1,0))=1)</f>
        <v/>
      </c>
      <c r="AU280" s="29">
        <f t="shared" si="119"/>
        <v>0</v>
      </c>
      <c r="AV280" s="29" t="b">
        <f t="shared" ref="AV280:AV311" si="221">IF(E78="",(COUNTA(E79)=1),"Complete")</f>
        <v>0</v>
      </c>
      <c r="AW280" s="29">
        <f t="shared" si="120"/>
        <v>0</v>
      </c>
      <c r="AX280" s="28">
        <f t="shared" ref="AX280:AX343" si="222">IF(G78="",0,IF(G78=H78,1,0))</f>
        <v>0</v>
      </c>
      <c r="BD280" t="str">
        <f t="shared" si="189"/>
        <v>R1DWHITCHURCH HOSP OPD1</v>
      </c>
      <c r="BE280" s="94" t="s">
        <v>2613</v>
      </c>
      <c r="BF280" s="94" t="s">
        <v>2614</v>
      </c>
      <c r="BG280" s="94" t="s">
        <v>2613</v>
      </c>
      <c r="BH280" s="94" t="s">
        <v>2614</v>
      </c>
      <c r="BI280" s="94" t="str">
        <f t="shared" si="190"/>
        <v>R1D</v>
      </c>
    </row>
    <row r="281" spans="1:61" hidden="1" x14ac:dyDescent="0.3">
      <c r="A281" s="29" t="e">
        <f t="shared" si="201"/>
        <v>#N/A</v>
      </c>
      <c r="B281" s="29" t="e">
        <f t="shared" si="202"/>
        <v>#N/A</v>
      </c>
      <c r="C281" s="29"/>
      <c r="D281" s="29">
        <f t="shared" si="203"/>
        <v>0</v>
      </c>
      <c r="E281" s="43">
        <f t="shared" si="208"/>
        <v>0</v>
      </c>
      <c r="F281" s="29" t="str">
        <f t="shared" si="209"/>
        <v/>
      </c>
      <c r="G281" s="43" t="str">
        <f t="shared" si="210"/>
        <v/>
      </c>
      <c r="H281" s="43">
        <f t="shared" si="211"/>
        <v>0</v>
      </c>
      <c r="I281" s="43">
        <f t="shared" si="212"/>
        <v>0</v>
      </c>
      <c r="J281" s="43">
        <f t="shared" si="204"/>
        <v>0</v>
      </c>
      <c r="K281" s="43">
        <f t="shared" si="205"/>
        <v>0</v>
      </c>
      <c r="L281" s="43">
        <f t="shared" si="213"/>
        <v>0</v>
      </c>
      <c r="M281" s="43">
        <f t="shared" si="214"/>
        <v>0</v>
      </c>
      <c r="N281" s="43">
        <f t="shared" si="215"/>
        <v>0</v>
      </c>
      <c r="O281" s="43"/>
      <c r="P281" s="43"/>
      <c r="Q281" s="43"/>
      <c r="R281" s="43"/>
      <c r="S281" s="43"/>
      <c r="T281" s="43"/>
      <c r="U281" s="43">
        <f t="shared" si="216"/>
        <v>0</v>
      </c>
      <c r="V281" s="43"/>
      <c r="W281" s="43"/>
      <c r="X281" s="43"/>
      <c r="Y281" s="43"/>
      <c r="Z281" s="43"/>
      <c r="AA281" s="43">
        <f t="shared" si="206"/>
        <v>0</v>
      </c>
      <c r="AB281" s="43">
        <f t="shared" si="206"/>
        <v>0</v>
      </c>
      <c r="AC281" s="43">
        <f t="shared" si="206"/>
        <v>0</v>
      </c>
      <c r="AD281" s="43">
        <f t="shared" si="206"/>
        <v>0</v>
      </c>
      <c r="AE281" s="43">
        <f t="shared" ref="AE281:AF281" si="223">IF(AE80="",0,IF(AE80&gt;100%,1,0))</f>
        <v>0</v>
      </c>
      <c r="AF281" s="43">
        <f t="shared" si="223"/>
        <v>0</v>
      </c>
      <c r="AG281" s="29">
        <f t="shared" si="218"/>
        <v>0</v>
      </c>
      <c r="AK281" s="28">
        <f t="shared" si="219"/>
        <v>0</v>
      </c>
      <c r="AM281" s="28">
        <f t="shared" si="134"/>
        <v>0</v>
      </c>
      <c r="AN281" s="28">
        <f t="shared" si="135"/>
        <v>0</v>
      </c>
      <c r="AO281" s="28">
        <f t="shared" si="136"/>
        <v>0</v>
      </c>
      <c r="AP281" s="29"/>
      <c r="AS281" t="str">
        <f t="shared" ref="AS281:AS344" si="224">CONCATENATE(D79,E79,F79)</f>
        <v/>
      </c>
      <c r="AT281" t="str">
        <f t="shared" si="220"/>
        <v/>
      </c>
      <c r="AU281" s="29">
        <f t="shared" ref="AU281:AU344" si="225">IF(AT281=TRUE,1,0)</f>
        <v>0</v>
      </c>
      <c r="AV281" s="29" t="b">
        <f t="shared" si="221"/>
        <v>0</v>
      </c>
      <c r="AW281" s="29">
        <f t="shared" ref="AW281:AW344" si="226">IF(AV281="Complete",0, IF(AV281=TRUE, 1, IF(AV281=FALSE,0,0)))</f>
        <v>0</v>
      </c>
      <c r="AX281" s="28">
        <f t="shared" si="222"/>
        <v>0</v>
      </c>
      <c r="BD281" t="str">
        <f t="shared" si="189"/>
        <v xml:space="preserve">R1DWHITCHURCH HOSPITAL </v>
      </c>
      <c r="BE281" s="94" t="s">
        <v>8505</v>
      </c>
      <c r="BF281" s="94" t="s">
        <v>8931</v>
      </c>
      <c r="BG281" s="94" t="s">
        <v>8505</v>
      </c>
      <c r="BH281" s="94" t="s">
        <v>8931</v>
      </c>
      <c r="BI281" s="94" t="str">
        <f t="shared" si="190"/>
        <v>R1D</v>
      </c>
    </row>
    <row r="282" spans="1:61" hidden="1" x14ac:dyDescent="0.3">
      <c r="A282" s="29" t="e">
        <f t="shared" si="201"/>
        <v>#N/A</v>
      </c>
      <c r="B282" s="29" t="e">
        <f t="shared" si="202"/>
        <v>#N/A</v>
      </c>
      <c r="C282" s="29"/>
      <c r="D282" s="29">
        <f t="shared" si="203"/>
        <v>0</v>
      </c>
      <c r="E282" s="43">
        <f t="shared" si="208"/>
        <v>0</v>
      </c>
      <c r="F282" s="29" t="str">
        <f t="shared" si="209"/>
        <v/>
      </c>
      <c r="G282" s="43" t="str">
        <f t="shared" si="210"/>
        <v/>
      </c>
      <c r="H282" s="43">
        <f t="shared" si="211"/>
        <v>0</v>
      </c>
      <c r="I282" s="43">
        <f t="shared" si="212"/>
        <v>0</v>
      </c>
      <c r="J282" s="43">
        <f t="shared" si="204"/>
        <v>0</v>
      </c>
      <c r="K282" s="43">
        <f t="shared" si="205"/>
        <v>0</v>
      </c>
      <c r="L282" s="43">
        <f t="shared" si="213"/>
        <v>0</v>
      </c>
      <c r="M282" s="43">
        <f t="shared" si="214"/>
        <v>0</v>
      </c>
      <c r="N282" s="43">
        <f t="shared" si="215"/>
        <v>0</v>
      </c>
      <c r="O282" s="43"/>
      <c r="P282" s="43"/>
      <c r="Q282" s="43"/>
      <c r="R282" s="43"/>
      <c r="S282" s="43"/>
      <c r="T282" s="43"/>
      <c r="U282" s="43">
        <f t="shared" si="216"/>
        <v>0</v>
      </c>
      <c r="V282" s="43"/>
      <c r="W282" s="43"/>
      <c r="X282" s="43"/>
      <c r="Y282" s="43"/>
      <c r="Z282" s="43"/>
      <c r="AA282" s="43">
        <f t="shared" si="206"/>
        <v>0</v>
      </c>
      <c r="AB282" s="43">
        <f t="shared" si="206"/>
        <v>0</v>
      </c>
      <c r="AC282" s="43">
        <f t="shared" si="206"/>
        <v>0</v>
      </c>
      <c r="AD282" s="43">
        <f t="shared" si="206"/>
        <v>0</v>
      </c>
      <c r="AE282" s="43">
        <f t="shared" ref="AE282:AF282" si="227">IF(AE81="",0,IF(AE81&gt;100%,1,0))</f>
        <v>0</v>
      </c>
      <c r="AF282" s="43">
        <f t="shared" si="227"/>
        <v>0</v>
      </c>
      <c r="AG282" s="29">
        <f t="shared" si="218"/>
        <v>0</v>
      </c>
      <c r="AK282" s="28">
        <f t="shared" si="219"/>
        <v>0</v>
      </c>
      <c r="AM282" s="28">
        <f t="shared" si="134"/>
        <v>0</v>
      </c>
      <c r="AN282" s="28">
        <f t="shared" si="135"/>
        <v>0</v>
      </c>
      <c r="AO282" s="28">
        <f t="shared" si="136"/>
        <v>0</v>
      </c>
      <c r="AP282" s="29"/>
      <c r="AS282" t="str">
        <f t="shared" si="224"/>
        <v/>
      </c>
      <c r="AT282" t="str">
        <f t="shared" si="220"/>
        <v/>
      </c>
      <c r="AU282" s="29">
        <f t="shared" si="225"/>
        <v>0</v>
      </c>
      <c r="AV282" s="29" t="b">
        <f t="shared" si="221"/>
        <v>0</v>
      </c>
      <c r="AW282" s="29">
        <f t="shared" si="226"/>
        <v>0</v>
      </c>
      <c r="AX282" s="28">
        <f t="shared" si="222"/>
        <v>0</v>
      </c>
      <c r="BD282" t="str">
        <f t="shared" si="189"/>
        <v>R1DWREXHAM MAELOR HOSPITAL</v>
      </c>
      <c r="BE282" s="94" t="s">
        <v>2573</v>
      </c>
      <c r="BF282" s="94" t="s">
        <v>2574</v>
      </c>
      <c r="BG282" s="94" t="s">
        <v>2573</v>
      </c>
      <c r="BH282" s="94" t="s">
        <v>2574</v>
      </c>
      <c r="BI282" s="94" t="str">
        <f t="shared" si="190"/>
        <v>R1D</v>
      </c>
    </row>
    <row r="283" spans="1:61" hidden="1" x14ac:dyDescent="0.3">
      <c r="A283" s="29" t="e">
        <f t="shared" si="201"/>
        <v>#N/A</v>
      </c>
      <c r="B283" s="29" t="e">
        <f t="shared" si="202"/>
        <v>#N/A</v>
      </c>
      <c r="C283" s="29"/>
      <c r="D283" s="29">
        <f t="shared" si="203"/>
        <v>0</v>
      </c>
      <c r="E283" s="43">
        <f t="shared" si="208"/>
        <v>0</v>
      </c>
      <c r="F283" s="29" t="str">
        <f t="shared" si="209"/>
        <v/>
      </c>
      <c r="G283" s="43" t="str">
        <f t="shared" si="210"/>
        <v/>
      </c>
      <c r="H283" s="43">
        <f t="shared" si="211"/>
        <v>0</v>
      </c>
      <c r="I283" s="43">
        <f t="shared" si="212"/>
        <v>0</v>
      </c>
      <c r="J283" s="43">
        <f t="shared" si="204"/>
        <v>0</v>
      </c>
      <c r="K283" s="43">
        <f t="shared" si="205"/>
        <v>0</v>
      </c>
      <c r="L283" s="43">
        <f t="shared" si="213"/>
        <v>0</v>
      </c>
      <c r="M283" s="43">
        <f t="shared" si="214"/>
        <v>0</v>
      </c>
      <c r="N283" s="43">
        <f t="shared" si="215"/>
        <v>0</v>
      </c>
      <c r="O283" s="43"/>
      <c r="P283" s="43"/>
      <c r="Q283" s="43"/>
      <c r="R283" s="43"/>
      <c r="S283" s="43"/>
      <c r="T283" s="43"/>
      <c r="U283" s="43">
        <f t="shared" si="216"/>
        <v>0</v>
      </c>
      <c r="V283" s="43"/>
      <c r="W283" s="43"/>
      <c r="X283" s="43"/>
      <c r="Y283" s="43"/>
      <c r="Z283" s="43"/>
      <c r="AA283" s="43">
        <f t="shared" si="206"/>
        <v>0</v>
      </c>
      <c r="AB283" s="43">
        <f t="shared" si="206"/>
        <v>0</v>
      </c>
      <c r="AC283" s="43">
        <f t="shared" si="206"/>
        <v>0</v>
      </c>
      <c r="AD283" s="43">
        <f t="shared" si="206"/>
        <v>0</v>
      </c>
      <c r="AE283" s="43">
        <f t="shared" ref="AE283:AF283" si="228">IF(AE82="",0,IF(AE82&gt;100%,1,0))</f>
        <v>0</v>
      </c>
      <c r="AF283" s="43">
        <f t="shared" si="228"/>
        <v>0</v>
      </c>
      <c r="AG283" s="29">
        <f t="shared" si="218"/>
        <v>0</v>
      </c>
      <c r="AK283" s="28">
        <f t="shared" si="219"/>
        <v>0</v>
      </c>
      <c r="AM283" s="28">
        <f t="shared" si="134"/>
        <v>0</v>
      </c>
      <c r="AN283" s="28">
        <f t="shared" si="135"/>
        <v>0</v>
      </c>
      <c r="AO283" s="28">
        <f t="shared" si="136"/>
        <v>0</v>
      </c>
      <c r="AP283" s="29"/>
      <c r="AS283" t="str">
        <f t="shared" si="224"/>
        <v/>
      </c>
      <c r="AT283" t="str">
        <f t="shared" si="220"/>
        <v/>
      </c>
      <c r="AU283" s="29">
        <f t="shared" si="225"/>
        <v>0</v>
      </c>
      <c r="AV283" s="29" t="b">
        <f t="shared" si="221"/>
        <v>0</v>
      </c>
      <c r="AW283" s="29">
        <f t="shared" si="226"/>
        <v>0</v>
      </c>
      <c r="AX283" s="28">
        <f t="shared" si="222"/>
        <v>0</v>
      </c>
      <c r="BD283" t="str">
        <f t="shared" si="189"/>
        <v>R1EAIRS - CHEADLE HOSPITAL</v>
      </c>
      <c r="BE283" s="94" t="s">
        <v>2667</v>
      </c>
      <c r="BF283" s="94" t="s">
        <v>2668</v>
      </c>
      <c r="BG283" s="94" t="s">
        <v>2667</v>
      </c>
      <c r="BH283" s="94" t="s">
        <v>2668</v>
      </c>
      <c r="BI283" s="94" t="str">
        <f t="shared" si="190"/>
        <v>R1E</v>
      </c>
    </row>
    <row r="284" spans="1:61" hidden="1" x14ac:dyDescent="0.3">
      <c r="A284" s="29" t="e">
        <f t="shared" si="201"/>
        <v>#N/A</v>
      </c>
      <c r="B284" s="29" t="e">
        <f t="shared" si="202"/>
        <v>#N/A</v>
      </c>
      <c r="C284" s="29"/>
      <c r="D284" s="29">
        <f t="shared" si="203"/>
        <v>0</v>
      </c>
      <c r="E284" s="43">
        <f t="shared" si="208"/>
        <v>0</v>
      </c>
      <c r="F284" s="29" t="str">
        <f t="shared" si="209"/>
        <v/>
      </c>
      <c r="G284" s="43" t="str">
        <f t="shared" si="210"/>
        <v/>
      </c>
      <c r="H284" s="43">
        <f t="shared" si="211"/>
        <v>0</v>
      </c>
      <c r="I284" s="43">
        <f t="shared" si="212"/>
        <v>0</v>
      </c>
      <c r="J284" s="43">
        <f t="shared" si="204"/>
        <v>0</v>
      </c>
      <c r="K284" s="43">
        <f t="shared" si="205"/>
        <v>0</v>
      </c>
      <c r="L284" s="43">
        <f t="shared" si="213"/>
        <v>0</v>
      </c>
      <c r="M284" s="43">
        <f t="shared" si="214"/>
        <v>0</v>
      </c>
      <c r="N284" s="43">
        <f t="shared" si="215"/>
        <v>0</v>
      </c>
      <c r="O284" s="43"/>
      <c r="P284" s="43"/>
      <c r="Q284" s="43"/>
      <c r="R284" s="43"/>
      <c r="S284" s="43"/>
      <c r="T284" s="43"/>
      <c r="U284" s="43">
        <f t="shared" si="216"/>
        <v>0</v>
      </c>
      <c r="V284" s="43"/>
      <c r="W284" s="43"/>
      <c r="X284" s="43"/>
      <c r="Y284" s="43"/>
      <c r="Z284" s="43"/>
      <c r="AA284" s="43">
        <f t="shared" si="206"/>
        <v>0</v>
      </c>
      <c r="AB284" s="43">
        <f t="shared" si="206"/>
        <v>0</v>
      </c>
      <c r="AC284" s="43">
        <f t="shared" si="206"/>
        <v>0</v>
      </c>
      <c r="AD284" s="43">
        <f t="shared" si="206"/>
        <v>0</v>
      </c>
      <c r="AE284" s="43">
        <f t="shared" ref="AE284:AF284" si="229">IF(AE83="",0,IF(AE83&gt;100%,1,0))</f>
        <v>0</v>
      </c>
      <c r="AF284" s="43">
        <f t="shared" si="229"/>
        <v>0</v>
      </c>
      <c r="AG284" s="29">
        <f t="shared" si="218"/>
        <v>0</v>
      </c>
      <c r="AK284" s="28">
        <f t="shared" si="219"/>
        <v>0</v>
      </c>
      <c r="AM284" s="28">
        <f t="shared" si="134"/>
        <v>0</v>
      </c>
      <c r="AN284" s="28">
        <f t="shared" si="135"/>
        <v>0</v>
      </c>
      <c r="AO284" s="28">
        <f t="shared" si="136"/>
        <v>0</v>
      </c>
      <c r="AP284" s="29"/>
      <c r="AS284" t="str">
        <f t="shared" si="224"/>
        <v/>
      </c>
      <c r="AT284" t="str">
        <f t="shared" si="220"/>
        <v/>
      </c>
      <c r="AU284" s="29">
        <f t="shared" si="225"/>
        <v>0</v>
      </c>
      <c r="AV284" s="29" t="b">
        <f t="shared" si="221"/>
        <v>0</v>
      </c>
      <c r="AW284" s="29">
        <f t="shared" si="226"/>
        <v>0</v>
      </c>
      <c r="AX284" s="28">
        <f t="shared" si="222"/>
        <v>0</v>
      </c>
      <c r="BD284" t="str">
        <f t="shared" si="189"/>
        <v>R1EAIRS - HAYWOOD HOSPTIAL</v>
      </c>
      <c r="BE284" s="94" t="s">
        <v>2661</v>
      </c>
      <c r="BF284" s="94" t="s">
        <v>2662</v>
      </c>
      <c r="BG284" s="94" t="s">
        <v>2661</v>
      </c>
      <c r="BH284" s="94" t="s">
        <v>2662</v>
      </c>
      <c r="BI284" s="94" t="str">
        <f t="shared" si="190"/>
        <v>R1E</v>
      </c>
    </row>
    <row r="285" spans="1:61" hidden="1" x14ac:dyDescent="0.3">
      <c r="A285" s="29" t="e">
        <f t="shared" si="201"/>
        <v>#N/A</v>
      </c>
      <c r="B285" s="29" t="e">
        <f t="shared" si="202"/>
        <v>#N/A</v>
      </c>
      <c r="C285" s="29"/>
      <c r="D285" s="29">
        <f t="shared" si="203"/>
        <v>0</v>
      </c>
      <c r="E285" s="43">
        <f t="shared" si="208"/>
        <v>0</v>
      </c>
      <c r="F285" s="29" t="str">
        <f t="shared" si="209"/>
        <v/>
      </c>
      <c r="G285" s="43" t="str">
        <f t="shared" si="210"/>
        <v/>
      </c>
      <c r="H285" s="43">
        <f t="shared" si="211"/>
        <v>0</v>
      </c>
      <c r="I285" s="43">
        <f t="shared" si="212"/>
        <v>0</v>
      </c>
      <c r="J285" s="43">
        <f t="shared" si="204"/>
        <v>0</v>
      </c>
      <c r="K285" s="43">
        <f t="shared" si="205"/>
        <v>0</v>
      </c>
      <c r="L285" s="43">
        <f t="shared" si="213"/>
        <v>0</v>
      </c>
      <c r="M285" s="43">
        <f t="shared" si="214"/>
        <v>0</v>
      </c>
      <c r="N285" s="43">
        <f t="shared" si="215"/>
        <v>0</v>
      </c>
      <c r="O285" s="43"/>
      <c r="P285" s="43"/>
      <c r="Q285" s="43"/>
      <c r="R285" s="43"/>
      <c r="S285" s="43"/>
      <c r="T285" s="43"/>
      <c r="U285" s="43">
        <f t="shared" si="216"/>
        <v>0</v>
      </c>
      <c r="V285" s="43"/>
      <c r="W285" s="43"/>
      <c r="X285" s="43"/>
      <c r="Y285" s="43"/>
      <c r="Z285" s="43"/>
      <c r="AA285" s="43">
        <f t="shared" si="206"/>
        <v>0</v>
      </c>
      <c r="AB285" s="43">
        <f t="shared" si="206"/>
        <v>0</v>
      </c>
      <c r="AC285" s="43">
        <f t="shared" si="206"/>
        <v>0</v>
      </c>
      <c r="AD285" s="43">
        <f t="shared" si="206"/>
        <v>0</v>
      </c>
      <c r="AE285" s="43">
        <f t="shared" ref="AE285:AF285" si="230">IF(AE84="",0,IF(AE84&gt;100%,1,0))</f>
        <v>0</v>
      </c>
      <c r="AF285" s="43">
        <f t="shared" si="230"/>
        <v>0</v>
      </c>
      <c r="AG285" s="29">
        <f t="shared" si="218"/>
        <v>0</v>
      </c>
      <c r="AK285" s="28">
        <f t="shared" si="219"/>
        <v>0</v>
      </c>
      <c r="AM285" s="28">
        <f t="shared" si="134"/>
        <v>0</v>
      </c>
      <c r="AN285" s="28">
        <f t="shared" si="135"/>
        <v>0</v>
      </c>
      <c r="AO285" s="28">
        <f t="shared" si="136"/>
        <v>0</v>
      </c>
      <c r="AP285" s="29"/>
      <c r="AS285" t="str">
        <f t="shared" si="224"/>
        <v/>
      </c>
      <c r="AT285" t="str">
        <f t="shared" si="220"/>
        <v/>
      </c>
      <c r="AU285" s="29">
        <f t="shared" si="225"/>
        <v>0</v>
      </c>
      <c r="AV285" s="29" t="b">
        <f t="shared" si="221"/>
        <v>0</v>
      </c>
      <c r="AW285" s="29">
        <f t="shared" si="226"/>
        <v>0</v>
      </c>
      <c r="AX285" s="28">
        <f t="shared" si="222"/>
        <v>0</v>
      </c>
      <c r="BD285" t="str">
        <f t="shared" si="189"/>
        <v>R1EAIRS - LEEK MOORLANDS HOSPITAL</v>
      </c>
      <c r="BE285" s="94" t="s">
        <v>2669</v>
      </c>
      <c r="BF285" s="94" t="s">
        <v>2670</v>
      </c>
      <c r="BG285" s="94" t="s">
        <v>2669</v>
      </c>
      <c r="BH285" s="94" t="s">
        <v>2670</v>
      </c>
      <c r="BI285" s="94" t="str">
        <f t="shared" si="190"/>
        <v>R1E</v>
      </c>
    </row>
    <row r="286" spans="1:61" hidden="1" x14ac:dyDescent="0.3">
      <c r="A286" s="29" t="e">
        <f t="shared" si="201"/>
        <v>#N/A</v>
      </c>
      <c r="B286" s="29" t="e">
        <f t="shared" si="202"/>
        <v>#N/A</v>
      </c>
      <c r="C286" s="29"/>
      <c r="D286" s="29">
        <f t="shared" si="203"/>
        <v>0</v>
      </c>
      <c r="E286" s="43">
        <f t="shared" si="208"/>
        <v>0</v>
      </c>
      <c r="F286" s="29" t="str">
        <f t="shared" si="209"/>
        <v/>
      </c>
      <c r="G286" s="43" t="str">
        <f t="shared" si="210"/>
        <v/>
      </c>
      <c r="H286" s="43">
        <f t="shared" si="211"/>
        <v>0</v>
      </c>
      <c r="I286" s="43">
        <f t="shared" si="212"/>
        <v>0</v>
      </c>
      <c r="J286" s="43">
        <f t="shared" si="204"/>
        <v>0</v>
      </c>
      <c r="K286" s="43">
        <f t="shared" si="205"/>
        <v>0</v>
      </c>
      <c r="L286" s="43">
        <f t="shared" si="213"/>
        <v>0</v>
      </c>
      <c r="M286" s="43">
        <f t="shared" si="214"/>
        <v>0</v>
      </c>
      <c r="N286" s="43">
        <f t="shared" si="215"/>
        <v>0</v>
      </c>
      <c r="O286" s="43"/>
      <c r="P286" s="43"/>
      <c r="Q286" s="43"/>
      <c r="R286" s="43"/>
      <c r="S286" s="43"/>
      <c r="T286" s="43"/>
      <c r="U286" s="43">
        <f t="shared" si="216"/>
        <v>0</v>
      </c>
      <c r="V286" s="43"/>
      <c r="W286" s="43"/>
      <c r="X286" s="43"/>
      <c r="Y286" s="43"/>
      <c r="Z286" s="43"/>
      <c r="AA286" s="43">
        <f t="shared" si="206"/>
        <v>0</v>
      </c>
      <c r="AB286" s="43">
        <f t="shared" si="206"/>
        <v>0</v>
      </c>
      <c r="AC286" s="43">
        <f t="shared" si="206"/>
        <v>0</v>
      </c>
      <c r="AD286" s="43">
        <f t="shared" si="206"/>
        <v>0</v>
      </c>
      <c r="AE286" s="43">
        <f t="shared" ref="AE286:AF286" si="231">IF(AE85="",0,IF(AE85&gt;100%,1,0))</f>
        <v>0</v>
      </c>
      <c r="AF286" s="43">
        <f t="shared" si="231"/>
        <v>0</v>
      </c>
      <c r="AG286" s="29">
        <f t="shared" si="218"/>
        <v>0</v>
      </c>
      <c r="AK286" s="28">
        <f t="shared" si="219"/>
        <v>0</v>
      </c>
      <c r="AM286" s="28">
        <f t="shared" si="134"/>
        <v>0</v>
      </c>
      <c r="AN286" s="28">
        <f t="shared" si="135"/>
        <v>0</v>
      </c>
      <c r="AO286" s="28">
        <f t="shared" si="136"/>
        <v>0</v>
      </c>
      <c r="AP286" s="29"/>
      <c r="AS286" t="str">
        <f t="shared" si="224"/>
        <v/>
      </c>
      <c r="AT286" t="str">
        <f t="shared" si="220"/>
        <v/>
      </c>
      <c r="AU286" s="29">
        <f t="shared" si="225"/>
        <v>0</v>
      </c>
      <c r="AV286" s="29" t="b">
        <f t="shared" si="221"/>
        <v>0</v>
      </c>
      <c r="AW286" s="29">
        <f t="shared" si="226"/>
        <v>0</v>
      </c>
      <c r="AX286" s="28">
        <f t="shared" si="222"/>
        <v>0</v>
      </c>
      <c r="BD286" t="str">
        <f t="shared" si="189"/>
        <v>R1EAIRS - LONGTON COTTAGE HOSPTIAL</v>
      </c>
      <c r="BE286" s="94" t="s">
        <v>2659</v>
      </c>
      <c r="BF286" s="94" t="s">
        <v>2660</v>
      </c>
      <c r="BG286" s="94" t="s">
        <v>2659</v>
      </c>
      <c r="BH286" s="94" t="s">
        <v>2660</v>
      </c>
      <c r="BI286" s="94" t="str">
        <f t="shared" si="190"/>
        <v>R1E</v>
      </c>
    </row>
    <row r="287" spans="1:61" hidden="1" x14ac:dyDescent="0.3">
      <c r="A287" s="29" t="e">
        <f t="shared" si="201"/>
        <v>#N/A</v>
      </c>
      <c r="B287" s="29" t="e">
        <f t="shared" si="202"/>
        <v>#N/A</v>
      </c>
      <c r="C287" s="29"/>
      <c r="D287" s="29">
        <f t="shared" si="203"/>
        <v>0</v>
      </c>
      <c r="E287" s="43">
        <f t="shared" si="208"/>
        <v>0</v>
      </c>
      <c r="F287" s="29" t="str">
        <f t="shared" si="209"/>
        <v/>
      </c>
      <c r="G287" s="43" t="str">
        <f t="shared" si="210"/>
        <v/>
      </c>
      <c r="H287" s="43">
        <f t="shared" si="211"/>
        <v>0</v>
      </c>
      <c r="I287" s="43">
        <f t="shared" si="212"/>
        <v>0</v>
      </c>
      <c r="J287" s="43">
        <f t="shared" si="204"/>
        <v>0</v>
      </c>
      <c r="K287" s="43">
        <f t="shared" si="205"/>
        <v>0</v>
      </c>
      <c r="L287" s="43">
        <f t="shared" si="213"/>
        <v>0</v>
      </c>
      <c r="M287" s="43">
        <f t="shared" si="214"/>
        <v>0</v>
      </c>
      <c r="N287" s="43">
        <f t="shared" si="215"/>
        <v>0</v>
      </c>
      <c r="O287" s="43"/>
      <c r="P287" s="43"/>
      <c r="Q287" s="43"/>
      <c r="R287" s="43"/>
      <c r="S287" s="43"/>
      <c r="T287" s="43"/>
      <c r="U287" s="43">
        <f t="shared" si="216"/>
        <v>0</v>
      </c>
      <c r="V287" s="43"/>
      <c r="W287" s="43"/>
      <c r="X287" s="43"/>
      <c r="Y287" s="43"/>
      <c r="Z287" s="43"/>
      <c r="AA287" s="43">
        <f t="shared" si="206"/>
        <v>0</v>
      </c>
      <c r="AB287" s="43">
        <f t="shared" si="206"/>
        <v>0</v>
      </c>
      <c r="AC287" s="43">
        <f t="shared" si="206"/>
        <v>0</v>
      </c>
      <c r="AD287" s="43">
        <f t="shared" si="206"/>
        <v>0</v>
      </c>
      <c r="AE287" s="43">
        <f t="shared" ref="AE287:AF287" si="232">IF(AE86="",0,IF(AE86&gt;100%,1,0))</f>
        <v>0</v>
      </c>
      <c r="AF287" s="43">
        <f t="shared" si="232"/>
        <v>0</v>
      </c>
      <c r="AG287" s="29">
        <f t="shared" si="218"/>
        <v>0</v>
      </c>
      <c r="AK287" s="28">
        <f t="shared" si="219"/>
        <v>0</v>
      </c>
      <c r="AM287" s="28">
        <f t="shared" si="134"/>
        <v>0</v>
      </c>
      <c r="AN287" s="28">
        <f t="shared" si="135"/>
        <v>0</v>
      </c>
      <c r="AO287" s="28">
        <f t="shared" si="136"/>
        <v>0</v>
      </c>
      <c r="AP287" s="29"/>
      <c r="AS287" t="str">
        <f t="shared" si="224"/>
        <v/>
      </c>
      <c r="AT287" t="str">
        <f t="shared" si="220"/>
        <v/>
      </c>
      <c r="AU287" s="29">
        <f t="shared" si="225"/>
        <v>0</v>
      </c>
      <c r="AV287" s="29" t="b">
        <f t="shared" si="221"/>
        <v>0</v>
      </c>
      <c r="AW287" s="29">
        <f t="shared" si="226"/>
        <v>0</v>
      </c>
      <c r="AX287" s="28">
        <f t="shared" si="222"/>
        <v>0</v>
      </c>
      <c r="BD287" t="str">
        <f t="shared" si="189"/>
        <v>R1EAIRS -BRADWELL HOSPITAL</v>
      </c>
      <c r="BE287" s="94" t="s">
        <v>2665</v>
      </c>
      <c r="BF287" s="94" t="s">
        <v>2666</v>
      </c>
      <c r="BG287" s="94" t="s">
        <v>2665</v>
      </c>
      <c r="BH287" s="94" t="s">
        <v>2666</v>
      </c>
      <c r="BI287" s="94" t="str">
        <f t="shared" si="190"/>
        <v>R1E</v>
      </c>
    </row>
    <row r="288" spans="1:61" hidden="1" x14ac:dyDescent="0.3">
      <c r="A288" s="29" t="e">
        <f t="shared" si="201"/>
        <v>#N/A</v>
      </c>
      <c r="B288" s="29" t="e">
        <f t="shared" si="202"/>
        <v>#N/A</v>
      </c>
      <c r="C288" s="29"/>
      <c r="D288" s="29">
        <f t="shared" si="203"/>
        <v>0</v>
      </c>
      <c r="E288" s="43">
        <f t="shared" si="208"/>
        <v>0</v>
      </c>
      <c r="F288" s="29" t="str">
        <f t="shared" si="209"/>
        <v/>
      </c>
      <c r="G288" s="43" t="str">
        <f t="shared" si="210"/>
        <v/>
      </c>
      <c r="H288" s="43">
        <f t="shared" si="211"/>
        <v>0</v>
      </c>
      <c r="I288" s="43">
        <f t="shared" si="212"/>
        <v>0</v>
      </c>
      <c r="J288" s="43">
        <f t="shared" si="204"/>
        <v>0</v>
      </c>
      <c r="K288" s="43">
        <f t="shared" si="205"/>
        <v>0</v>
      </c>
      <c r="L288" s="43">
        <f t="shared" si="213"/>
        <v>0</v>
      </c>
      <c r="M288" s="43">
        <f t="shared" si="214"/>
        <v>0</v>
      </c>
      <c r="N288" s="43">
        <f t="shared" si="215"/>
        <v>0</v>
      </c>
      <c r="O288" s="43"/>
      <c r="P288" s="43"/>
      <c r="Q288" s="43"/>
      <c r="R288" s="43"/>
      <c r="S288" s="43"/>
      <c r="T288" s="43"/>
      <c r="U288" s="43">
        <f t="shared" si="216"/>
        <v>0</v>
      </c>
      <c r="V288" s="43"/>
      <c r="W288" s="43"/>
      <c r="X288" s="43"/>
      <c r="Y288" s="43"/>
      <c r="Z288" s="43"/>
      <c r="AA288" s="43">
        <f t="shared" si="206"/>
        <v>0</v>
      </c>
      <c r="AB288" s="43">
        <f t="shared" si="206"/>
        <v>0</v>
      </c>
      <c r="AC288" s="43">
        <f t="shared" si="206"/>
        <v>0</v>
      </c>
      <c r="AD288" s="43">
        <f t="shared" si="206"/>
        <v>0</v>
      </c>
      <c r="AE288" s="43">
        <f t="shared" ref="AE288:AF288" si="233">IF(AE87="",0,IF(AE87&gt;100%,1,0))</f>
        <v>0</v>
      </c>
      <c r="AF288" s="43">
        <f t="shared" si="233"/>
        <v>0</v>
      </c>
      <c r="AG288" s="29">
        <f t="shared" si="218"/>
        <v>0</v>
      </c>
      <c r="AK288" s="28">
        <f t="shared" si="219"/>
        <v>0</v>
      </c>
      <c r="AM288" s="28">
        <f t="shared" si="134"/>
        <v>0</v>
      </c>
      <c r="AN288" s="28">
        <f t="shared" si="135"/>
        <v>0</v>
      </c>
      <c r="AO288" s="28">
        <f t="shared" si="136"/>
        <v>0</v>
      </c>
      <c r="AP288" s="29"/>
      <c r="AS288" t="str">
        <f t="shared" si="224"/>
        <v/>
      </c>
      <c r="AT288" t="str">
        <f t="shared" si="220"/>
        <v/>
      </c>
      <c r="AU288" s="29">
        <f t="shared" si="225"/>
        <v>0</v>
      </c>
      <c r="AV288" s="29" t="b">
        <f t="shared" si="221"/>
        <v>0</v>
      </c>
      <c r="AW288" s="29">
        <f t="shared" si="226"/>
        <v>0</v>
      </c>
      <c r="AX288" s="28">
        <f t="shared" si="222"/>
        <v>0</v>
      </c>
      <c r="BD288" t="str">
        <f t="shared" si="189"/>
        <v>R1EAQUEDUCT</v>
      </c>
      <c r="BE288" s="94" t="s">
        <v>2673</v>
      </c>
      <c r="BF288" s="94" t="s">
        <v>2674</v>
      </c>
      <c r="BG288" s="94" t="s">
        <v>2673</v>
      </c>
      <c r="BH288" s="94" t="s">
        <v>2674</v>
      </c>
      <c r="BI288" s="94" t="str">
        <f t="shared" si="190"/>
        <v>R1E</v>
      </c>
    </row>
    <row r="289" spans="1:61" hidden="1" x14ac:dyDescent="0.3">
      <c r="A289" s="29" t="e">
        <f t="shared" si="201"/>
        <v>#N/A</v>
      </c>
      <c r="B289" s="29" t="e">
        <f t="shared" si="202"/>
        <v>#N/A</v>
      </c>
      <c r="C289" s="29"/>
      <c r="D289" s="29">
        <f t="shared" si="203"/>
        <v>0</v>
      </c>
      <c r="E289" s="43">
        <f t="shared" si="208"/>
        <v>0</v>
      </c>
      <c r="F289" s="29" t="str">
        <f t="shared" si="209"/>
        <v/>
      </c>
      <c r="G289" s="43" t="str">
        <f t="shared" si="210"/>
        <v/>
      </c>
      <c r="H289" s="43">
        <f t="shared" si="211"/>
        <v>0</v>
      </c>
      <c r="I289" s="43">
        <f t="shared" si="212"/>
        <v>0</v>
      </c>
      <c r="J289" s="43">
        <f t="shared" si="204"/>
        <v>0</v>
      </c>
      <c r="K289" s="43">
        <f t="shared" si="205"/>
        <v>0</v>
      </c>
      <c r="L289" s="43">
        <f t="shared" si="213"/>
        <v>0</v>
      </c>
      <c r="M289" s="43">
        <f t="shared" si="214"/>
        <v>0</v>
      </c>
      <c r="N289" s="43">
        <f t="shared" si="215"/>
        <v>0</v>
      </c>
      <c r="O289" s="43"/>
      <c r="P289" s="43"/>
      <c r="Q289" s="43"/>
      <c r="R289" s="43"/>
      <c r="S289" s="43"/>
      <c r="T289" s="43"/>
      <c r="U289" s="43">
        <f t="shared" si="216"/>
        <v>0</v>
      </c>
      <c r="V289" s="43"/>
      <c r="W289" s="43"/>
      <c r="X289" s="43"/>
      <c r="Y289" s="43"/>
      <c r="Z289" s="43"/>
      <c r="AA289" s="43">
        <f t="shared" si="206"/>
        <v>0</v>
      </c>
      <c r="AB289" s="43">
        <f t="shared" si="206"/>
        <v>0</v>
      </c>
      <c r="AC289" s="43">
        <f t="shared" si="206"/>
        <v>0</v>
      </c>
      <c r="AD289" s="43">
        <f t="shared" si="206"/>
        <v>0</v>
      </c>
      <c r="AE289" s="43">
        <f t="shared" ref="AE289:AF289" si="234">IF(AE88="",0,IF(AE88&gt;100%,1,0))</f>
        <v>0</v>
      </c>
      <c r="AF289" s="43">
        <f t="shared" si="234"/>
        <v>0</v>
      </c>
      <c r="AG289" s="29">
        <f t="shared" si="218"/>
        <v>0</v>
      </c>
      <c r="AK289" s="28">
        <f t="shared" si="219"/>
        <v>0</v>
      </c>
      <c r="AM289" s="28">
        <f t="shared" si="134"/>
        <v>0</v>
      </c>
      <c r="AN289" s="28">
        <f t="shared" si="135"/>
        <v>0</v>
      </c>
      <c r="AO289" s="28">
        <f t="shared" si="136"/>
        <v>0</v>
      </c>
      <c r="AP289" s="29"/>
      <c r="AS289" t="str">
        <f t="shared" si="224"/>
        <v/>
      </c>
      <c r="AT289" t="str">
        <f t="shared" si="220"/>
        <v/>
      </c>
      <c r="AU289" s="29">
        <f t="shared" si="225"/>
        <v>0</v>
      </c>
      <c r="AV289" s="29" t="b">
        <f t="shared" si="221"/>
        <v>0</v>
      </c>
      <c r="AW289" s="29">
        <f t="shared" si="226"/>
        <v>0</v>
      </c>
      <c r="AX289" s="28">
        <f t="shared" si="222"/>
        <v>0</v>
      </c>
      <c r="BD289" t="str">
        <f t="shared" si="189"/>
        <v>R1EBARTON UNDER NEEDWOOD COTTAGE HOSPITAL</v>
      </c>
      <c r="BE289" s="94" t="s">
        <v>2617</v>
      </c>
      <c r="BF289" s="94" t="s">
        <v>2618</v>
      </c>
      <c r="BG289" s="94" t="s">
        <v>2617</v>
      </c>
      <c r="BH289" s="94" t="s">
        <v>2618</v>
      </c>
      <c r="BI289" s="94" t="str">
        <f t="shared" si="190"/>
        <v>R1E</v>
      </c>
    </row>
    <row r="290" spans="1:61" hidden="1" x14ac:dyDescent="0.3">
      <c r="A290" s="29" t="e">
        <f t="shared" si="201"/>
        <v>#N/A</v>
      </c>
      <c r="B290" s="29" t="e">
        <f t="shared" si="202"/>
        <v>#N/A</v>
      </c>
      <c r="C290" s="29"/>
      <c r="D290" s="29">
        <f t="shared" si="203"/>
        <v>0</v>
      </c>
      <c r="E290" s="43">
        <f t="shared" si="208"/>
        <v>0</v>
      </c>
      <c r="F290" s="29" t="str">
        <f t="shared" si="209"/>
        <v/>
      </c>
      <c r="G290" s="43" t="str">
        <f t="shared" si="210"/>
        <v/>
      </c>
      <c r="H290" s="43">
        <f t="shared" si="211"/>
        <v>0</v>
      </c>
      <c r="I290" s="43">
        <f t="shared" si="212"/>
        <v>0</v>
      </c>
      <c r="J290" s="43">
        <f t="shared" si="204"/>
        <v>0</v>
      </c>
      <c r="K290" s="43">
        <f t="shared" si="205"/>
        <v>0</v>
      </c>
      <c r="L290" s="43">
        <f t="shared" si="213"/>
        <v>0</v>
      </c>
      <c r="M290" s="43">
        <f t="shared" si="214"/>
        <v>0</v>
      </c>
      <c r="N290" s="43">
        <f t="shared" si="215"/>
        <v>0</v>
      </c>
      <c r="O290" s="43"/>
      <c r="P290" s="43"/>
      <c r="Q290" s="43"/>
      <c r="R290" s="43"/>
      <c r="S290" s="43"/>
      <c r="T290" s="43"/>
      <c r="U290" s="43">
        <f t="shared" si="216"/>
        <v>0</v>
      </c>
      <c r="V290" s="43"/>
      <c r="W290" s="43"/>
      <c r="X290" s="43"/>
      <c r="Y290" s="43"/>
      <c r="Z290" s="43"/>
      <c r="AA290" s="43">
        <f t="shared" si="206"/>
        <v>0</v>
      </c>
      <c r="AB290" s="43">
        <f t="shared" si="206"/>
        <v>0</v>
      </c>
      <c r="AC290" s="43">
        <f t="shared" si="206"/>
        <v>0</v>
      </c>
      <c r="AD290" s="43">
        <f t="shared" si="206"/>
        <v>0</v>
      </c>
      <c r="AE290" s="43">
        <f t="shared" ref="AE290:AF290" si="235">IF(AE89="",0,IF(AE89&gt;100%,1,0))</f>
        <v>0</v>
      </c>
      <c r="AF290" s="43">
        <f t="shared" si="235"/>
        <v>0</v>
      </c>
      <c r="AG290" s="29">
        <f t="shared" si="218"/>
        <v>0</v>
      </c>
      <c r="AK290" s="28">
        <f t="shared" si="219"/>
        <v>0</v>
      </c>
      <c r="AM290" s="28">
        <f t="shared" si="134"/>
        <v>0</v>
      </c>
      <c r="AN290" s="28">
        <f t="shared" si="135"/>
        <v>0</v>
      </c>
      <c r="AO290" s="28">
        <f t="shared" si="136"/>
        <v>0</v>
      </c>
      <c r="AP290" s="29"/>
      <c r="AS290" t="str">
        <f t="shared" si="224"/>
        <v/>
      </c>
      <c r="AT290" t="str">
        <f t="shared" si="220"/>
        <v/>
      </c>
      <c r="AU290" s="29">
        <f t="shared" si="225"/>
        <v>0</v>
      </c>
      <c r="AV290" s="29" t="b">
        <f t="shared" si="221"/>
        <v>0</v>
      </c>
      <c r="AW290" s="29">
        <f t="shared" si="226"/>
        <v>0</v>
      </c>
      <c r="AX290" s="28">
        <f t="shared" si="222"/>
        <v>0</v>
      </c>
      <c r="BD290" t="str">
        <f t="shared" si="189"/>
        <v>R1EBRADWELL HOSPITAL</v>
      </c>
      <c r="BE290" s="94" t="s">
        <v>2653</v>
      </c>
      <c r="BF290" s="94" t="s">
        <v>2654</v>
      </c>
      <c r="BG290" s="94" t="s">
        <v>2653</v>
      </c>
      <c r="BH290" s="94" t="s">
        <v>2654</v>
      </c>
      <c r="BI290" s="94" t="str">
        <f t="shared" si="190"/>
        <v>R1E</v>
      </c>
    </row>
    <row r="291" spans="1:61" hidden="1" x14ac:dyDescent="0.3">
      <c r="A291" s="29" t="e">
        <f t="shared" si="201"/>
        <v>#N/A</v>
      </c>
      <c r="B291" s="29" t="e">
        <f t="shared" si="202"/>
        <v>#N/A</v>
      </c>
      <c r="C291" s="29"/>
      <c r="D291" s="29">
        <f t="shared" si="203"/>
        <v>0</v>
      </c>
      <c r="E291" s="43">
        <f t="shared" si="208"/>
        <v>0</v>
      </c>
      <c r="F291" s="29" t="str">
        <f t="shared" si="209"/>
        <v/>
      </c>
      <c r="G291" s="43" t="str">
        <f t="shared" si="210"/>
        <v/>
      </c>
      <c r="H291" s="43">
        <f t="shared" si="211"/>
        <v>0</v>
      </c>
      <c r="I291" s="43">
        <f t="shared" si="212"/>
        <v>0</v>
      </c>
      <c r="J291" s="43">
        <f t="shared" si="204"/>
        <v>0</v>
      </c>
      <c r="K291" s="43">
        <f t="shared" si="205"/>
        <v>0</v>
      </c>
      <c r="L291" s="43">
        <f t="shared" si="213"/>
        <v>0</v>
      </c>
      <c r="M291" s="43">
        <f t="shared" si="214"/>
        <v>0</v>
      </c>
      <c r="N291" s="43">
        <f t="shared" si="215"/>
        <v>0</v>
      </c>
      <c r="O291" s="43"/>
      <c r="P291" s="43"/>
      <c r="Q291" s="43"/>
      <c r="R291" s="43"/>
      <c r="S291" s="43"/>
      <c r="T291" s="43"/>
      <c r="U291" s="43">
        <f t="shared" si="216"/>
        <v>0</v>
      </c>
      <c r="V291" s="43"/>
      <c r="W291" s="43"/>
      <c r="X291" s="43"/>
      <c r="Y291" s="43"/>
      <c r="Z291" s="43"/>
      <c r="AA291" s="43">
        <f t="shared" si="206"/>
        <v>0</v>
      </c>
      <c r="AB291" s="43">
        <f t="shared" si="206"/>
        <v>0</v>
      </c>
      <c r="AC291" s="43">
        <f t="shared" si="206"/>
        <v>0</v>
      </c>
      <c r="AD291" s="43">
        <f t="shared" si="206"/>
        <v>0</v>
      </c>
      <c r="AE291" s="43">
        <f t="shared" ref="AE291:AF291" si="236">IF(AE90="",0,IF(AE90&gt;100%,1,0))</f>
        <v>0</v>
      </c>
      <c r="AF291" s="43">
        <f t="shared" si="236"/>
        <v>0</v>
      </c>
      <c r="AG291" s="29">
        <f t="shared" si="218"/>
        <v>0</v>
      </c>
      <c r="AK291" s="28">
        <f t="shared" si="219"/>
        <v>0</v>
      </c>
      <c r="AM291" s="28">
        <f t="shared" ref="AM291:AM354" si="237">IF(AB89="",0, IF(AB89="-",0,IF(AB89&gt;100%,1,0)))</f>
        <v>0</v>
      </c>
      <c r="AN291" s="28">
        <f t="shared" ref="AN291:AN354" si="238">IF(AC89="",0, IF(AC89="-",0,IF(AC89&gt;100%,1,0)))</f>
        <v>0</v>
      </c>
      <c r="AO291" s="28">
        <f t="shared" ref="AO291:AO354" si="239">IF(AD89="",0, IF(AD89="-",0,IF(AD89&gt;100%,1,0)))</f>
        <v>0</v>
      </c>
      <c r="AP291" s="29"/>
      <c r="AS291" t="str">
        <f t="shared" si="224"/>
        <v/>
      </c>
      <c r="AT291" t="str">
        <f t="shared" si="220"/>
        <v/>
      </c>
      <c r="AU291" s="29">
        <f t="shared" si="225"/>
        <v>0</v>
      </c>
      <c r="AV291" s="29" t="b">
        <f t="shared" si="221"/>
        <v>0</v>
      </c>
      <c r="AW291" s="29">
        <f t="shared" si="226"/>
        <v>0</v>
      </c>
      <c r="AX291" s="28">
        <f t="shared" si="222"/>
        <v>0</v>
      </c>
      <c r="BD291" t="str">
        <f t="shared" si="189"/>
        <v>R1EBUCKNALL HOSPITAL</v>
      </c>
      <c r="BE291" s="94" t="s">
        <v>2631</v>
      </c>
      <c r="BF291" s="94" t="s">
        <v>2632</v>
      </c>
      <c r="BG291" s="94" t="s">
        <v>2631</v>
      </c>
      <c r="BH291" s="94" t="s">
        <v>2632</v>
      </c>
      <c r="BI291" s="94" t="str">
        <f t="shared" si="190"/>
        <v>R1E</v>
      </c>
    </row>
    <row r="292" spans="1:61" hidden="1" x14ac:dyDescent="0.3">
      <c r="A292" s="29" t="e">
        <f t="shared" si="201"/>
        <v>#N/A</v>
      </c>
      <c r="B292" s="29" t="e">
        <f t="shared" si="202"/>
        <v>#N/A</v>
      </c>
      <c r="C292" s="29"/>
      <c r="D292" s="29">
        <f t="shared" si="203"/>
        <v>0</v>
      </c>
      <c r="E292" s="43">
        <f t="shared" si="208"/>
        <v>0</v>
      </c>
      <c r="F292" s="29" t="str">
        <f t="shared" si="209"/>
        <v/>
      </c>
      <c r="G292" s="43" t="str">
        <f t="shared" si="210"/>
        <v/>
      </c>
      <c r="H292" s="43">
        <f t="shared" si="211"/>
        <v>0</v>
      </c>
      <c r="I292" s="43">
        <f t="shared" si="212"/>
        <v>0</v>
      </c>
      <c r="J292" s="43">
        <f t="shared" si="204"/>
        <v>0</v>
      </c>
      <c r="K292" s="43">
        <f t="shared" si="205"/>
        <v>0</v>
      </c>
      <c r="L292" s="43">
        <f t="shared" si="213"/>
        <v>0</v>
      </c>
      <c r="M292" s="43">
        <f t="shared" si="214"/>
        <v>0</v>
      </c>
      <c r="N292" s="43">
        <f t="shared" si="215"/>
        <v>0</v>
      </c>
      <c r="O292" s="43"/>
      <c r="P292" s="43"/>
      <c r="Q292" s="43"/>
      <c r="R292" s="43"/>
      <c r="S292" s="43"/>
      <c r="T292" s="43"/>
      <c r="U292" s="43">
        <f t="shared" si="216"/>
        <v>0</v>
      </c>
      <c r="V292" s="43"/>
      <c r="W292" s="43"/>
      <c r="X292" s="43"/>
      <c r="Y292" s="43"/>
      <c r="Z292" s="43"/>
      <c r="AA292" s="43">
        <f t="shared" si="206"/>
        <v>0</v>
      </c>
      <c r="AB292" s="43">
        <f t="shared" si="206"/>
        <v>0</v>
      </c>
      <c r="AC292" s="43">
        <f t="shared" si="206"/>
        <v>0</v>
      </c>
      <c r="AD292" s="43">
        <f t="shared" si="206"/>
        <v>0</v>
      </c>
      <c r="AE292" s="43">
        <f t="shared" ref="AE292:AF292" si="240">IF(AE91="",0,IF(AE91&gt;100%,1,0))</f>
        <v>0</v>
      </c>
      <c r="AF292" s="43">
        <f t="shared" si="240"/>
        <v>0</v>
      </c>
      <c r="AG292" s="29">
        <f t="shared" si="218"/>
        <v>0</v>
      </c>
      <c r="AK292" s="28">
        <f t="shared" si="219"/>
        <v>0</v>
      </c>
      <c r="AM292" s="28">
        <f t="shared" si="237"/>
        <v>0</v>
      </c>
      <c r="AN292" s="28">
        <f t="shared" si="238"/>
        <v>0</v>
      </c>
      <c r="AO292" s="28">
        <f t="shared" si="239"/>
        <v>0</v>
      </c>
      <c r="AP292" s="29"/>
      <c r="AS292" t="str">
        <f t="shared" si="224"/>
        <v/>
      </c>
      <c r="AT292" t="str">
        <f t="shared" si="220"/>
        <v/>
      </c>
      <c r="AU292" s="29">
        <f t="shared" si="225"/>
        <v>0</v>
      </c>
      <c r="AV292" s="29" t="b">
        <f t="shared" si="221"/>
        <v>0</v>
      </c>
      <c r="AW292" s="29">
        <f t="shared" si="226"/>
        <v>0</v>
      </c>
      <c r="AX292" s="28">
        <f t="shared" si="222"/>
        <v>0</v>
      </c>
      <c r="BD292" t="str">
        <f t="shared" si="189"/>
        <v>R1ECANNOCK CHASE HOSPITAL</v>
      </c>
      <c r="BE292" s="94" t="s">
        <v>2619</v>
      </c>
      <c r="BF292" s="94" t="s">
        <v>2620</v>
      </c>
      <c r="BG292" s="94" t="s">
        <v>2619</v>
      </c>
      <c r="BH292" s="94" t="s">
        <v>2620</v>
      </c>
      <c r="BI292" s="94" t="str">
        <f t="shared" si="190"/>
        <v>R1E</v>
      </c>
    </row>
    <row r="293" spans="1:61" hidden="1" x14ac:dyDescent="0.3">
      <c r="A293" s="29" t="e">
        <f t="shared" si="201"/>
        <v>#N/A</v>
      </c>
      <c r="B293" s="29" t="e">
        <f t="shared" si="202"/>
        <v>#N/A</v>
      </c>
      <c r="C293" s="29"/>
      <c r="D293" s="29">
        <f t="shared" si="203"/>
        <v>0</v>
      </c>
      <c r="E293" s="43">
        <f t="shared" si="208"/>
        <v>0</v>
      </c>
      <c r="F293" s="29" t="str">
        <f t="shared" si="209"/>
        <v/>
      </c>
      <c r="G293" s="43" t="str">
        <f t="shared" si="210"/>
        <v/>
      </c>
      <c r="H293" s="43">
        <f t="shared" si="211"/>
        <v>0</v>
      </c>
      <c r="I293" s="43">
        <f t="shared" si="212"/>
        <v>0</v>
      </c>
      <c r="J293" s="43">
        <f t="shared" si="204"/>
        <v>0</v>
      </c>
      <c r="K293" s="43">
        <f t="shared" si="205"/>
        <v>0</v>
      </c>
      <c r="L293" s="43">
        <f t="shared" si="213"/>
        <v>0</v>
      </c>
      <c r="M293" s="43">
        <f t="shared" si="214"/>
        <v>0</v>
      </c>
      <c r="N293" s="43">
        <f t="shared" si="215"/>
        <v>0</v>
      </c>
      <c r="O293" s="43"/>
      <c r="P293" s="43"/>
      <c r="Q293" s="43"/>
      <c r="R293" s="43"/>
      <c r="S293" s="43"/>
      <c r="T293" s="43"/>
      <c r="U293" s="43">
        <f t="shared" si="216"/>
        <v>0</v>
      </c>
      <c r="V293" s="43"/>
      <c r="W293" s="43"/>
      <c r="X293" s="43"/>
      <c r="Y293" s="43"/>
      <c r="Z293" s="43"/>
      <c r="AA293" s="43">
        <f t="shared" si="206"/>
        <v>0</v>
      </c>
      <c r="AB293" s="43">
        <f t="shared" si="206"/>
        <v>0</v>
      </c>
      <c r="AC293" s="43">
        <f t="shared" si="206"/>
        <v>0</v>
      </c>
      <c r="AD293" s="43">
        <f t="shared" si="206"/>
        <v>0</v>
      </c>
      <c r="AE293" s="43">
        <f t="shared" ref="AE293:AF293" si="241">IF(AE92="",0,IF(AE92&gt;100%,1,0))</f>
        <v>0</v>
      </c>
      <c r="AF293" s="43">
        <f t="shared" si="241"/>
        <v>0</v>
      </c>
      <c r="AG293" s="29">
        <f t="shared" si="218"/>
        <v>0</v>
      </c>
      <c r="AK293" s="28">
        <f t="shared" si="219"/>
        <v>0</v>
      </c>
      <c r="AM293" s="28">
        <f t="shared" si="237"/>
        <v>0</v>
      </c>
      <c r="AN293" s="28">
        <f t="shared" si="238"/>
        <v>0</v>
      </c>
      <c r="AO293" s="28">
        <f t="shared" si="239"/>
        <v>0</v>
      </c>
      <c r="AP293" s="29"/>
      <c r="AS293" t="str">
        <f t="shared" si="224"/>
        <v/>
      </c>
      <c r="AT293" t="str">
        <f t="shared" si="220"/>
        <v/>
      </c>
      <c r="AU293" s="29">
        <f t="shared" si="225"/>
        <v>0</v>
      </c>
      <c r="AV293" s="29" t="b">
        <f t="shared" si="221"/>
        <v>0</v>
      </c>
      <c r="AW293" s="29">
        <f t="shared" si="226"/>
        <v>0</v>
      </c>
      <c r="AX293" s="28">
        <f t="shared" si="222"/>
        <v>0</v>
      </c>
      <c r="BD293" t="str">
        <f t="shared" si="189"/>
        <v>R1ECHEADLE HOSPITAL</v>
      </c>
      <c r="BE293" s="94" t="s">
        <v>2651</v>
      </c>
      <c r="BF293" s="94" t="s">
        <v>2652</v>
      </c>
      <c r="BG293" s="94" t="s">
        <v>2651</v>
      </c>
      <c r="BH293" s="94" t="s">
        <v>2652</v>
      </c>
      <c r="BI293" s="94" t="str">
        <f t="shared" si="190"/>
        <v>R1E</v>
      </c>
    </row>
    <row r="294" spans="1:61" hidden="1" x14ac:dyDescent="0.3">
      <c r="A294" s="29" t="e">
        <f t="shared" si="201"/>
        <v>#N/A</v>
      </c>
      <c r="B294" s="29" t="e">
        <f t="shared" si="202"/>
        <v>#N/A</v>
      </c>
      <c r="C294" s="29"/>
      <c r="D294" s="29">
        <f t="shared" si="203"/>
        <v>0</v>
      </c>
      <c r="E294" s="43">
        <f t="shared" si="208"/>
        <v>0</v>
      </c>
      <c r="F294" s="29" t="str">
        <f t="shared" si="209"/>
        <v/>
      </c>
      <c r="G294" s="43" t="str">
        <f t="shared" si="210"/>
        <v/>
      </c>
      <c r="H294" s="43">
        <f t="shared" si="211"/>
        <v>0</v>
      </c>
      <c r="I294" s="43">
        <f t="shared" si="212"/>
        <v>0</v>
      </c>
      <c r="J294" s="43">
        <f t="shared" si="204"/>
        <v>0</v>
      </c>
      <c r="K294" s="43">
        <f t="shared" si="205"/>
        <v>0</v>
      </c>
      <c r="L294" s="43">
        <f t="shared" si="213"/>
        <v>0</v>
      </c>
      <c r="M294" s="43">
        <f t="shared" si="214"/>
        <v>0</v>
      </c>
      <c r="N294" s="43">
        <f t="shared" si="215"/>
        <v>0</v>
      </c>
      <c r="O294" s="43"/>
      <c r="P294" s="43"/>
      <c r="Q294" s="43"/>
      <c r="R294" s="43"/>
      <c r="S294" s="43"/>
      <c r="T294" s="43"/>
      <c r="U294" s="43">
        <f t="shared" si="216"/>
        <v>0</v>
      </c>
      <c r="V294" s="43"/>
      <c r="W294" s="43"/>
      <c r="X294" s="43"/>
      <c r="Y294" s="43"/>
      <c r="Z294" s="43"/>
      <c r="AA294" s="43">
        <f t="shared" si="206"/>
        <v>0</v>
      </c>
      <c r="AB294" s="43">
        <f t="shared" si="206"/>
        <v>0</v>
      </c>
      <c r="AC294" s="43">
        <f t="shared" si="206"/>
        <v>0</v>
      </c>
      <c r="AD294" s="43">
        <f t="shared" si="206"/>
        <v>0</v>
      </c>
      <c r="AE294" s="43">
        <f t="shared" ref="AE294:AF294" si="242">IF(AE93="",0,IF(AE93&gt;100%,1,0))</f>
        <v>0</v>
      </c>
      <c r="AF294" s="43">
        <f t="shared" si="242"/>
        <v>0</v>
      </c>
      <c r="AG294" s="29">
        <f t="shared" si="218"/>
        <v>0</v>
      </c>
      <c r="AK294" s="28">
        <f t="shared" si="219"/>
        <v>0</v>
      </c>
      <c r="AM294" s="28">
        <f t="shared" si="237"/>
        <v>0</v>
      </c>
      <c r="AN294" s="28">
        <f t="shared" si="238"/>
        <v>0</v>
      </c>
      <c r="AO294" s="28">
        <f t="shared" si="239"/>
        <v>0</v>
      </c>
      <c r="AP294" s="29"/>
      <c r="AS294" t="str">
        <f t="shared" si="224"/>
        <v/>
      </c>
      <c r="AT294" t="str">
        <f t="shared" si="220"/>
        <v/>
      </c>
      <c r="AU294" s="29">
        <f t="shared" si="225"/>
        <v>0</v>
      </c>
      <c r="AV294" s="29" t="b">
        <f t="shared" si="221"/>
        <v>0</v>
      </c>
      <c r="AW294" s="29">
        <f t="shared" si="226"/>
        <v>0</v>
      </c>
      <c r="AX294" s="28">
        <f t="shared" si="222"/>
        <v>0</v>
      </c>
      <c r="BD294" t="str">
        <f t="shared" si="189"/>
        <v>R1EDR PARIKH AND PARTNER</v>
      </c>
      <c r="BE294" s="94" t="s">
        <v>2637</v>
      </c>
      <c r="BF294" s="94" t="s">
        <v>2638</v>
      </c>
      <c r="BG294" s="94" t="s">
        <v>2637</v>
      </c>
      <c r="BH294" s="94" t="s">
        <v>2638</v>
      </c>
      <c r="BI294" s="94" t="str">
        <f t="shared" si="190"/>
        <v>R1E</v>
      </c>
    </row>
    <row r="295" spans="1:61" hidden="1" x14ac:dyDescent="0.3">
      <c r="A295" s="29" t="e">
        <f t="shared" si="201"/>
        <v>#N/A</v>
      </c>
      <c r="B295" s="29" t="e">
        <f t="shared" si="202"/>
        <v>#N/A</v>
      </c>
      <c r="C295" s="29"/>
      <c r="D295" s="29">
        <f t="shared" si="203"/>
        <v>0</v>
      </c>
      <c r="E295" s="43">
        <f t="shared" si="208"/>
        <v>0</v>
      </c>
      <c r="F295" s="29" t="str">
        <f t="shared" si="209"/>
        <v/>
      </c>
      <c r="G295" s="43" t="str">
        <f t="shared" si="210"/>
        <v/>
      </c>
      <c r="H295" s="43">
        <f t="shared" si="211"/>
        <v>0</v>
      </c>
      <c r="I295" s="43">
        <f t="shared" si="212"/>
        <v>0</v>
      </c>
      <c r="J295" s="43">
        <f t="shared" si="204"/>
        <v>0</v>
      </c>
      <c r="K295" s="43">
        <f t="shared" si="205"/>
        <v>0</v>
      </c>
      <c r="L295" s="43">
        <f t="shared" si="213"/>
        <v>0</v>
      </c>
      <c r="M295" s="43">
        <f t="shared" si="214"/>
        <v>0</v>
      </c>
      <c r="N295" s="43">
        <f t="shared" si="215"/>
        <v>0</v>
      </c>
      <c r="O295" s="43"/>
      <c r="P295" s="43"/>
      <c r="Q295" s="43"/>
      <c r="R295" s="43"/>
      <c r="S295" s="43"/>
      <c r="T295" s="43"/>
      <c r="U295" s="43">
        <f t="shared" si="216"/>
        <v>0</v>
      </c>
      <c r="V295" s="43"/>
      <c r="W295" s="43"/>
      <c r="X295" s="43"/>
      <c r="Y295" s="43"/>
      <c r="Z295" s="43"/>
      <c r="AA295" s="43">
        <f t="shared" ref="AA295:AD310" si="243">IF(AA94="",0,IF(AA94&gt;100%,1,0))</f>
        <v>0</v>
      </c>
      <c r="AB295" s="43">
        <f t="shared" si="243"/>
        <v>0</v>
      </c>
      <c r="AC295" s="43">
        <f t="shared" si="243"/>
        <v>0</v>
      </c>
      <c r="AD295" s="43">
        <f t="shared" si="243"/>
        <v>0</v>
      </c>
      <c r="AE295" s="43">
        <f t="shared" ref="AE295:AF295" si="244">IF(AE94="",0,IF(AE94&gt;100%,1,0))</f>
        <v>0</v>
      </c>
      <c r="AF295" s="43">
        <f t="shared" si="244"/>
        <v>0</v>
      </c>
      <c r="AG295" s="29">
        <f t="shared" si="218"/>
        <v>0</v>
      </c>
      <c r="AK295" s="28">
        <f t="shared" si="219"/>
        <v>0</v>
      </c>
      <c r="AM295" s="28">
        <f t="shared" si="237"/>
        <v>0</v>
      </c>
      <c r="AN295" s="28">
        <f t="shared" si="238"/>
        <v>0</v>
      </c>
      <c r="AO295" s="28">
        <f t="shared" si="239"/>
        <v>0</v>
      </c>
      <c r="AP295" s="29"/>
      <c r="AS295" t="str">
        <f t="shared" si="224"/>
        <v/>
      </c>
      <c r="AT295" t="str">
        <f t="shared" si="220"/>
        <v/>
      </c>
      <c r="AU295" s="29">
        <f t="shared" si="225"/>
        <v>0</v>
      </c>
      <c r="AV295" s="29" t="b">
        <f t="shared" si="221"/>
        <v>0</v>
      </c>
      <c r="AW295" s="29">
        <f t="shared" si="226"/>
        <v>0</v>
      </c>
      <c r="AX295" s="28">
        <f t="shared" si="222"/>
        <v>0</v>
      </c>
      <c r="BD295" t="str">
        <f t="shared" si="189"/>
        <v>R1EDRUG LINK</v>
      </c>
      <c r="BE295" s="94" t="s">
        <v>2639</v>
      </c>
      <c r="BF295" s="94" t="s">
        <v>2640</v>
      </c>
      <c r="BG295" s="94" t="s">
        <v>2639</v>
      </c>
      <c r="BH295" s="94" t="s">
        <v>2640</v>
      </c>
      <c r="BI295" s="94" t="str">
        <f t="shared" si="190"/>
        <v>R1E</v>
      </c>
    </row>
    <row r="296" spans="1:61" hidden="1" x14ac:dyDescent="0.3">
      <c r="A296" s="29" t="e">
        <f t="shared" si="201"/>
        <v>#N/A</v>
      </c>
      <c r="B296" s="29" t="e">
        <f t="shared" si="202"/>
        <v>#N/A</v>
      </c>
      <c r="C296" s="29"/>
      <c r="D296" s="29">
        <f t="shared" si="203"/>
        <v>0</v>
      </c>
      <c r="E296" s="43">
        <f t="shared" si="208"/>
        <v>0</v>
      </c>
      <c r="F296" s="29" t="str">
        <f t="shared" si="209"/>
        <v/>
      </c>
      <c r="G296" s="43" t="str">
        <f t="shared" si="210"/>
        <v/>
      </c>
      <c r="H296" s="43">
        <f t="shared" si="211"/>
        <v>0</v>
      </c>
      <c r="I296" s="43">
        <f t="shared" si="212"/>
        <v>0</v>
      </c>
      <c r="J296" s="43">
        <f t="shared" si="204"/>
        <v>0</v>
      </c>
      <c r="K296" s="43">
        <f t="shared" si="205"/>
        <v>0</v>
      </c>
      <c r="L296" s="43">
        <f t="shared" si="213"/>
        <v>0</v>
      </c>
      <c r="M296" s="43">
        <f t="shared" si="214"/>
        <v>0</v>
      </c>
      <c r="N296" s="43">
        <f t="shared" si="215"/>
        <v>0</v>
      </c>
      <c r="O296" s="43"/>
      <c r="P296" s="43"/>
      <c r="Q296" s="43"/>
      <c r="R296" s="43"/>
      <c r="S296" s="43"/>
      <c r="T296" s="43"/>
      <c r="U296" s="43">
        <f t="shared" si="216"/>
        <v>0</v>
      </c>
      <c r="V296" s="43"/>
      <c r="W296" s="43"/>
      <c r="X296" s="43"/>
      <c r="Y296" s="43"/>
      <c r="Z296" s="43"/>
      <c r="AA296" s="43">
        <f t="shared" si="243"/>
        <v>0</v>
      </c>
      <c r="AB296" s="43">
        <f t="shared" si="243"/>
        <v>0</v>
      </c>
      <c r="AC296" s="43">
        <f t="shared" si="243"/>
        <v>0</v>
      </c>
      <c r="AD296" s="43">
        <f t="shared" si="243"/>
        <v>0</v>
      </c>
      <c r="AE296" s="43">
        <f t="shared" ref="AE296:AF296" si="245">IF(AE95="",0,IF(AE95&gt;100%,1,0))</f>
        <v>0</v>
      </c>
      <c r="AF296" s="43">
        <f t="shared" si="245"/>
        <v>0</v>
      </c>
      <c r="AG296" s="29">
        <f t="shared" si="218"/>
        <v>0</v>
      </c>
      <c r="AK296" s="28">
        <f t="shared" si="219"/>
        <v>0</v>
      </c>
      <c r="AM296" s="28">
        <f t="shared" si="237"/>
        <v>0</v>
      </c>
      <c r="AN296" s="28">
        <f t="shared" si="238"/>
        <v>0</v>
      </c>
      <c r="AO296" s="28">
        <f t="shared" si="239"/>
        <v>0</v>
      </c>
      <c r="AP296" s="29"/>
      <c r="AS296" t="str">
        <f t="shared" si="224"/>
        <v/>
      </c>
      <c r="AT296" t="str">
        <f t="shared" si="220"/>
        <v/>
      </c>
      <c r="AU296" s="29">
        <f t="shared" si="225"/>
        <v>0</v>
      </c>
      <c r="AV296" s="29" t="b">
        <f t="shared" si="221"/>
        <v>0</v>
      </c>
      <c r="AW296" s="29">
        <f t="shared" si="226"/>
        <v>0</v>
      </c>
      <c r="AX296" s="28">
        <f t="shared" si="222"/>
        <v>0</v>
      </c>
      <c r="BD296" t="str">
        <f t="shared" si="189"/>
        <v>R1EHAYWOOD HOSPITAL</v>
      </c>
      <c r="BE296" s="94" t="s">
        <v>2627</v>
      </c>
      <c r="BF296" s="94" t="s">
        <v>2628</v>
      </c>
      <c r="BG296" s="94" t="s">
        <v>2627</v>
      </c>
      <c r="BH296" s="94" t="s">
        <v>2628</v>
      </c>
      <c r="BI296" s="94" t="str">
        <f t="shared" si="190"/>
        <v>R1E</v>
      </c>
    </row>
    <row r="297" spans="1:61" hidden="1" x14ac:dyDescent="0.3">
      <c r="A297" s="29" t="e">
        <f t="shared" si="201"/>
        <v>#N/A</v>
      </c>
      <c r="B297" s="29" t="e">
        <f t="shared" si="202"/>
        <v>#N/A</v>
      </c>
      <c r="C297" s="29"/>
      <c r="D297" s="29">
        <f t="shared" si="203"/>
        <v>0</v>
      </c>
      <c r="E297" s="43">
        <f t="shared" si="208"/>
        <v>0</v>
      </c>
      <c r="F297" s="29" t="str">
        <f t="shared" si="209"/>
        <v/>
      </c>
      <c r="G297" s="43" t="str">
        <f t="shared" si="210"/>
        <v/>
      </c>
      <c r="H297" s="43">
        <f t="shared" si="211"/>
        <v>0</v>
      </c>
      <c r="I297" s="43">
        <f t="shared" si="212"/>
        <v>0</v>
      </c>
      <c r="J297" s="43">
        <f t="shared" si="204"/>
        <v>0</v>
      </c>
      <c r="K297" s="43">
        <f t="shared" si="205"/>
        <v>0</v>
      </c>
      <c r="L297" s="43">
        <f t="shared" si="213"/>
        <v>0</v>
      </c>
      <c r="M297" s="43">
        <f t="shared" si="214"/>
        <v>0</v>
      </c>
      <c r="N297" s="43">
        <f t="shared" si="215"/>
        <v>0</v>
      </c>
      <c r="O297" s="43"/>
      <c r="P297" s="43"/>
      <c r="Q297" s="43"/>
      <c r="R297" s="43"/>
      <c r="S297" s="43"/>
      <c r="T297" s="43"/>
      <c r="U297" s="43">
        <f t="shared" si="216"/>
        <v>0</v>
      </c>
      <c r="V297" s="43"/>
      <c r="W297" s="43"/>
      <c r="X297" s="43"/>
      <c r="Y297" s="43"/>
      <c r="Z297" s="43"/>
      <c r="AA297" s="43">
        <f t="shared" si="243"/>
        <v>0</v>
      </c>
      <c r="AB297" s="43">
        <f t="shared" si="243"/>
        <v>0</v>
      </c>
      <c r="AC297" s="43">
        <f t="shared" si="243"/>
        <v>0</v>
      </c>
      <c r="AD297" s="43">
        <f t="shared" si="243"/>
        <v>0</v>
      </c>
      <c r="AE297" s="43">
        <f t="shared" ref="AE297:AF297" si="246">IF(AE96="",0,IF(AE96&gt;100%,1,0))</f>
        <v>0</v>
      </c>
      <c r="AF297" s="43">
        <f t="shared" si="246"/>
        <v>0</v>
      </c>
      <c r="AG297" s="29">
        <f t="shared" si="218"/>
        <v>0</v>
      </c>
      <c r="AK297" s="28">
        <f t="shared" si="219"/>
        <v>0</v>
      </c>
      <c r="AM297" s="28">
        <f t="shared" si="237"/>
        <v>0</v>
      </c>
      <c r="AN297" s="28">
        <f t="shared" si="238"/>
        <v>0</v>
      </c>
      <c r="AO297" s="28">
        <f t="shared" si="239"/>
        <v>0</v>
      </c>
      <c r="AP297" s="29"/>
      <c r="AS297" t="str">
        <f t="shared" si="224"/>
        <v/>
      </c>
      <c r="AT297" t="str">
        <f t="shared" si="220"/>
        <v/>
      </c>
      <c r="AU297" s="29">
        <f t="shared" si="225"/>
        <v>0</v>
      </c>
      <c r="AV297" s="29" t="b">
        <f t="shared" si="221"/>
        <v>0</v>
      </c>
      <c r="AW297" s="29">
        <f t="shared" si="226"/>
        <v>0</v>
      </c>
      <c r="AX297" s="28">
        <f t="shared" si="222"/>
        <v>0</v>
      </c>
      <c r="BD297" t="str">
        <f t="shared" si="189"/>
        <v>R1EHILLTOP / ST MICHAELS</v>
      </c>
      <c r="BE297" s="94" t="s">
        <v>2641</v>
      </c>
      <c r="BF297" s="94" t="s">
        <v>2642</v>
      </c>
      <c r="BG297" s="94" t="s">
        <v>2641</v>
      </c>
      <c r="BH297" s="94" t="s">
        <v>2642</v>
      </c>
      <c r="BI297" s="94" t="str">
        <f t="shared" si="190"/>
        <v>R1E</v>
      </c>
    </row>
    <row r="298" spans="1:61" hidden="1" x14ac:dyDescent="0.3">
      <c r="A298" s="29" t="e">
        <f t="shared" si="201"/>
        <v>#N/A</v>
      </c>
      <c r="B298" s="29" t="e">
        <f t="shared" si="202"/>
        <v>#N/A</v>
      </c>
      <c r="C298" s="29"/>
      <c r="D298" s="29">
        <f t="shared" si="203"/>
        <v>0</v>
      </c>
      <c r="E298" s="43">
        <f t="shared" si="208"/>
        <v>0</v>
      </c>
      <c r="F298" s="29" t="str">
        <f t="shared" si="209"/>
        <v/>
      </c>
      <c r="G298" s="43" t="str">
        <f t="shared" si="210"/>
        <v/>
      </c>
      <c r="H298" s="43">
        <f t="shared" si="211"/>
        <v>0</v>
      </c>
      <c r="I298" s="43">
        <f t="shared" si="212"/>
        <v>0</v>
      </c>
      <c r="J298" s="43">
        <f t="shared" si="204"/>
        <v>0</v>
      </c>
      <c r="K298" s="43">
        <f t="shared" si="205"/>
        <v>0</v>
      </c>
      <c r="L298" s="43">
        <f t="shared" si="213"/>
        <v>0</v>
      </c>
      <c r="M298" s="43">
        <f t="shared" si="214"/>
        <v>0</v>
      </c>
      <c r="N298" s="43">
        <f t="shared" si="215"/>
        <v>0</v>
      </c>
      <c r="O298" s="43"/>
      <c r="P298" s="43"/>
      <c r="Q298" s="43"/>
      <c r="R298" s="43"/>
      <c r="S298" s="43"/>
      <c r="T298" s="43"/>
      <c r="U298" s="43">
        <f t="shared" si="216"/>
        <v>0</v>
      </c>
      <c r="V298" s="43"/>
      <c r="W298" s="43"/>
      <c r="X298" s="43"/>
      <c r="Y298" s="43"/>
      <c r="Z298" s="43"/>
      <c r="AA298" s="43">
        <f t="shared" si="243"/>
        <v>0</v>
      </c>
      <c r="AB298" s="43">
        <f t="shared" si="243"/>
        <v>0</v>
      </c>
      <c r="AC298" s="43">
        <f t="shared" si="243"/>
        <v>0</v>
      </c>
      <c r="AD298" s="43">
        <f t="shared" si="243"/>
        <v>0</v>
      </c>
      <c r="AE298" s="43">
        <f t="shared" ref="AE298:AF298" si="247">IF(AE97="",0,IF(AE97&gt;100%,1,0))</f>
        <v>0</v>
      </c>
      <c r="AF298" s="43">
        <f t="shared" si="247"/>
        <v>0</v>
      </c>
      <c r="AG298" s="29">
        <f t="shared" si="218"/>
        <v>0</v>
      </c>
      <c r="AK298" s="28">
        <f t="shared" si="219"/>
        <v>0</v>
      </c>
      <c r="AM298" s="28">
        <f t="shared" si="237"/>
        <v>0</v>
      </c>
      <c r="AN298" s="28">
        <f t="shared" si="238"/>
        <v>0</v>
      </c>
      <c r="AO298" s="28">
        <f t="shared" si="239"/>
        <v>0</v>
      </c>
      <c r="AP298" s="29"/>
      <c r="AS298" t="str">
        <f t="shared" si="224"/>
        <v/>
      </c>
      <c r="AT298" t="str">
        <f t="shared" si="220"/>
        <v/>
      </c>
      <c r="AU298" s="29">
        <f t="shared" si="225"/>
        <v>0</v>
      </c>
      <c r="AV298" s="29" t="b">
        <f t="shared" si="221"/>
        <v>0</v>
      </c>
      <c r="AW298" s="29">
        <f t="shared" si="226"/>
        <v>0</v>
      </c>
      <c r="AX298" s="28">
        <f t="shared" si="222"/>
        <v>0</v>
      </c>
      <c r="BD298" t="str">
        <f t="shared" si="189"/>
        <v>R1EKEELE UNIVERSITY</v>
      </c>
      <c r="BE298" s="94" t="s">
        <v>2645</v>
      </c>
      <c r="BF298" s="94" t="s">
        <v>2646</v>
      </c>
      <c r="BG298" s="94" t="s">
        <v>2645</v>
      </c>
      <c r="BH298" s="94" t="s">
        <v>2646</v>
      </c>
      <c r="BI298" s="94" t="str">
        <f t="shared" si="190"/>
        <v>R1E</v>
      </c>
    </row>
    <row r="299" spans="1:61" hidden="1" x14ac:dyDescent="0.3">
      <c r="A299" s="29" t="e">
        <f t="shared" si="201"/>
        <v>#N/A</v>
      </c>
      <c r="B299" s="29" t="e">
        <f t="shared" si="202"/>
        <v>#N/A</v>
      </c>
      <c r="C299" s="29"/>
      <c r="D299" s="29">
        <f t="shared" si="203"/>
        <v>0</v>
      </c>
      <c r="E299" s="43">
        <f t="shared" si="208"/>
        <v>0</v>
      </c>
      <c r="F299" s="29" t="str">
        <f t="shared" si="209"/>
        <v/>
      </c>
      <c r="G299" s="43" t="str">
        <f t="shared" si="210"/>
        <v/>
      </c>
      <c r="H299" s="43">
        <f t="shared" si="211"/>
        <v>0</v>
      </c>
      <c r="I299" s="43">
        <f t="shared" si="212"/>
        <v>0</v>
      </c>
      <c r="J299" s="43">
        <f t="shared" si="204"/>
        <v>0</v>
      </c>
      <c r="K299" s="43">
        <f t="shared" si="205"/>
        <v>0</v>
      </c>
      <c r="L299" s="43">
        <f t="shared" si="213"/>
        <v>0</v>
      </c>
      <c r="M299" s="43">
        <f t="shared" si="214"/>
        <v>0</v>
      </c>
      <c r="N299" s="43">
        <f t="shared" si="215"/>
        <v>0</v>
      </c>
      <c r="O299" s="43"/>
      <c r="P299" s="43"/>
      <c r="Q299" s="43"/>
      <c r="R299" s="43"/>
      <c r="S299" s="43"/>
      <c r="T299" s="43"/>
      <c r="U299" s="43">
        <f t="shared" si="216"/>
        <v>0</v>
      </c>
      <c r="V299" s="43"/>
      <c r="W299" s="43"/>
      <c r="X299" s="43"/>
      <c r="Y299" s="43"/>
      <c r="Z299" s="43"/>
      <c r="AA299" s="43">
        <f t="shared" si="243"/>
        <v>0</v>
      </c>
      <c r="AB299" s="43">
        <f t="shared" si="243"/>
        <v>0</v>
      </c>
      <c r="AC299" s="43">
        <f t="shared" si="243"/>
        <v>0</v>
      </c>
      <c r="AD299" s="43">
        <f t="shared" si="243"/>
        <v>0</v>
      </c>
      <c r="AE299" s="43">
        <f t="shared" ref="AE299:AF299" si="248">IF(AE98="",0,IF(AE98&gt;100%,1,0))</f>
        <v>0</v>
      </c>
      <c r="AF299" s="43">
        <f t="shared" si="248"/>
        <v>0</v>
      </c>
      <c r="AG299" s="29">
        <f t="shared" si="218"/>
        <v>0</v>
      </c>
      <c r="AK299" s="28">
        <f t="shared" si="219"/>
        <v>0</v>
      </c>
      <c r="AM299" s="28">
        <f t="shared" si="237"/>
        <v>0</v>
      </c>
      <c r="AN299" s="28">
        <f t="shared" si="238"/>
        <v>0</v>
      </c>
      <c r="AO299" s="28">
        <f t="shared" si="239"/>
        <v>0</v>
      </c>
      <c r="AP299" s="29"/>
      <c r="AS299" t="str">
        <f t="shared" si="224"/>
        <v/>
      </c>
      <c r="AT299" t="str">
        <f t="shared" si="220"/>
        <v/>
      </c>
      <c r="AU299" s="29">
        <f t="shared" si="225"/>
        <v>0</v>
      </c>
      <c r="AV299" s="29" t="b">
        <f t="shared" si="221"/>
        <v>0</v>
      </c>
      <c r="AW299" s="29">
        <f t="shared" si="226"/>
        <v>0</v>
      </c>
      <c r="AX299" s="28">
        <f t="shared" si="222"/>
        <v>0</v>
      </c>
      <c r="BD299" t="str">
        <f t="shared" si="189"/>
        <v>R1ELEEK MOORLANDS HOSPITAL</v>
      </c>
      <c r="BE299" s="94" t="s">
        <v>2649</v>
      </c>
      <c r="BF299" s="94" t="s">
        <v>2650</v>
      </c>
      <c r="BG299" s="94" t="s">
        <v>2649</v>
      </c>
      <c r="BH299" s="94" t="s">
        <v>2650</v>
      </c>
      <c r="BI299" s="94" t="str">
        <f t="shared" si="190"/>
        <v>R1E</v>
      </c>
    </row>
    <row r="300" spans="1:61" hidden="1" x14ac:dyDescent="0.3">
      <c r="A300" s="29" t="e">
        <f t="shared" si="201"/>
        <v>#N/A</v>
      </c>
      <c r="B300" s="29" t="e">
        <f t="shared" si="202"/>
        <v>#N/A</v>
      </c>
      <c r="C300" s="29"/>
      <c r="D300" s="29">
        <f t="shared" si="203"/>
        <v>0</v>
      </c>
      <c r="E300" s="43">
        <f t="shared" si="208"/>
        <v>0</v>
      </c>
      <c r="F300" s="29" t="str">
        <f t="shared" si="209"/>
        <v/>
      </c>
      <c r="G300" s="43" t="str">
        <f t="shared" si="210"/>
        <v/>
      </c>
      <c r="H300" s="43">
        <f t="shared" si="211"/>
        <v>0</v>
      </c>
      <c r="I300" s="43">
        <f t="shared" si="212"/>
        <v>0</v>
      </c>
      <c r="J300" s="43">
        <f t="shared" si="204"/>
        <v>0</v>
      </c>
      <c r="K300" s="43">
        <f t="shared" si="205"/>
        <v>0</v>
      </c>
      <c r="L300" s="43">
        <f t="shared" si="213"/>
        <v>0</v>
      </c>
      <c r="M300" s="43">
        <f t="shared" si="214"/>
        <v>0</v>
      </c>
      <c r="N300" s="43">
        <f t="shared" si="215"/>
        <v>0</v>
      </c>
      <c r="O300" s="43"/>
      <c r="P300" s="43"/>
      <c r="Q300" s="43"/>
      <c r="R300" s="43"/>
      <c r="S300" s="43"/>
      <c r="T300" s="43"/>
      <c r="U300" s="43">
        <f t="shared" si="216"/>
        <v>0</v>
      </c>
      <c r="V300" s="43"/>
      <c r="W300" s="43"/>
      <c r="X300" s="43"/>
      <c r="Y300" s="43"/>
      <c r="Z300" s="43"/>
      <c r="AA300" s="43">
        <f t="shared" si="243"/>
        <v>0</v>
      </c>
      <c r="AB300" s="43">
        <f t="shared" si="243"/>
        <v>0</v>
      </c>
      <c r="AC300" s="43">
        <f t="shared" si="243"/>
        <v>0</v>
      </c>
      <c r="AD300" s="43">
        <f t="shared" si="243"/>
        <v>0</v>
      </c>
      <c r="AE300" s="43">
        <f t="shared" ref="AE300:AF300" si="249">IF(AE99="",0,IF(AE99&gt;100%,1,0))</f>
        <v>0</v>
      </c>
      <c r="AF300" s="43">
        <f t="shared" si="249"/>
        <v>0</v>
      </c>
      <c r="AG300" s="29">
        <f t="shared" si="218"/>
        <v>0</v>
      </c>
      <c r="AK300" s="28">
        <f t="shared" si="219"/>
        <v>0</v>
      </c>
      <c r="AM300" s="28">
        <f t="shared" si="237"/>
        <v>0</v>
      </c>
      <c r="AN300" s="28">
        <f t="shared" si="238"/>
        <v>0</v>
      </c>
      <c r="AO300" s="28">
        <f t="shared" si="239"/>
        <v>0</v>
      </c>
      <c r="AP300" s="29"/>
      <c r="AS300" t="str">
        <f t="shared" si="224"/>
        <v/>
      </c>
      <c r="AT300" t="str">
        <f t="shared" si="220"/>
        <v/>
      </c>
      <c r="AU300" s="29">
        <f t="shared" si="225"/>
        <v>0</v>
      </c>
      <c r="AV300" s="29" t="b">
        <f t="shared" si="221"/>
        <v>0</v>
      </c>
      <c r="AW300" s="29">
        <f t="shared" si="226"/>
        <v>0</v>
      </c>
      <c r="AX300" s="28">
        <f t="shared" si="222"/>
        <v>0</v>
      </c>
      <c r="BD300" t="str">
        <f t="shared" si="189"/>
        <v>R1ELONGTON HOSPITAL</v>
      </c>
      <c r="BE300" s="94" t="s">
        <v>2633</v>
      </c>
      <c r="BF300" s="94" t="s">
        <v>2634</v>
      </c>
      <c r="BG300" s="94" t="s">
        <v>2633</v>
      </c>
      <c r="BH300" s="94" t="s">
        <v>2634</v>
      </c>
      <c r="BI300" s="94" t="str">
        <f t="shared" si="190"/>
        <v>R1E</v>
      </c>
    </row>
    <row r="301" spans="1:61" hidden="1" x14ac:dyDescent="0.3">
      <c r="A301" s="29" t="e">
        <f t="shared" si="201"/>
        <v>#N/A</v>
      </c>
      <c r="B301" s="29" t="e">
        <f t="shared" si="202"/>
        <v>#N/A</v>
      </c>
      <c r="C301" s="29"/>
      <c r="D301" s="29">
        <f t="shared" si="203"/>
        <v>0</v>
      </c>
      <c r="E301" s="43">
        <f t="shared" si="208"/>
        <v>0</v>
      </c>
      <c r="F301" s="29" t="str">
        <f t="shared" si="209"/>
        <v/>
      </c>
      <c r="G301" s="43" t="str">
        <f t="shared" si="210"/>
        <v/>
      </c>
      <c r="H301" s="43">
        <f t="shared" si="211"/>
        <v>0</v>
      </c>
      <c r="I301" s="43">
        <f t="shared" si="212"/>
        <v>0</v>
      </c>
      <c r="J301" s="43">
        <f t="shared" si="204"/>
        <v>0</v>
      </c>
      <c r="K301" s="43">
        <f t="shared" si="205"/>
        <v>0</v>
      </c>
      <c r="L301" s="43">
        <f t="shared" si="213"/>
        <v>0</v>
      </c>
      <c r="M301" s="43">
        <f t="shared" si="214"/>
        <v>0</v>
      </c>
      <c r="N301" s="43">
        <f t="shared" si="215"/>
        <v>0</v>
      </c>
      <c r="O301" s="43"/>
      <c r="P301" s="43"/>
      <c r="Q301" s="43"/>
      <c r="R301" s="43"/>
      <c r="S301" s="43"/>
      <c r="T301" s="43"/>
      <c r="U301" s="43">
        <f t="shared" si="216"/>
        <v>0</v>
      </c>
      <c r="V301" s="43"/>
      <c r="W301" s="43"/>
      <c r="X301" s="43"/>
      <c r="Y301" s="43"/>
      <c r="Z301" s="43"/>
      <c r="AA301" s="43">
        <f t="shared" si="243"/>
        <v>0</v>
      </c>
      <c r="AB301" s="43">
        <f t="shared" si="243"/>
        <v>0</v>
      </c>
      <c r="AC301" s="43">
        <f t="shared" si="243"/>
        <v>0</v>
      </c>
      <c r="AD301" s="43">
        <f t="shared" si="243"/>
        <v>0</v>
      </c>
      <c r="AE301" s="43">
        <f t="shared" ref="AE301:AF301" si="250">IF(AE100="",0,IF(AE100&gt;100%,1,0))</f>
        <v>0</v>
      </c>
      <c r="AF301" s="43">
        <f t="shared" si="250"/>
        <v>0</v>
      </c>
      <c r="AG301" s="29">
        <f t="shared" si="218"/>
        <v>0</v>
      </c>
      <c r="AK301" s="28">
        <f t="shared" si="219"/>
        <v>0</v>
      </c>
      <c r="AM301" s="28">
        <f t="shared" si="237"/>
        <v>0</v>
      </c>
      <c r="AN301" s="28">
        <f t="shared" si="238"/>
        <v>0</v>
      </c>
      <c r="AO301" s="28">
        <f t="shared" si="239"/>
        <v>0</v>
      </c>
      <c r="AP301" s="29"/>
      <c r="AS301" t="str">
        <f t="shared" si="224"/>
        <v/>
      </c>
      <c r="AT301" t="str">
        <f t="shared" si="220"/>
        <v/>
      </c>
      <c r="AU301" s="29">
        <f t="shared" si="225"/>
        <v>0</v>
      </c>
      <c r="AV301" s="29" t="b">
        <f t="shared" si="221"/>
        <v>0</v>
      </c>
      <c r="AW301" s="29">
        <f t="shared" si="226"/>
        <v>0</v>
      </c>
      <c r="AX301" s="28">
        <f t="shared" si="222"/>
        <v>0</v>
      </c>
      <c r="BD301" t="str">
        <f t="shared" si="189"/>
        <v>R1EMAIN BUILDING CITY GENERAL HOSPITAL</v>
      </c>
      <c r="BE301" s="94" t="s">
        <v>2657</v>
      </c>
      <c r="BF301" s="94" t="s">
        <v>2658</v>
      </c>
      <c r="BG301" s="94" t="s">
        <v>2657</v>
      </c>
      <c r="BH301" s="94" t="s">
        <v>2658</v>
      </c>
      <c r="BI301" s="94" t="str">
        <f t="shared" si="190"/>
        <v>R1E</v>
      </c>
    </row>
    <row r="302" spans="1:61" hidden="1" x14ac:dyDescent="0.3">
      <c r="A302" s="29" t="e">
        <f t="shared" si="201"/>
        <v>#N/A</v>
      </c>
      <c r="B302" s="29" t="e">
        <f t="shared" si="202"/>
        <v>#N/A</v>
      </c>
      <c r="C302" s="29"/>
      <c r="D302" s="29">
        <f t="shared" si="203"/>
        <v>0</v>
      </c>
      <c r="E302" s="43">
        <f t="shared" si="208"/>
        <v>0</v>
      </c>
      <c r="F302" s="29" t="str">
        <f t="shared" si="209"/>
        <v/>
      </c>
      <c r="G302" s="43" t="str">
        <f t="shared" si="210"/>
        <v/>
      </c>
      <c r="H302" s="43">
        <f t="shared" si="211"/>
        <v>0</v>
      </c>
      <c r="I302" s="43">
        <f t="shared" si="212"/>
        <v>0</v>
      </c>
      <c r="J302" s="43">
        <f t="shared" si="204"/>
        <v>0</v>
      </c>
      <c r="K302" s="43">
        <f t="shared" si="205"/>
        <v>0</v>
      </c>
      <c r="L302" s="43">
        <f t="shared" si="213"/>
        <v>0</v>
      </c>
      <c r="M302" s="43">
        <f t="shared" si="214"/>
        <v>0</v>
      </c>
      <c r="N302" s="43">
        <f t="shared" si="215"/>
        <v>0</v>
      </c>
      <c r="O302" s="43"/>
      <c r="P302" s="43"/>
      <c r="Q302" s="43"/>
      <c r="R302" s="43"/>
      <c r="S302" s="43"/>
      <c r="T302" s="43"/>
      <c r="U302" s="43">
        <f t="shared" si="216"/>
        <v>0</v>
      </c>
      <c r="V302" s="43"/>
      <c r="W302" s="43"/>
      <c r="X302" s="43"/>
      <c r="Y302" s="43"/>
      <c r="Z302" s="43"/>
      <c r="AA302" s="43">
        <f t="shared" si="243"/>
        <v>0</v>
      </c>
      <c r="AB302" s="43">
        <f t="shared" si="243"/>
        <v>0</v>
      </c>
      <c r="AC302" s="43">
        <f t="shared" si="243"/>
        <v>0</v>
      </c>
      <c r="AD302" s="43">
        <f t="shared" si="243"/>
        <v>0</v>
      </c>
      <c r="AE302" s="43">
        <f t="shared" ref="AE302:AF302" si="251">IF(AE101="",0,IF(AE101&gt;100%,1,0))</f>
        <v>0</v>
      </c>
      <c r="AF302" s="43">
        <f t="shared" si="251"/>
        <v>0</v>
      </c>
      <c r="AG302" s="29">
        <f t="shared" si="218"/>
        <v>0</v>
      </c>
      <c r="AK302" s="28">
        <f t="shared" si="219"/>
        <v>0</v>
      </c>
      <c r="AM302" s="28">
        <f t="shared" si="237"/>
        <v>0</v>
      </c>
      <c r="AN302" s="28">
        <f t="shared" si="238"/>
        <v>0</v>
      </c>
      <c r="AO302" s="28">
        <f t="shared" si="239"/>
        <v>0</v>
      </c>
      <c r="AP302" s="29"/>
      <c r="AS302" t="str">
        <f t="shared" si="224"/>
        <v/>
      </c>
      <c r="AT302" t="str">
        <f t="shared" si="220"/>
        <v/>
      </c>
      <c r="AU302" s="29">
        <f t="shared" si="225"/>
        <v>0</v>
      </c>
      <c r="AV302" s="29" t="b">
        <f t="shared" si="221"/>
        <v>0</v>
      </c>
      <c r="AW302" s="29">
        <f t="shared" si="226"/>
        <v>0</v>
      </c>
      <c r="AX302" s="28">
        <f t="shared" si="222"/>
        <v>0</v>
      </c>
      <c r="BD302" t="str">
        <f t="shared" si="189"/>
        <v>R1ENORTH STAFFS URGENT CARE</v>
      </c>
      <c r="BE302" s="94" t="s">
        <v>2635</v>
      </c>
      <c r="BF302" s="94" t="s">
        <v>2636</v>
      </c>
      <c r="BG302" s="94" t="s">
        <v>2635</v>
      </c>
      <c r="BH302" s="94" t="s">
        <v>2636</v>
      </c>
      <c r="BI302" s="94" t="str">
        <f t="shared" si="190"/>
        <v>R1E</v>
      </c>
    </row>
    <row r="303" spans="1:61" hidden="1" x14ac:dyDescent="0.3">
      <c r="A303" s="29" t="e">
        <f t="shared" si="201"/>
        <v>#N/A</v>
      </c>
      <c r="B303" s="29" t="e">
        <f t="shared" si="202"/>
        <v>#N/A</v>
      </c>
      <c r="C303" s="29"/>
      <c r="D303" s="29">
        <f t="shared" si="203"/>
        <v>0</v>
      </c>
      <c r="E303" s="43">
        <f t="shared" si="208"/>
        <v>0</v>
      </c>
      <c r="F303" s="29" t="str">
        <f t="shared" si="209"/>
        <v/>
      </c>
      <c r="G303" s="43" t="str">
        <f t="shared" si="210"/>
        <v/>
      </c>
      <c r="H303" s="43">
        <f t="shared" si="211"/>
        <v>0</v>
      </c>
      <c r="I303" s="43">
        <f t="shared" si="212"/>
        <v>0</v>
      </c>
      <c r="J303" s="43">
        <f t="shared" si="204"/>
        <v>0</v>
      </c>
      <c r="K303" s="43">
        <f t="shared" si="205"/>
        <v>0</v>
      </c>
      <c r="L303" s="43">
        <f t="shared" si="213"/>
        <v>0</v>
      </c>
      <c r="M303" s="43">
        <f t="shared" si="214"/>
        <v>0</v>
      </c>
      <c r="N303" s="43">
        <f t="shared" si="215"/>
        <v>0</v>
      </c>
      <c r="O303" s="43"/>
      <c r="P303" s="43"/>
      <c r="Q303" s="43"/>
      <c r="R303" s="43"/>
      <c r="S303" s="43"/>
      <c r="T303" s="43"/>
      <c r="U303" s="43">
        <f t="shared" si="216"/>
        <v>0</v>
      </c>
      <c r="V303" s="43"/>
      <c r="W303" s="43"/>
      <c r="X303" s="43"/>
      <c r="Y303" s="43"/>
      <c r="Z303" s="43"/>
      <c r="AA303" s="43">
        <f t="shared" si="243"/>
        <v>0</v>
      </c>
      <c r="AB303" s="43">
        <f t="shared" si="243"/>
        <v>0</v>
      </c>
      <c r="AC303" s="43">
        <f t="shared" si="243"/>
        <v>0</v>
      </c>
      <c r="AD303" s="43">
        <f t="shared" si="243"/>
        <v>0</v>
      </c>
      <c r="AE303" s="43">
        <f t="shared" ref="AE303:AF303" si="252">IF(AE102="",0,IF(AE102&gt;100%,1,0))</f>
        <v>0</v>
      </c>
      <c r="AF303" s="43">
        <f t="shared" si="252"/>
        <v>0</v>
      </c>
      <c r="AG303" s="29">
        <f t="shared" si="218"/>
        <v>0</v>
      </c>
      <c r="AK303" s="28">
        <f t="shared" si="219"/>
        <v>0</v>
      </c>
      <c r="AM303" s="28">
        <f t="shared" si="237"/>
        <v>0</v>
      </c>
      <c r="AN303" s="28">
        <f t="shared" si="238"/>
        <v>0</v>
      </c>
      <c r="AO303" s="28">
        <f t="shared" si="239"/>
        <v>0</v>
      </c>
      <c r="AP303" s="29"/>
      <c r="AS303" t="str">
        <f t="shared" si="224"/>
        <v/>
      </c>
      <c r="AT303" t="str">
        <f t="shared" si="220"/>
        <v/>
      </c>
      <c r="AU303" s="29">
        <f t="shared" si="225"/>
        <v>0</v>
      </c>
      <c r="AV303" s="29" t="b">
        <f t="shared" si="221"/>
        <v>0</v>
      </c>
      <c r="AW303" s="29">
        <f t="shared" si="226"/>
        <v>0</v>
      </c>
      <c r="AX303" s="28">
        <f t="shared" si="222"/>
        <v>0</v>
      </c>
      <c r="BD303" t="str">
        <f t="shared" si="189"/>
        <v>R1EOAKWOOD</v>
      </c>
      <c r="BE303" s="94" t="s">
        <v>2655</v>
      </c>
      <c r="BF303" s="94" t="s">
        <v>2656</v>
      </c>
      <c r="BG303" s="94" t="s">
        <v>2655</v>
      </c>
      <c r="BH303" s="94" t="s">
        <v>2656</v>
      </c>
      <c r="BI303" s="94" t="str">
        <f t="shared" si="190"/>
        <v>R1E</v>
      </c>
    </row>
    <row r="304" spans="1:61" hidden="1" x14ac:dyDescent="0.3">
      <c r="A304" s="29" t="e">
        <f t="shared" si="201"/>
        <v>#N/A</v>
      </c>
      <c r="B304" s="29" t="e">
        <f t="shared" si="202"/>
        <v>#N/A</v>
      </c>
      <c r="C304" s="29"/>
      <c r="D304" s="29">
        <f t="shared" si="203"/>
        <v>0</v>
      </c>
      <c r="E304" s="43">
        <f t="shared" si="208"/>
        <v>0</v>
      </c>
      <c r="F304" s="29" t="str">
        <f t="shared" si="209"/>
        <v/>
      </c>
      <c r="G304" s="43" t="str">
        <f t="shared" si="210"/>
        <v/>
      </c>
      <c r="H304" s="43">
        <f t="shared" si="211"/>
        <v>0</v>
      </c>
      <c r="I304" s="43">
        <f t="shared" si="212"/>
        <v>0</v>
      </c>
      <c r="J304" s="43">
        <f t="shared" si="204"/>
        <v>0</v>
      </c>
      <c r="K304" s="43">
        <f t="shared" si="205"/>
        <v>0</v>
      </c>
      <c r="L304" s="43">
        <f t="shared" si="213"/>
        <v>0</v>
      </c>
      <c r="M304" s="43">
        <f t="shared" si="214"/>
        <v>0</v>
      </c>
      <c r="N304" s="43">
        <f t="shared" si="215"/>
        <v>0</v>
      </c>
      <c r="O304" s="43"/>
      <c r="P304" s="43"/>
      <c r="Q304" s="43"/>
      <c r="R304" s="43"/>
      <c r="S304" s="43"/>
      <c r="T304" s="43"/>
      <c r="U304" s="43">
        <f t="shared" si="216"/>
        <v>0</v>
      </c>
      <c r="V304" s="43"/>
      <c r="W304" s="43"/>
      <c r="X304" s="43"/>
      <c r="Y304" s="43"/>
      <c r="Z304" s="43"/>
      <c r="AA304" s="43">
        <f t="shared" si="243"/>
        <v>0</v>
      </c>
      <c r="AB304" s="43">
        <f t="shared" si="243"/>
        <v>0</v>
      </c>
      <c r="AC304" s="43">
        <f t="shared" si="243"/>
        <v>0</v>
      </c>
      <c r="AD304" s="43">
        <f t="shared" si="243"/>
        <v>0</v>
      </c>
      <c r="AE304" s="43">
        <f t="shared" ref="AE304:AF304" si="253">IF(AE103="",0,IF(AE103&gt;100%,1,0))</f>
        <v>0</v>
      </c>
      <c r="AF304" s="43">
        <f t="shared" si="253"/>
        <v>0</v>
      </c>
      <c r="AG304" s="29">
        <f t="shared" si="218"/>
        <v>0</v>
      </c>
      <c r="AK304" s="28">
        <f t="shared" si="219"/>
        <v>0</v>
      </c>
      <c r="AM304" s="28">
        <f t="shared" si="237"/>
        <v>0</v>
      </c>
      <c r="AN304" s="28">
        <f t="shared" si="238"/>
        <v>0</v>
      </c>
      <c r="AO304" s="28">
        <f t="shared" si="239"/>
        <v>0</v>
      </c>
      <c r="AP304" s="29"/>
      <c r="AS304" t="str">
        <f t="shared" si="224"/>
        <v/>
      </c>
      <c r="AT304" t="str">
        <f t="shared" si="220"/>
        <v/>
      </c>
      <c r="AU304" s="29">
        <f t="shared" si="225"/>
        <v>0</v>
      </c>
      <c r="AV304" s="29" t="b">
        <f t="shared" si="221"/>
        <v>0</v>
      </c>
      <c r="AW304" s="29">
        <f t="shared" si="226"/>
        <v>0</v>
      </c>
      <c r="AX304" s="28">
        <f t="shared" si="222"/>
        <v>0</v>
      </c>
      <c r="BD304" t="str">
        <f t="shared" si="189"/>
        <v>R1EREHABILITATION MEDICINE</v>
      </c>
      <c r="BE304" s="94" t="s">
        <v>2671</v>
      </c>
      <c r="BF304" s="94" t="s">
        <v>2672</v>
      </c>
      <c r="BG304" s="94" t="s">
        <v>2671</v>
      </c>
      <c r="BH304" s="94" t="s">
        <v>2672</v>
      </c>
      <c r="BI304" s="94" t="str">
        <f t="shared" si="190"/>
        <v>R1E</v>
      </c>
    </row>
    <row r="305" spans="1:61" hidden="1" x14ac:dyDescent="0.3">
      <c r="A305" s="29" t="e">
        <f t="shared" si="201"/>
        <v>#N/A</v>
      </c>
      <c r="B305" s="29" t="e">
        <f t="shared" si="202"/>
        <v>#N/A</v>
      </c>
      <c r="C305" s="29"/>
      <c r="D305" s="29">
        <f t="shared" si="203"/>
        <v>0</v>
      </c>
      <c r="E305" s="43">
        <f t="shared" si="208"/>
        <v>0</v>
      </c>
      <c r="F305" s="29" t="str">
        <f t="shared" si="209"/>
        <v/>
      </c>
      <c r="G305" s="43" t="str">
        <f t="shared" si="210"/>
        <v/>
      </c>
      <c r="H305" s="43">
        <f t="shared" si="211"/>
        <v>0</v>
      </c>
      <c r="I305" s="43">
        <f t="shared" si="212"/>
        <v>0</v>
      </c>
      <c r="J305" s="43">
        <f t="shared" si="204"/>
        <v>0</v>
      </c>
      <c r="K305" s="43">
        <f t="shared" si="205"/>
        <v>0</v>
      </c>
      <c r="L305" s="43">
        <f t="shared" si="213"/>
        <v>0</v>
      </c>
      <c r="M305" s="43">
        <f t="shared" si="214"/>
        <v>0</v>
      </c>
      <c r="N305" s="43">
        <f t="shared" si="215"/>
        <v>0</v>
      </c>
      <c r="O305" s="43"/>
      <c r="P305" s="43"/>
      <c r="Q305" s="43"/>
      <c r="R305" s="43"/>
      <c r="S305" s="43"/>
      <c r="T305" s="43"/>
      <c r="U305" s="43">
        <f t="shared" si="216"/>
        <v>0</v>
      </c>
      <c r="V305" s="43"/>
      <c r="W305" s="43"/>
      <c r="X305" s="43"/>
      <c r="Y305" s="43"/>
      <c r="Z305" s="43"/>
      <c r="AA305" s="43">
        <f t="shared" si="243"/>
        <v>0</v>
      </c>
      <c r="AB305" s="43">
        <f t="shared" si="243"/>
        <v>0</v>
      </c>
      <c r="AC305" s="43">
        <f t="shared" si="243"/>
        <v>0</v>
      </c>
      <c r="AD305" s="43">
        <f t="shared" si="243"/>
        <v>0</v>
      </c>
      <c r="AE305" s="43">
        <f t="shared" ref="AE305:AF305" si="254">IF(AE104="",0,IF(AE104&gt;100%,1,0))</f>
        <v>0</v>
      </c>
      <c r="AF305" s="43">
        <f t="shared" si="254"/>
        <v>0</v>
      </c>
      <c r="AG305" s="29">
        <f t="shared" si="218"/>
        <v>0</v>
      </c>
      <c r="AK305" s="28">
        <f t="shared" si="219"/>
        <v>0</v>
      </c>
      <c r="AM305" s="28">
        <f t="shared" si="237"/>
        <v>0</v>
      </c>
      <c r="AN305" s="28">
        <f t="shared" si="238"/>
        <v>0</v>
      </c>
      <c r="AO305" s="28">
        <f t="shared" si="239"/>
        <v>0</v>
      </c>
      <c r="AP305" s="29"/>
      <c r="AS305" t="str">
        <f t="shared" si="224"/>
        <v/>
      </c>
      <c r="AT305" t="str">
        <f t="shared" si="220"/>
        <v/>
      </c>
      <c r="AU305" s="29">
        <f t="shared" si="225"/>
        <v>0</v>
      </c>
      <c r="AV305" s="29" t="b">
        <f t="shared" si="221"/>
        <v>0</v>
      </c>
      <c r="AW305" s="29">
        <f t="shared" si="226"/>
        <v>0</v>
      </c>
      <c r="AX305" s="28">
        <f t="shared" si="222"/>
        <v>0</v>
      </c>
      <c r="BD305" t="str">
        <f t="shared" si="189"/>
        <v>R1ESAMUEL JOHNSON COMMUNITY HOSPITAL</v>
      </c>
      <c r="BE305" s="94" t="s">
        <v>2621</v>
      </c>
      <c r="BF305" s="94" t="s">
        <v>2622</v>
      </c>
      <c r="BG305" s="94" t="s">
        <v>2621</v>
      </c>
      <c r="BH305" s="94" t="s">
        <v>2622</v>
      </c>
      <c r="BI305" s="94" t="str">
        <f t="shared" si="190"/>
        <v>R1E</v>
      </c>
    </row>
    <row r="306" spans="1:61" hidden="1" x14ac:dyDescent="0.3">
      <c r="A306" s="29" t="e">
        <f t="shared" si="201"/>
        <v>#N/A</v>
      </c>
      <c r="B306" s="29" t="e">
        <f t="shared" si="202"/>
        <v>#N/A</v>
      </c>
      <c r="C306" s="29"/>
      <c r="D306" s="29">
        <f t="shared" si="203"/>
        <v>0</v>
      </c>
      <c r="E306" s="43">
        <f t="shared" si="208"/>
        <v>0</v>
      </c>
      <c r="F306" s="29" t="str">
        <f t="shared" si="209"/>
        <v/>
      </c>
      <c r="G306" s="43" t="str">
        <f t="shared" si="210"/>
        <v/>
      </c>
      <c r="H306" s="43">
        <f t="shared" si="211"/>
        <v>0</v>
      </c>
      <c r="I306" s="43">
        <f t="shared" si="212"/>
        <v>0</v>
      </c>
      <c r="J306" s="43">
        <f t="shared" si="204"/>
        <v>0</v>
      </c>
      <c r="K306" s="43">
        <f t="shared" si="205"/>
        <v>0</v>
      </c>
      <c r="L306" s="43">
        <f t="shared" si="213"/>
        <v>0</v>
      </c>
      <c r="M306" s="43">
        <f t="shared" si="214"/>
        <v>0</v>
      </c>
      <c r="N306" s="43">
        <f t="shared" si="215"/>
        <v>0</v>
      </c>
      <c r="O306" s="43"/>
      <c r="P306" s="43"/>
      <c r="Q306" s="43"/>
      <c r="R306" s="43"/>
      <c r="S306" s="43"/>
      <c r="T306" s="43"/>
      <c r="U306" s="43">
        <f t="shared" si="216"/>
        <v>0</v>
      </c>
      <c r="V306" s="43"/>
      <c r="W306" s="43"/>
      <c r="X306" s="43"/>
      <c r="Y306" s="43"/>
      <c r="Z306" s="43"/>
      <c r="AA306" s="43">
        <f t="shared" si="243"/>
        <v>0</v>
      </c>
      <c r="AB306" s="43">
        <f t="shared" si="243"/>
        <v>0</v>
      </c>
      <c r="AC306" s="43">
        <f t="shared" si="243"/>
        <v>0</v>
      </c>
      <c r="AD306" s="43">
        <f t="shared" si="243"/>
        <v>0</v>
      </c>
      <c r="AE306" s="43">
        <f t="shared" ref="AE306:AF306" si="255">IF(AE105="",0,IF(AE105&gt;100%,1,0))</f>
        <v>0</v>
      </c>
      <c r="AF306" s="43">
        <f t="shared" si="255"/>
        <v>0</v>
      </c>
      <c r="AG306" s="29">
        <f t="shared" si="218"/>
        <v>0</v>
      </c>
      <c r="AK306" s="28">
        <f t="shared" si="219"/>
        <v>0</v>
      </c>
      <c r="AM306" s="28">
        <f t="shared" si="237"/>
        <v>0</v>
      </c>
      <c r="AN306" s="28">
        <f t="shared" si="238"/>
        <v>0</v>
      </c>
      <c r="AO306" s="28">
        <f t="shared" si="239"/>
        <v>0</v>
      </c>
      <c r="AP306" s="29"/>
      <c r="AS306" t="str">
        <f t="shared" si="224"/>
        <v/>
      </c>
      <c r="AT306" t="str">
        <f t="shared" si="220"/>
        <v/>
      </c>
      <c r="AU306" s="29">
        <f t="shared" si="225"/>
        <v>0</v>
      </c>
      <c r="AV306" s="29" t="b">
        <f t="shared" si="221"/>
        <v>0</v>
      </c>
      <c r="AW306" s="29">
        <f t="shared" si="226"/>
        <v>0</v>
      </c>
      <c r="AX306" s="28">
        <f t="shared" si="222"/>
        <v>0</v>
      </c>
      <c r="BD306" t="str">
        <f t="shared" si="189"/>
        <v>R1ESIR ROBERT PEEL HOSPITAL</v>
      </c>
      <c r="BE306" s="94" t="s">
        <v>2623</v>
      </c>
      <c r="BF306" s="94" t="s">
        <v>2624</v>
      </c>
      <c r="BG306" s="94" t="s">
        <v>2623</v>
      </c>
      <c r="BH306" s="94" t="s">
        <v>2624</v>
      </c>
      <c r="BI306" s="94" t="str">
        <f t="shared" si="190"/>
        <v>R1E</v>
      </c>
    </row>
    <row r="307" spans="1:61" hidden="1" x14ac:dyDescent="0.3">
      <c r="A307" s="29" t="e">
        <f t="shared" si="201"/>
        <v>#N/A</v>
      </c>
      <c r="B307" s="29" t="e">
        <f t="shared" si="202"/>
        <v>#N/A</v>
      </c>
      <c r="C307" s="29"/>
      <c r="D307" s="29">
        <f t="shared" si="203"/>
        <v>0</v>
      </c>
      <c r="E307" s="43">
        <f t="shared" si="208"/>
        <v>0</v>
      </c>
      <c r="F307" s="29" t="str">
        <f t="shared" si="209"/>
        <v/>
      </c>
      <c r="G307" s="43" t="str">
        <f t="shared" si="210"/>
        <v/>
      </c>
      <c r="H307" s="43">
        <f t="shared" si="211"/>
        <v>0</v>
      </c>
      <c r="I307" s="43">
        <f t="shared" si="212"/>
        <v>0</v>
      </c>
      <c r="J307" s="43">
        <f t="shared" si="204"/>
        <v>0</v>
      </c>
      <c r="K307" s="43">
        <f t="shared" si="205"/>
        <v>0</v>
      </c>
      <c r="L307" s="43">
        <f t="shared" si="213"/>
        <v>0</v>
      </c>
      <c r="M307" s="43">
        <f t="shared" si="214"/>
        <v>0</v>
      </c>
      <c r="N307" s="43">
        <f t="shared" si="215"/>
        <v>0</v>
      </c>
      <c r="O307" s="43"/>
      <c r="P307" s="43"/>
      <c r="Q307" s="43"/>
      <c r="R307" s="43"/>
      <c r="S307" s="43"/>
      <c r="T307" s="43"/>
      <c r="U307" s="43">
        <f t="shared" si="216"/>
        <v>0</v>
      </c>
      <c r="V307" s="43"/>
      <c r="W307" s="43"/>
      <c r="X307" s="43"/>
      <c r="Y307" s="43"/>
      <c r="Z307" s="43"/>
      <c r="AA307" s="43">
        <f t="shared" si="243"/>
        <v>0</v>
      </c>
      <c r="AB307" s="43">
        <f t="shared" si="243"/>
        <v>0</v>
      </c>
      <c r="AC307" s="43">
        <f t="shared" si="243"/>
        <v>0</v>
      </c>
      <c r="AD307" s="43">
        <f t="shared" si="243"/>
        <v>0</v>
      </c>
      <c r="AE307" s="43">
        <f t="shared" ref="AE307:AF307" si="256">IF(AE106="",0,IF(AE106&gt;100%,1,0))</f>
        <v>0</v>
      </c>
      <c r="AF307" s="43">
        <f t="shared" si="256"/>
        <v>0</v>
      </c>
      <c r="AG307" s="29">
        <f t="shared" si="218"/>
        <v>0</v>
      </c>
      <c r="AK307" s="28">
        <f t="shared" si="219"/>
        <v>0</v>
      </c>
      <c r="AM307" s="28">
        <f t="shared" si="237"/>
        <v>0</v>
      </c>
      <c r="AN307" s="28">
        <f t="shared" si="238"/>
        <v>0</v>
      </c>
      <c r="AO307" s="28">
        <f t="shared" si="239"/>
        <v>0</v>
      </c>
      <c r="AP307" s="29"/>
      <c r="AS307" t="str">
        <f t="shared" si="224"/>
        <v/>
      </c>
      <c r="AT307" t="str">
        <f t="shared" si="220"/>
        <v/>
      </c>
      <c r="AU307" s="29">
        <f t="shared" si="225"/>
        <v>0</v>
      </c>
      <c r="AV307" s="29" t="b">
        <f t="shared" si="221"/>
        <v>0</v>
      </c>
      <c r="AW307" s="29">
        <f t="shared" si="226"/>
        <v>0</v>
      </c>
      <c r="AX307" s="28">
        <f t="shared" si="222"/>
        <v>0</v>
      </c>
      <c r="BD307" t="str">
        <f t="shared" si="189"/>
        <v>R1EST MICHAEL'S HOSPITAL</v>
      </c>
      <c r="BE307" s="94" t="s">
        <v>2625</v>
      </c>
      <c r="BF307" s="94" t="s">
        <v>2626</v>
      </c>
      <c r="BG307" s="94" t="s">
        <v>2625</v>
      </c>
      <c r="BH307" s="94" t="s">
        <v>2626</v>
      </c>
      <c r="BI307" s="94" t="str">
        <f t="shared" si="190"/>
        <v>R1E</v>
      </c>
    </row>
    <row r="308" spans="1:61" hidden="1" x14ac:dyDescent="0.3">
      <c r="A308" s="29" t="e">
        <f t="shared" si="201"/>
        <v>#N/A</v>
      </c>
      <c r="B308" s="29" t="e">
        <f t="shared" si="202"/>
        <v>#N/A</v>
      </c>
      <c r="C308" s="29"/>
      <c r="D308" s="29">
        <f t="shared" si="203"/>
        <v>0</v>
      </c>
      <c r="E308" s="43">
        <f t="shared" si="208"/>
        <v>0</v>
      </c>
      <c r="F308" s="29" t="str">
        <f t="shared" si="209"/>
        <v/>
      </c>
      <c r="G308" s="43" t="str">
        <f t="shared" si="210"/>
        <v/>
      </c>
      <c r="H308" s="43">
        <f t="shared" si="211"/>
        <v>0</v>
      </c>
      <c r="I308" s="43">
        <f t="shared" si="212"/>
        <v>0</v>
      </c>
      <c r="J308" s="43">
        <f t="shared" si="204"/>
        <v>0</v>
      </c>
      <c r="K308" s="43">
        <f t="shared" si="205"/>
        <v>0</v>
      </c>
      <c r="L308" s="43">
        <f t="shared" si="213"/>
        <v>0</v>
      </c>
      <c r="M308" s="43">
        <f t="shared" si="214"/>
        <v>0</v>
      </c>
      <c r="N308" s="43">
        <f t="shared" si="215"/>
        <v>0</v>
      </c>
      <c r="O308" s="43"/>
      <c r="P308" s="43"/>
      <c r="Q308" s="43"/>
      <c r="R308" s="43"/>
      <c r="S308" s="43"/>
      <c r="T308" s="43"/>
      <c r="U308" s="43">
        <f t="shared" si="216"/>
        <v>0</v>
      </c>
      <c r="V308" s="43"/>
      <c r="W308" s="43"/>
      <c r="X308" s="43"/>
      <c r="Y308" s="43"/>
      <c r="Z308" s="43"/>
      <c r="AA308" s="43">
        <f t="shared" si="243"/>
        <v>0</v>
      </c>
      <c r="AB308" s="43">
        <f t="shared" si="243"/>
        <v>0</v>
      </c>
      <c r="AC308" s="43">
        <f t="shared" si="243"/>
        <v>0</v>
      </c>
      <c r="AD308" s="43">
        <f t="shared" si="243"/>
        <v>0</v>
      </c>
      <c r="AE308" s="43">
        <f t="shared" ref="AE308:AF308" si="257">IF(AE107="",0,IF(AE107&gt;100%,1,0))</f>
        <v>0</v>
      </c>
      <c r="AF308" s="43">
        <f t="shared" si="257"/>
        <v>0</v>
      </c>
      <c r="AG308" s="29">
        <f t="shared" si="218"/>
        <v>0</v>
      </c>
      <c r="AK308" s="28">
        <f t="shared" si="219"/>
        <v>0</v>
      </c>
      <c r="AM308" s="28">
        <f t="shared" si="237"/>
        <v>0</v>
      </c>
      <c r="AN308" s="28">
        <f t="shared" si="238"/>
        <v>0</v>
      </c>
      <c r="AO308" s="28">
        <f t="shared" si="239"/>
        <v>0</v>
      </c>
      <c r="AP308" s="29"/>
      <c r="AS308" t="str">
        <f t="shared" si="224"/>
        <v/>
      </c>
      <c r="AT308" t="str">
        <f t="shared" si="220"/>
        <v/>
      </c>
      <c r="AU308" s="29">
        <f t="shared" si="225"/>
        <v>0</v>
      </c>
      <c r="AV308" s="29" t="b">
        <f t="shared" si="221"/>
        <v>0</v>
      </c>
      <c r="AW308" s="29">
        <f t="shared" si="226"/>
        <v>0</v>
      </c>
      <c r="AX308" s="28">
        <f t="shared" si="222"/>
        <v>0</v>
      </c>
      <c r="BD308" t="str">
        <f t="shared" si="189"/>
        <v>R1ESTOKE SPEAKS OUT</v>
      </c>
      <c r="BE308" s="94" t="s">
        <v>2643</v>
      </c>
      <c r="BF308" s="94" t="s">
        <v>2644</v>
      </c>
      <c r="BG308" s="94" t="s">
        <v>2643</v>
      </c>
      <c r="BH308" s="94" t="s">
        <v>2644</v>
      </c>
      <c r="BI308" s="94" t="str">
        <f t="shared" si="190"/>
        <v>R1E</v>
      </c>
    </row>
    <row r="309" spans="1:61" hidden="1" x14ac:dyDescent="0.3">
      <c r="A309" s="29" t="e">
        <f t="shared" si="201"/>
        <v>#N/A</v>
      </c>
      <c r="B309" s="29" t="e">
        <f t="shared" si="202"/>
        <v>#N/A</v>
      </c>
      <c r="C309" s="29"/>
      <c r="D309" s="29">
        <f t="shared" si="203"/>
        <v>0</v>
      </c>
      <c r="E309" s="43">
        <f t="shared" si="208"/>
        <v>0</v>
      </c>
      <c r="F309" s="29" t="str">
        <f t="shared" si="209"/>
        <v/>
      </c>
      <c r="G309" s="43" t="str">
        <f t="shared" si="210"/>
        <v/>
      </c>
      <c r="H309" s="43">
        <f t="shared" si="211"/>
        <v>0</v>
      </c>
      <c r="I309" s="43">
        <f t="shared" si="212"/>
        <v>0</v>
      </c>
      <c r="J309" s="43">
        <f t="shared" si="204"/>
        <v>0</v>
      </c>
      <c r="K309" s="43">
        <f t="shared" si="205"/>
        <v>0</v>
      </c>
      <c r="L309" s="43">
        <f t="shared" si="213"/>
        <v>0</v>
      </c>
      <c r="M309" s="43">
        <f t="shared" si="214"/>
        <v>0</v>
      </c>
      <c r="N309" s="43">
        <f t="shared" si="215"/>
        <v>0</v>
      </c>
      <c r="O309" s="43"/>
      <c r="P309" s="43"/>
      <c r="Q309" s="43"/>
      <c r="R309" s="43"/>
      <c r="S309" s="43"/>
      <c r="T309" s="43"/>
      <c r="U309" s="43">
        <f t="shared" si="216"/>
        <v>0</v>
      </c>
      <c r="V309" s="43"/>
      <c r="W309" s="43"/>
      <c r="X309" s="43"/>
      <c r="Y309" s="43"/>
      <c r="Z309" s="43"/>
      <c r="AA309" s="43">
        <f t="shared" si="243"/>
        <v>0</v>
      </c>
      <c r="AB309" s="43">
        <f t="shared" si="243"/>
        <v>0</v>
      </c>
      <c r="AC309" s="43">
        <f t="shared" si="243"/>
        <v>0</v>
      </c>
      <c r="AD309" s="43">
        <f t="shared" si="243"/>
        <v>0</v>
      </c>
      <c r="AE309" s="43">
        <f t="shared" ref="AE309:AF309" si="258">IF(AE108="",0,IF(AE108&gt;100%,1,0))</f>
        <v>0</v>
      </c>
      <c r="AF309" s="43">
        <f t="shared" si="258"/>
        <v>0</v>
      </c>
      <c r="AG309" s="29">
        <f t="shared" si="218"/>
        <v>0</v>
      </c>
      <c r="AK309" s="28">
        <f t="shared" si="219"/>
        <v>0</v>
      </c>
      <c r="AM309" s="28">
        <f t="shared" si="237"/>
        <v>0</v>
      </c>
      <c r="AN309" s="28">
        <f t="shared" si="238"/>
        <v>0</v>
      </c>
      <c r="AO309" s="28">
        <f t="shared" si="239"/>
        <v>0</v>
      </c>
      <c r="AP309" s="29"/>
      <c r="AS309" t="str">
        <f t="shared" si="224"/>
        <v/>
      </c>
      <c r="AT309" t="str">
        <f t="shared" si="220"/>
        <v/>
      </c>
      <c r="AU309" s="29">
        <f t="shared" si="225"/>
        <v>0</v>
      </c>
      <c r="AV309" s="29" t="b">
        <f t="shared" si="221"/>
        <v>0</v>
      </c>
      <c r="AW309" s="29">
        <f t="shared" si="226"/>
        <v>0</v>
      </c>
      <c r="AX309" s="28">
        <f t="shared" si="222"/>
        <v>0</v>
      </c>
      <c r="BD309" t="str">
        <f t="shared" si="189"/>
        <v>R1ETHE MEADOWS RETIREMENT HOME</v>
      </c>
      <c r="BE309" s="94" t="s">
        <v>2647</v>
      </c>
      <c r="BF309" s="94" t="s">
        <v>2648</v>
      </c>
      <c r="BG309" s="94" t="s">
        <v>2647</v>
      </c>
      <c r="BH309" s="94" t="s">
        <v>2648</v>
      </c>
      <c r="BI309" s="94" t="str">
        <f t="shared" si="190"/>
        <v>R1E</v>
      </c>
    </row>
    <row r="310" spans="1:61" hidden="1" x14ac:dyDescent="0.3">
      <c r="A310" s="29" t="e">
        <f t="shared" si="201"/>
        <v>#N/A</v>
      </c>
      <c r="B310" s="29" t="e">
        <f t="shared" si="202"/>
        <v>#N/A</v>
      </c>
      <c r="C310" s="29"/>
      <c r="D310" s="29">
        <f t="shared" si="203"/>
        <v>0</v>
      </c>
      <c r="E310" s="43">
        <f t="shared" si="208"/>
        <v>0</v>
      </c>
      <c r="F310" s="29" t="str">
        <f t="shared" si="209"/>
        <v/>
      </c>
      <c r="G310" s="43" t="str">
        <f t="shared" si="210"/>
        <v/>
      </c>
      <c r="H310" s="43">
        <f t="shared" si="211"/>
        <v>0</v>
      </c>
      <c r="I310" s="43">
        <f t="shared" si="212"/>
        <v>0</v>
      </c>
      <c r="J310" s="43">
        <f t="shared" si="204"/>
        <v>0</v>
      </c>
      <c r="K310" s="43">
        <f t="shared" si="205"/>
        <v>0</v>
      </c>
      <c r="L310" s="43">
        <f t="shared" si="213"/>
        <v>0</v>
      </c>
      <c r="M310" s="43">
        <f t="shared" si="214"/>
        <v>0</v>
      </c>
      <c r="N310" s="43">
        <f t="shared" si="215"/>
        <v>0</v>
      </c>
      <c r="O310" s="43"/>
      <c r="P310" s="43"/>
      <c r="Q310" s="43"/>
      <c r="R310" s="43"/>
      <c r="S310" s="43"/>
      <c r="T310" s="43"/>
      <c r="U310" s="43">
        <f t="shared" si="216"/>
        <v>0</v>
      </c>
      <c r="V310" s="43"/>
      <c r="W310" s="43"/>
      <c r="X310" s="43"/>
      <c r="Y310" s="43"/>
      <c r="Z310" s="43"/>
      <c r="AA310" s="43">
        <f t="shared" si="243"/>
        <v>0</v>
      </c>
      <c r="AB310" s="43">
        <f t="shared" si="243"/>
        <v>0</v>
      </c>
      <c r="AC310" s="43">
        <f t="shared" si="243"/>
        <v>0</v>
      </c>
      <c r="AD310" s="43">
        <f t="shared" si="243"/>
        <v>0</v>
      </c>
      <c r="AE310" s="43">
        <f t="shared" ref="AE310:AF310" si="259">IF(AE109="",0,IF(AE109&gt;100%,1,0))</f>
        <v>0</v>
      </c>
      <c r="AF310" s="43">
        <f t="shared" si="259"/>
        <v>0</v>
      </c>
      <c r="AG310" s="29">
        <f t="shared" si="218"/>
        <v>0</v>
      </c>
      <c r="AK310" s="28">
        <f t="shared" si="219"/>
        <v>0</v>
      </c>
      <c r="AM310" s="28">
        <f t="shared" si="237"/>
        <v>0</v>
      </c>
      <c r="AN310" s="28">
        <f t="shared" si="238"/>
        <v>0</v>
      </c>
      <c r="AO310" s="28">
        <f t="shared" si="239"/>
        <v>0</v>
      </c>
      <c r="AP310" s="29"/>
      <c r="AS310" t="str">
        <f t="shared" si="224"/>
        <v/>
      </c>
      <c r="AT310" t="str">
        <f t="shared" si="220"/>
        <v/>
      </c>
      <c r="AU310" s="29">
        <f t="shared" si="225"/>
        <v>0</v>
      </c>
      <c r="AV310" s="29" t="b">
        <f t="shared" si="221"/>
        <v>0</v>
      </c>
      <c r="AW310" s="29">
        <f t="shared" si="226"/>
        <v>0</v>
      </c>
      <c r="AX310" s="28">
        <f t="shared" si="222"/>
        <v>0</v>
      </c>
      <c r="BD310" t="str">
        <f t="shared" si="189"/>
        <v>R1EUNIVERSITY HOSPITAL OF NORTH STAFFS</v>
      </c>
      <c r="BE310" s="94" t="s">
        <v>2629</v>
      </c>
      <c r="BF310" s="94" t="s">
        <v>2630</v>
      </c>
      <c r="BG310" s="94" t="s">
        <v>2629</v>
      </c>
      <c r="BH310" s="94" t="s">
        <v>2630</v>
      </c>
      <c r="BI310" s="94" t="str">
        <f t="shared" si="190"/>
        <v>R1E</v>
      </c>
    </row>
    <row r="311" spans="1:61" hidden="1" x14ac:dyDescent="0.3">
      <c r="A311" s="29" t="e">
        <f t="shared" ref="A311:A342" si="260">VLOOKUP($D110,$BE:$BE,1,0)</f>
        <v>#N/A</v>
      </c>
      <c r="B311" s="29" t="e">
        <f t="shared" ref="B311:B342" si="261">VLOOKUP($E110,$BF:$BF,1,0)</f>
        <v>#N/A</v>
      </c>
      <c r="C311" s="29"/>
      <c r="D311" s="29">
        <f t="shared" ref="D311:D342" si="262">IF(D110="",0,IF(ISERROR(VLOOKUP(D110,$BE$3:$BE$249,1,0)),0,IF(VLOOKUP(D110,$BE$3:$BI$249,5,0)=$B$8,0,1)))</f>
        <v>0</v>
      </c>
      <c r="E311" s="43">
        <f t="shared" si="208"/>
        <v>0</v>
      </c>
      <c r="F311" s="29" t="str">
        <f t="shared" si="209"/>
        <v/>
      </c>
      <c r="G311" s="43" t="str">
        <f t="shared" si="210"/>
        <v/>
      </c>
      <c r="H311" s="43">
        <f t="shared" si="211"/>
        <v>0</v>
      </c>
      <c r="I311" s="43">
        <f t="shared" si="212"/>
        <v>0</v>
      </c>
      <c r="J311" s="43">
        <f t="shared" ref="J311:J342" si="263">IF(G110="",0,IF(ISERROR(VLOOKUP(G110,$AH$14:$AH$98,1,FALSE)),1,0))</f>
        <v>0</v>
      </c>
      <c r="K311" s="43">
        <f t="shared" ref="K311:K342" si="264">IF(H110="",0,IF(ISERROR(VLOOKUP(H110,$AH$14:$AH$98,1,FALSE)),1,0))</f>
        <v>0</v>
      </c>
      <c r="L311" s="43">
        <f t="shared" si="213"/>
        <v>0</v>
      </c>
      <c r="M311" s="43">
        <f t="shared" si="214"/>
        <v>0</v>
      </c>
      <c r="N311" s="43">
        <f t="shared" si="215"/>
        <v>0</v>
      </c>
      <c r="O311" s="43"/>
      <c r="P311" s="43"/>
      <c r="Q311" s="43"/>
      <c r="R311" s="43"/>
      <c r="S311" s="43"/>
      <c r="T311" s="43"/>
      <c r="U311" s="43">
        <f t="shared" si="216"/>
        <v>0</v>
      </c>
      <c r="V311" s="43"/>
      <c r="W311" s="43"/>
      <c r="X311" s="43"/>
      <c r="Y311" s="43"/>
      <c r="Z311" s="43"/>
      <c r="AA311" s="43">
        <f t="shared" ref="AA311:AD326" si="265">IF(AA110="",0,IF(AA110&gt;100%,1,0))</f>
        <v>0</v>
      </c>
      <c r="AB311" s="43">
        <f t="shared" si="265"/>
        <v>0</v>
      </c>
      <c r="AC311" s="43">
        <f t="shared" si="265"/>
        <v>0</v>
      </c>
      <c r="AD311" s="43">
        <f t="shared" si="265"/>
        <v>0</v>
      </c>
      <c r="AE311" s="43">
        <f t="shared" ref="AE311:AF311" si="266">IF(AE110="",0,IF(AE110&gt;100%,1,0))</f>
        <v>0</v>
      </c>
      <c r="AF311" s="43">
        <f t="shared" si="266"/>
        <v>0</v>
      </c>
      <c r="AG311" s="29">
        <f t="shared" si="218"/>
        <v>0</v>
      </c>
      <c r="AK311" s="28">
        <f t="shared" si="219"/>
        <v>0</v>
      </c>
      <c r="AM311" s="28">
        <f t="shared" si="237"/>
        <v>0</v>
      </c>
      <c r="AN311" s="28">
        <f t="shared" si="238"/>
        <v>0</v>
      </c>
      <c r="AO311" s="28">
        <f t="shared" si="239"/>
        <v>0</v>
      </c>
      <c r="AP311" s="29"/>
      <c r="AS311" t="str">
        <f t="shared" si="224"/>
        <v/>
      </c>
      <c r="AT311" t="str">
        <f t="shared" si="220"/>
        <v/>
      </c>
      <c r="AU311" s="29">
        <f t="shared" si="225"/>
        <v>0</v>
      </c>
      <c r="AV311" s="29" t="b">
        <f t="shared" si="221"/>
        <v>0</v>
      </c>
      <c r="AW311" s="29">
        <f t="shared" si="226"/>
        <v>0</v>
      </c>
      <c r="AX311" s="28">
        <f t="shared" si="222"/>
        <v>0</v>
      </c>
      <c r="BD311" t="str">
        <f t="shared" si="189"/>
        <v>R1EWHITFIELD UNIT</v>
      </c>
      <c r="BE311" s="94" t="s">
        <v>2663</v>
      </c>
      <c r="BF311" s="94" t="s">
        <v>2664</v>
      </c>
      <c r="BG311" s="94" t="s">
        <v>2663</v>
      </c>
      <c r="BH311" s="94" t="s">
        <v>2664</v>
      </c>
      <c r="BI311" s="94" t="str">
        <f t="shared" si="190"/>
        <v>R1E</v>
      </c>
    </row>
    <row r="312" spans="1:61" hidden="1" x14ac:dyDescent="0.3">
      <c r="A312" s="29" t="e">
        <f t="shared" si="260"/>
        <v>#N/A</v>
      </c>
      <c r="B312" s="29" t="e">
        <f t="shared" si="261"/>
        <v>#N/A</v>
      </c>
      <c r="C312" s="29"/>
      <c r="D312" s="29">
        <f t="shared" si="262"/>
        <v>0</v>
      </c>
      <c r="E312" s="43">
        <f t="shared" si="208"/>
        <v>0</v>
      </c>
      <c r="F312" s="29" t="str">
        <f t="shared" si="209"/>
        <v/>
      </c>
      <c r="G312" s="43" t="str">
        <f t="shared" si="210"/>
        <v/>
      </c>
      <c r="H312" s="43">
        <f t="shared" si="211"/>
        <v>0</v>
      </c>
      <c r="I312" s="43">
        <f t="shared" si="212"/>
        <v>0</v>
      </c>
      <c r="J312" s="43">
        <f t="shared" si="263"/>
        <v>0</v>
      </c>
      <c r="K312" s="43">
        <f t="shared" si="264"/>
        <v>0</v>
      </c>
      <c r="L312" s="43">
        <f t="shared" si="213"/>
        <v>0</v>
      </c>
      <c r="M312" s="43">
        <f t="shared" si="214"/>
        <v>0</v>
      </c>
      <c r="N312" s="43">
        <f t="shared" si="215"/>
        <v>0</v>
      </c>
      <c r="O312" s="43"/>
      <c r="P312" s="43"/>
      <c r="Q312" s="43"/>
      <c r="R312" s="43"/>
      <c r="S312" s="43"/>
      <c r="T312" s="43"/>
      <c r="U312" s="43">
        <f t="shared" si="216"/>
        <v>0</v>
      </c>
      <c r="V312" s="43"/>
      <c r="W312" s="43"/>
      <c r="X312" s="43"/>
      <c r="Y312" s="43"/>
      <c r="Z312" s="43"/>
      <c r="AA312" s="43">
        <f t="shared" si="265"/>
        <v>0</v>
      </c>
      <c r="AB312" s="43">
        <f t="shared" si="265"/>
        <v>0</v>
      </c>
      <c r="AC312" s="43">
        <f t="shared" si="265"/>
        <v>0</v>
      </c>
      <c r="AD312" s="43">
        <f t="shared" si="265"/>
        <v>0</v>
      </c>
      <c r="AE312" s="43">
        <f t="shared" ref="AE312:AF312" si="267">IF(AE111="",0,IF(AE111&gt;100%,1,0))</f>
        <v>0</v>
      </c>
      <c r="AF312" s="43">
        <f t="shared" si="267"/>
        <v>0</v>
      </c>
      <c r="AG312" s="29">
        <f t="shared" si="218"/>
        <v>0</v>
      </c>
      <c r="AK312" s="28">
        <f t="shared" ref="AK312:AK343" si="268">IF(AA110="",0, IF(AA110="-",0,IF(AA110&gt;100%,1,0)))</f>
        <v>0</v>
      </c>
      <c r="AM312" s="28">
        <f t="shared" si="237"/>
        <v>0</v>
      </c>
      <c r="AN312" s="28">
        <f t="shared" si="238"/>
        <v>0</v>
      </c>
      <c r="AO312" s="28">
        <f t="shared" si="239"/>
        <v>0</v>
      </c>
      <c r="AP312" s="29"/>
      <c r="AS312" t="str">
        <f t="shared" si="224"/>
        <v/>
      </c>
      <c r="AT312" t="str">
        <f t="shared" ref="AT312:AT343" si="269">IF(AS312="","",(IF(COUNTIF($AS$216:$AS$414,AS312)&gt;1,1,0))=1)</f>
        <v/>
      </c>
      <c r="AU312" s="29">
        <f t="shared" si="225"/>
        <v>0</v>
      </c>
      <c r="AV312" s="29" t="b">
        <f t="shared" ref="AV312:AV343" si="270">IF(E110="",(COUNTA(E111)=1),"Complete")</f>
        <v>0</v>
      </c>
      <c r="AW312" s="29">
        <f t="shared" si="226"/>
        <v>0</v>
      </c>
      <c r="AX312" s="28">
        <f t="shared" si="222"/>
        <v>0</v>
      </c>
      <c r="BD312" t="str">
        <f t="shared" si="189"/>
        <v>R1FST MARY'S HOSPITAL</v>
      </c>
      <c r="BE312" t="s">
        <v>422</v>
      </c>
      <c r="BF312" t="s">
        <v>1216</v>
      </c>
      <c r="BG312" t="s">
        <v>422</v>
      </c>
      <c r="BH312" t="s">
        <v>1216</v>
      </c>
      <c r="BI312" s="94" t="str">
        <f t="shared" si="190"/>
        <v>R1F</v>
      </c>
    </row>
    <row r="313" spans="1:61" hidden="1" x14ac:dyDescent="0.3">
      <c r="A313" s="29" t="e">
        <f t="shared" si="260"/>
        <v>#N/A</v>
      </c>
      <c r="B313" s="29" t="e">
        <f t="shared" si="261"/>
        <v>#N/A</v>
      </c>
      <c r="C313" s="29"/>
      <c r="D313" s="29">
        <f t="shared" si="262"/>
        <v>0</v>
      </c>
      <c r="E313" s="43">
        <f t="shared" si="208"/>
        <v>0</v>
      </c>
      <c r="F313" s="29" t="str">
        <f t="shared" si="209"/>
        <v/>
      </c>
      <c r="G313" s="43" t="str">
        <f t="shared" si="210"/>
        <v/>
      </c>
      <c r="H313" s="43">
        <f t="shared" si="211"/>
        <v>0</v>
      </c>
      <c r="I313" s="43">
        <f t="shared" si="212"/>
        <v>0</v>
      </c>
      <c r="J313" s="43">
        <f t="shared" si="263"/>
        <v>0</v>
      </c>
      <c r="K313" s="43">
        <f t="shared" si="264"/>
        <v>0</v>
      </c>
      <c r="L313" s="43">
        <f t="shared" si="213"/>
        <v>0</v>
      </c>
      <c r="M313" s="43">
        <f t="shared" si="214"/>
        <v>0</v>
      </c>
      <c r="N313" s="43">
        <f t="shared" si="215"/>
        <v>0</v>
      </c>
      <c r="O313" s="43"/>
      <c r="P313" s="43"/>
      <c r="Q313" s="43"/>
      <c r="R313" s="43"/>
      <c r="S313" s="43"/>
      <c r="T313" s="43"/>
      <c r="U313" s="43">
        <f t="shared" si="216"/>
        <v>0</v>
      </c>
      <c r="V313" s="43"/>
      <c r="W313" s="43"/>
      <c r="X313" s="43"/>
      <c r="Y313" s="43"/>
      <c r="Z313" s="43"/>
      <c r="AA313" s="43">
        <f t="shared" si="265"/>
        <v>0</v>
      </c>
      <c r="AB313" s="43">
        <f t="shared" si="265"/>
        <v>0</v>
      </c>
      <c r="AC313" s="43">
        <f t="shared" si="265"/>
        <v>0</v>
      </c>
      <c r="AD313" s="43">
        <f t="shared" si="265"/>
        <v>0</v>
      </c>
      <c r="AE313" s="43">
        <f t="shared" ref="AE313:AF313" si="271">IF(AE112="",0,IF(AE112&gt;100%,1,0))</f>
        <v>0</v>
      </c>
      <c r="AF313" s="43">
        <f t="shared" si="271"/>
        <v>0</v>
      </c>
      <c r="AG313" s="29">
        <f t="shared" si="218"/>
        <v>0</v>
      </c>
      <c r="AK313" s="28">
        <f t="shared" si="268"/>
        <v>0</v>
      </c>
      <c r="AM313" s="28">
        <f t="shared" si="237"/>
        <v>0</v>
      </c>
      <c r="AN313" s="28">
        <f t="shared" si="238"/>
        <v>0</v>
      </c>
      <c r="AO313" s="28">
        <f t="shared" si="239"/>
        <v>0</v>
      </c>
      <c r="AP313" s="29"/>
      <c r="AS313" t="str">
        <f t="shared" si="224"/>
        <v/>
      </c>
      <c r="AT313" t="str">
        <f t="shared" si="269"/>
        <v/>
      </c>
      <c r="AU313" s="29">
        <f t="shared" si="225"/>
        <v>0</v>
      </c>
      <c r="AV313" s="29" t="b">
        <f t="shared" si="270"/>
        <v>0</v>
      </c>
      <c r="AW313" s="29">
        <f t="shared" si="226"/>
        <v>0</v>
      </c>
      <c r="AX313" s="28">
        <f t="shared" si="222"/>
        <v>0</v>
      </c>
      <c r="BD313" t="str">
        <f t="shared" si="189"/>
        <v>R1GASHBURTON AND BUCKFASTLEIGH HOSPITAL</v>
      </c>
      <c r="BE313" s="94" t="s">
        <v>2683</v>
      </c>
      <c r="BF313" s="94" t="s">
        <v>2684</v>
      </c>
      <c r="BG313" s="94" t="s">
        <v>2683</v>
      </c>
      <c r="BH313" s="94" t="s">
        <v>2684</v>
      </c>
      <c r="BI313" s="94" t="str">
        <f t="shared" si="190"/>
        <v>R1G</v>
      </c>
    </row>
    <row r="314" spans="1:61" hidden="1" x14ac:dyDescent="0.3">
      <c r="A314" s="29" t="e">
        <f t="shared" si="260"/>
        <v>#N/A</v>
      </c>
      <c r="B314" s="29" t="e">
        <f t="shared" si="261"/>
        <v>#N/A</v>
      </c>
      <c r="C314" s="29"/>
      <c r="D314" s="29">
        <f t="shared" si="262"/>
        <v>0</v>
      </c>
      <c r="E314" s="43">
        <f t="shared" si="208"/>
        <v>0</v>
      </c>
      <c r="F314" s="29" t="str">
        <f t="shared" si="209"/>
        <v/>
      </c>
      <c r="G314" s="43" t="str">
        <f t="shared" si="210"/>
        <v/>
      </c>
      <c r="H314" s="43">
        <f t="shared" si="211"/>
        <v>0</v>
      </c>
      <c r="I314" s="43">
        <f t="shared" si="212"/>
        <v>0</v>
      </c>
      <c r="J314" s="43">
        <f t="shared" si="263"/>
        <v>0</v>
      </c>
      <c r="K314" s="43">
        <f t="shared" si="264"/>
        <v>0</v>
      </c>
      <c r="L314" s="43">
        <f t="shared" si="213"/>
        <v>0</v>
      </c>
      <c r="M314" s="43">
        <f t="shared" si="214"/>
        <v>0</v>
      </c>
      <c r="N314" s="43">
        <f t="shared" si="215"/>
        <v>0</v>
      </c>
      <c r="O314" s="43"/>
      <c r="P314" s="43"/>
      <c r="Q314" s="43"/>
      <c r="R314" s="43"/>
      <c r="S314" s="43"/>
      <c r="T314" s="43"/>
      <c r="U314" s="43">
        <f t="shared" si="216"/>
        <v>0</v>
      </c>
      <c r="V314" s="43"/>
      <c r="W314" s="43"/>
      <c r="X314" s="43"/>
      <c r="Y314" s="43"/>
      <c r="Z314" s="43"/>
      <c r="AA314" s="43">
        <f t="shared" si="265"/>
        <v>0</v>
      </c>
      <c r="AB314" s="43">
        <f t="shared" si="265"/>
        <v>0</v>
      </c>
      <c r="AC314" s="43">
        <f t="shared" si="265"/>
        <v>0</v>
      </c>
      <c r="AD314" s="43">
        <f t="shared" si="265"/>
        <v>0</v>
      </c>
      <c r="AE314" s="43">
        <f t="shared" ref="AE314:AF314" si="272">IF(AE113="",0,IF(AE113&gt;100%,1,0))</f>
        <v>0</v>
      </c>
      <c r="AF314" s="43">
        <f t="shared" si="272"/>
        <v>0</v>
      </c>
      <c r="AG314" s="29">
        <f t="shared" si="218"/>
        <v>0</v>
      </c>
      <c r="AK314" s="28">
        <f t="shared" si="268"/>
        <v>0</v>
      </c>
      <c r="AM314" s="28">
        <f t="shared" si="237"/>
        <v>0</v>
      </c>
      <c r="AN314" s="28">
        <f t="shared" si="238"/>
        <v>0</v>
      </c>
      <c r="AO314" s="28">
        <f t="shared" si="239"/>
        <v>0</v>
      </c>
      <c r="AP314" s="29"/>
      <c r="AS314" t="str">
        <f t="shared" si="224"/>
        <v/>
      </c>
      <c r="AT314" t="str">
        <f t="shared" si="269"/>
        <v/>
      </c>
      <c r="AU314" s="29">
        <f t="shared" si="225"/>
        <v>0</v>
      </c>
      <c r="AV314" s="29" t="b">
        <f t="shared" si="270"/>
        <v>0</v>
      </c>
      <c r="AW314" s="29">
        <f t="shared" si="226"/>
        <v>0</v>
      </c>
      <c r="AX314" s="28">
        <f t="shared" si="222"/>
        <v>0</v>
      </c>
      <c r="BD314" t="str">
        <f t="shared" si="189"/>
        <v>R1GBOVEY TRACEY HOSPITAL</v>
      </c>
      <c r="BE314" s="94" t="s">
        <v>2699</v>
      </c>
      <c r="BF314" s="94" t="s">
        <v>2700</v>
      </c>
      <c r="BG314" s="94" t="s">
        <v>2699</v>
      </c>
      <c r="BH314" s="94" t="s">
        <v>2700</v>
      </c>
      <c r="BI314" s="94" t="str">
        <f t="shared" si="190"/>
        <v>R1G</v>
      </c>
    </row>
    <row r="315" spans="1:61" hidden="1" x14ac:dyDescent="0.3">
      <c r="A315" s="29" t="e">
        <f t="shared" si="260"/>
        <v>#N/A</v>
      </c>
      <c r="B315" s="29" t="e">
        <f t="shared" si="261"/>
        <v>#N/A</v>
      </c>
      <c r="C315" s="29"/>
      <c r="D315" s="29">
        <f t="shared" si="262"/>
        <v>0</v>
      </c>
      <c r="E315" s="43">
        <f t="shared" si="208"/>
        <v>0</v>
      </c>
      <c r="F315" s="29" t="str">
        <f t="shared" si="209"/>
        <v/>
      </c>
      <c r="G315" s="43" t="str">
        <f t="shared" si="210"/>
        <v/>
      </c>
      <c r="H315" s="43">
        <f t="shared" si="211"/>
        <v>0</v>
      </c>
      <c r="I315" s="43">
        <f t="shared" si="212"/>
        <v>0</v>
      </c>
      <c r="J315" s="43">
        <f t="shared" si="263"/>
        <v>0</v>
      </c>
      <c r="K315" s="43">
        <f t="shared" si="264"/>
        <v>0</v>
      </c>
      <c r="L315" s="43">
        <f t="shared" si="213"/>
        <v>0</v>
      </c>
      <c r="M315" s="43">
        <f t="shared" si="214"/>
        <v>0</v>
      </c>
      <c r="N315" s="43">
        <f t="shared" si="215"/>
        <v>0</v>
      </c>
      <c r="O315" s="43"/>
      <c r="P315" s="43"/>
      <c r="Q315" s="43"/>
      <c r="R315" s="43"/>
      <c r="S315" s="43"/>
      <c r="T315" s="43"/>
      <c r="U315" s="43">
        <f t="shared" si="216"/>
        <v>0</v>
      </c>
      <c r="V315" s="43"/>
      <c r="W315" s="43"/>
      <c r="X315" s="43"/>
      <c r="Y315" s="43"/>
      <c r="Z315" s="43"/>
      <c r="AA315" s="43">
        <f t="shared" si="265"/>
        <v>0</v>
      </c>
      <c r="AB315" s="43">
        <f t="shared" si="265"/>
        <v>0</v>
      </c>
      <c r="AC315" s="43">
        <f t="shared" si="265"/>
        <v>0</v>
      </c>
      <c r="AD315" s="43">
        <f t="shared" si="265"/>
        <v>0</v>
      </c>
      <c r="AE315" s="43">
        <f t="shared" ref="AE315:AF315" si="273">IF(AE114="",0,IF(AE114&gt;100%,1,0))</f>
        <v>0</v>
      </c>
      <c r="AF315" s="43">
        <f t="shared" si="273"/>
        <v>0</v>
      </c>
      <c r="AG315" s="29">
        <f t="shared" si="218"/>
        <v>0</v>
      </c>
      <c r="AK315" s="28">
        <f t="shared" si="268"/>
        <v>0</v>
      </c>
      <c r="AM315" s="28">
        <f t="shared" si="237"/>
        <v>0</v>
      </c>
      <c r="AN315" s="28">
        <f t="shared" si="238"/>
        <v>0</v>
      </c>
      <c r="AO315" s="28">
        <f t="shared" si="239"/>
        <v>0</v>
      </c>
      <c r="AP315" s="29"/>
      <c r="AS315" t="str">
        <f t="shared" si="224"/>
        <v/>
      </c>
      <c r="AT315" t="str">
        <f t="shared" si="269"/>
        <v/>
      </c>
      <c r="AU315" s="29">
        <f t="shared" si="225"/>
        <v>0</v>
      </c>
      <c r="AV315" s="29" t="b">
        <f t="shared" si="270"/>
        <v>0</v>
      </c>
      <c r="AW315" s="29">
        <f t="shared" si="226"/>
        <v>0</v>
      </c>
      <c r="AX315" s="28">
        <f t="shared" si="222"/>
        <v>0</v>
      </c>
      <c r="BD315" t="str">
        <f t="shared" si="189"/>
        <v>R1GBRISEHAM UNIT</v>
      </c>
      <c r="BE315" s="94" t="s">
        <v>2679</v>
      </c>
      <c r="BF315" s="94" t="s">
        <v>2680</v>
      </c>
      <c r="BG315" s="94" t="s">
        <v>2679</v>
      </c>
      <c r="BH315" s="94" t="s">
        <v>2680</v>
      </c>
      <c r="BI315" s="94" t="str">
        <f t="shared" si="190"/>
        <v>R1G</v>
      </c>
    </row>
    <row r="316" spans="1:61" hidden="1" x14ac:dyDescent="0.3">
      <c r="A316" s="29" t="e">
        <f t="shared" si="260"/>
        <v>#N/A</v>
      </c>
      <c r="B316" s="29" t="e">
        <f t="shared" si="261"/>
        <v>#N/A</v>
      </c>
      <c r="C316" s="29"/>
      <c r="D316" s="29">
        <f t="shared" si="262"/>
        <v>0</v>
      </c>
      <c r="E316" s="43">
        <f t="shared" si="208"/>
        <v>0</v>
      </c>
      <c r="F316" s="29" t="str">
        <f t="shared" si="209"/>
        <v/>
      </c>
      <c r="G316" s="43" t="str">
        <f t="shared" si="210"/>
        <v/>
      </c>
      <c r="H316" s="43">
        <f t="shared" si="211"/>
        <v>0</v>
      </c>
      <c r="I316" s="43">
        <f t="shared" si="212"/>
        <v>0</v>
      </c>
      <c r="J316" s="43">
        <f t="shared" si="263"/>
        <v>0</v>
      </c>
      <c r="K316" s="43">
        <f t="shared" si="264"/>
        <v>0</v>
      </c>
      <c r="L316" s="43">
        <f t="shared" si="213"/>
        <v>0</v>
      </c>
      <c r="M316" s="43">
        <f t="shared" si="214"/>
        <v>0</v>
      </c>
      <c r="N316" s="43">
        <f t="shared" si="215"/>
        <v>0</v>
      </c>
      <c r="O316" s="43"/>
      <c r="P316" s="43"/>
      <c r="Q316" s="43"/>
      <c r="R316" s="43"/>
      <c r="S316" s="43"/>
      <c r="T316" s="43"/>
      <c r="U316" s="43">
        <f t="shared" si="216"/>
        <v>0</v>
      </c>
      <c r="V316" s="43"/>
      <c r="W316" s="43"/>
      <c r="X316" s="43"/>
      <c r="Y316" s="43"/>
      <c r="Z316" s="43"/>
      <c r="AA316" s="43">
        <f t="shared" si="265"/>
        <v>0</v>
      </c>
      <c r="AB316" s="43">
        <f t="shared" si="265"/>
        <v>0</v>
      </c>
      <c r="AC316" s="43">
        <f t="shared" si="265"/>
        <v>0</v>
      </c>
      <c r="AD316" s="43">
        <f t="shared" si="265"/>
        <v>0</v>
      </c>
      <c r="AE316" s="43">
        <f t="shared" ref="AE316:AF316" si="274">IF(AE115="",0,IF(AE115&gt;100%,1,0))</f>
        <v>0</v>
      </c>
      <c r="AF316" s="43">
        <f t="shared" si="274"/>
        <v>0</v>
      </c>
      <c r="AG316" s="29">
        <f t="shared" si="218"/>
        <v>0</v>
      </c>
      <c r="AK316" s="28">
        <f t="shared" si="268"/>
        <v>0</v>
      </c>
      <c r="AM316" s="28">
        <f t="shared" si="237"/>
        <v>0</v>
      </c>
      <c r="AN316" s="28">
        <f t="shared" si="238"/>
        <v>0</v>
      </c>
      <c r="AO316" s="28">
        <f t="shared" si="239"/>
        <v>0</v>
      </c>
      <c r="AP316" s="29"/>
      <c r="AS316" t="str">
        <f t="shared" si="224"/>
        <v/>
      </c>
      <c r="AT316" t="str">
        <f t="shared" si="269"/>
        <v/>
      </c>
      <c r="AU316" s="29">
        <f t="shared" si="225"/>
        <v>0</v>
      </c>
      <c r="AV316" s="29" t="b">
        <f t="shared" si="270"/>
        <v>0</v>
      </c>
      <c r="AW316" s="29">
        <f t="shared" si="226"/>
        <v>0</v>
      </c>
      <c r="AX316" s="28">
        <f t="shared" si="222"/>
        <v>0</v>
      </c>
      <c r="BD316" t="str">
        <f t="shared" si="189"/>
        <v>R1GBRIXHAM CARERS</v>
      </c>
      <c r="BE316" s="94" t="s">
        <v>2707</v>
      </c>
      <c r="BF316" s="94" t="s">
        <v>2708</v>
      </c>
      <c r="BG316" s="94" t="s">
        <v>2707</v>
      </c>
      <c r="BH316" s="94" t="s">
        <v>2708</v>
      </c>
      <c r="BI316" s="94" t="str">
        <f t="shared" si="190"/>
        <v>R1G</v>
      </c>
    </row>
    <row r="317" spans="1:61" hidden="1" x14ac:dyDescent="0.3">
      <c r="A317" s="29" t="e">
        <f t="shared" si="260"/>
        <v>#N/A</v>
      </c>
      <c r="B317" s="29" t="e">
        <f t="shared" si="261"/>
        <v>#N/A</v>
      </c>
      <c r="C317" s="29"/>
      <c r="D317" s="29">
        <f t="shared" si="262"/>
        <v>0</v>
      </c>
      <c r="E317" s="43">
        <f t="shared" si="208"/>
        <v>0</v>
      </c>
      <c r="F317" s="29" t="str">
        <f t="shared" si="209"/>
        <v/>
      </c>
      <c r="G317" s="43" t="str">
        <f t="shared" si="210"/>
        <v/>
      </c>
      <c r="H317" s="43">
        <f t="shared" si="211"/>
        <v>0</v>
      </c>
      <c r="I317" s="43">
        <f t="shared" si="212"/>
        <v>0</v>
      </c>
      <c r="J317" s="43">
        <f t="shared" si="263"/>
        <v>0</v>
      </c>
      <c r="K317" s="43">
        <f t="shared" si="264"/>
        <v>0</v>
      </c>
      <c r="L317" s="43">
        <f t="shared" si="213"/>
        <v>0</v>
      </c>
      <c r="M317" s="43">
        <f t="shared" si="214"/>
        <v>0</v>
      </c>
      <c r="N317" s="43">
        <f t="shared" si="215"/>
        <v>0</v>
      </c>
      <c r="O317" s="43"/>
      <c r="P317" s="43"/>
      <c r="Q317" s="43"/>
      <c r="R317" s="43"/>
      <c r="S317" s="43"/>
      <c r="T317" s="43"/>
      <c r="U317" s="43">
        <f t="shared" si="216"/>
        <v>0</v>
      </c>
      <c r="V317" s="43"/>
      <c r="W317" s="43"/>
      <c r="X317" s="43"/>
      <c r="Y317" s="43"/>
      <c r="Z317" s="43"/>
      <c r="AA317" s="43">
        <f t="shared" si="265"/>
        <v>0</v>
      </c>
      <c r="AB317" s="43">
        <f t="shared" si="265"/>
        <v>0</v>
      </c>
      <c r="AC317" s="43">
        <f t="shared" si="265"/>
        <v>0</v>
      </c>
      <c r="AD317" s="43">
        <f t="shared" si="265"/>
        <v>0</v>
      </c>
      <c r="AE317" s="43">
        <f t="shared" ref="AE317:AF317" si="275">IF(AE116="",0,IF(AE116&gt;100%,1,0))</f>
        <v>0</v>
      </c>
      <c r="AF317" s="43">
        <f t="shared" si="275"/>
        <v>0</v>
      </c>
      <c r="AG317" s="29">
        <f t="shared" si="218"/>
        <v>0</v>
      </c>
      <c r="AK317" s="28">
        <f t="shared" si="268"/>
        <v>0</v>
      </c>
      <c r="AM317" s="28">
        <f t="shared" si="237"/>
        <v>0</v>
      </c>
      <c r="AN317" s="28">
        <f t="shared" si="238"/>
        <v>0</v>
      </c>
      <c r="AO317" s="28">
        <f t="shared" si="239"/>
        <v>0</v>
      </c>
      <c r="AP317" s="29"/>
      <c r="AS317" t="str">
        <f t="shared" si="224"/>
        <v/>
      </c>
      <c r="AT317" t="str">
        <f t="shared" si="269"/>
        <v/>
      </c>
      <c r="AU317" s="29">
        <f t="shared" si="225"/>
        <v>0</v>
      </c>
      <c r="AV317" s="29" t="b">
        <f t="shared" si="270"/>
        <v>0</v>
      </c>
      <c r="AW317" s="29">
        <f t="shared" si="226"/>
        <v>0</v>
      </c>
      <c r="AX317" s="28">
        <f t="shared" si="222"/>
        <v>0</v>
      </c>
      <c r="BD317" t="str">
        <f t="shared" si="189"/>
        <v>R1GBRIXHAM HOSPITAL</v>
      </c>
      <c r="BE317" s="94" t="s">
        <v>2677</v>
      </c>
      <c r="BF317" s="94" t="s">
        <v>2678</v>
      </c>
      <c r="BG317" s="94" t="s">
        <v>2677</v>
      </c>
      <c r="BH317" s="94" t="s">
        <v>2678</v>
      </c>
      <c r="BI317" s="94" t="str">
        <f t="shared" si="190"/>
        <v>R1G</v>
      </c>
    </row>
    <row r="318" spans="1:61" hidden="1" x14ac:dyDescent="0.3">
      <c r="A318" s="29" t="e">
        <f t="shared" si="260"/>
        <v>#N/A</v>
      </c>
      <c r="B318" s="29" t="e">
        <f t="shared" si="261"/>
        <v>#N/A</v>
      </c>
      <c r="C318" s="29"/>
      <c r="D318" s="29">
        <f t="shared" si="262"/>
        <v>0</v>
      </c>
      <c r="E318" s="43">
        <f t="shared" si="208"/>
        <v>0</v>
      </c>
      <c r="F318" s="29" t="str">
        <f t="shared" si="209"/>
        <v/>
      </c>
      <c r="G318" s="43" t="str">
        <f t="shared" si="210"/>
        <v/>
      </c>
      <c r="H318" s="43">
        <f t="shared" si="211"/>
        <v>0</v>
      </c>
      <c r="I318" s="43">
        <f t="shared" si="212"/>
        <v>0</v>
      </c>
      <c r="J318" s="43">
        <f t="shared" si="263"/>
        <v>0</v>
      </c>
      <c r="K318" s="43">
        <f t="shared" si="264"/>
        <v>0</v>
      </c>
      <c r="L318" s="43">
        <f t="shared" si="213"/>
        <v>0</v>
      </c>
      <c r="M318" s="43">
        <f t="shared" si="214"/>
        <v>0</v>
      </c>
      <c r="N318" s="43">
        <f t="shared" si="215"/>
        <v>0</v>
      </c>
      <c r="O318" s="43"/>
      <c r="P318" s="43"/>
      <c r="Q318" s="43"/>
      <c r="R318" s="43"/>
      <c r="S318" s="43"/>
      <c r="T318" s="43"/>
      <c r="U318" s="43">
        <f t="shared" si="216"/>
        <v>0</v>
      </c>
      <c r="V318" s="43"/>
      <c r="W318" s="43"/>
      <c r="X318" s="43"/>
      <c r="Y318" s="43"/>
      <c r="Z318" s="43"/>
      <c r="AA318" s="43">
        <f t="shared" si="265"/>
        <v>0</v>
      </c>
      <c r="AB318" s="43">
        <f t="shared" si="265"/>
        <v>0</v>
      </c>
      <c r="AC318" s="43">
        <f t="shared" si="265"/>
        <v>0</v>
      </c>
      <c r="AD318" s="43">
        <f t="shared" si="265"/>
        <v>0</v>
      </c>
      <c r="AE318" s="43">
        <f t="shared" ref="AE318:AF318" si="276">IF(AE117="",0,IF(AE117&gt;100%,1,0))</f>
        <v>0</v>
      </c>
      <c r="AF318" s="43">
        <f t="shared" si="276"/>
        <v>0</v>
      </c>
      <c r="AG318" s="29">
        <f t="shared" si="218"/>
        <v>0</v>
      </c>
      <c r="AK318" s="28">
        <f t="shared" si="268"/>
        <v>0</v>
      </c>
      <c r="AM318" s="28">
        <f t="shared" si="237"/>
        <v>0</v>
      </c>
      <c r="AN318" s="28">
        <f t="shared" si="238"/>
        <v>0</v>
      </c>
      <c r="AO318" s="28">
        <f t="shared" si="239"/>
        <v>0</v>
      </c>
      <c r="AP318" s="29"/>
      <c r="AS318" t="str">
        <f t="shared" si="224"/>
        <v/>
      </c>
      <c r="AT318" t="str">
        <f t="shared" si="269"/>
        <v/>
      </c>
      <c r="AU318" s="29">
        <f t="shared" si="225"/>
        <v>0</v>
      </c>
      <c r="AV318" s="29" t="b">
        <f t="shared" si="270"/>
        <v>0</v>
      </c>
      <c r="AW318" s="29">
        <f t="shared" si="226"/>
        <v>0</v>
      </c>
      <c r="AX318" s="28">
        <f t="shared" si="222"/>
        <v>0</v>
      </c>
      <c r="BD318" t="str">
        <f t="shared" si="189"/>
        <v>R1GBRIXHAM MIU</v>
      </c>
      <c r="BE318" s="94" t="s">
        <v>2709</v>
      </c>
      <c r="BF318" s="94" t="s">
        <v>2710</v>
      </c>
      <c r="BG318" s="94" t="s">
        <v>2709</v>
      </c>
      <c r="BH318" s="94" t="s">
        <v>2710</v>
      </c>
      <c r="BI318" s="94" t="str">
        <f t="shared" si="190"/>
        <v>R1G</v>
      </c>
    </row>
    <row r="319" spans="1:61" hidden="1" x14ac:dyDescent="0.3">
      <c r="A319" s="29" t="e">
        <f t="shared" si="260"/>
        <v>#N/A</v>
      </c>
      <c r="B319" s="29" t="e">
        <f t="shared" si="261"/>
        <v>#N/A</v>
      </c>
      <c r="C319" s="29"/>
      <c r="D319" s="29">
        <f t="shared" si="262"/>
        <v>0</v>
      </c>
      <c r="E319" s="43">
        <f t="shared" si="208"/>
        <v>0</v>
      </c>
      <c r="F319" s="29" t="str">
        <f t="shared" si="209"/>
        <v/>
      </c>
      <c r="G319" s="43" t="str">
        <f t="shared" si="210"/>
        <v/>
      </c>
      <c r="H319" s="43">
        <f t="shared" si="211"/>
        <v>0</v>
      </c>
      <c r="I319" s="43">
        <f t="shared" si="212"/>
        <v>0</v>
      </c>
      <c r="J319" s="43">
        <f t="shared" si="263"/>
        <v>0</v>
      </c>
      <c r="K319" s="43">
        <f t="shared" si="264"/>
        <v>0</v>
      </c>
      <c r="L319" s="43">
        <f t="shared" si="213"/>
        <v>0</v>
      </c>
      <c r="M319" s="43">
        <f t="shared" si="214"/>
        <v>0</v>
      </c>
      <c r="N319" s="43">
        <f t="shared" si="215"/>
        <v>0</v>
      </c>
      <c r="O319" s="43"/>
      <c r="P319" s="43"/>
      <c r="Q319" s="43"/>
      <c r="R319" s="43"/>
      <c r="S319" s="43"/>
      <c r="T319" s="43"/>
      <c r="U319" s="43">
        <f t="shared" si="216"/>
        <v>0</v>
      </c>
      <c r="V319" s="43"/>
      <c r="W319" s="43"/>
      <c r="X319" s="43"/>
      <c r="Y319" s="43"/>
      <c r="Z319" s="43"/>
      <c r="AA319" s="43">
        <f t="shared" si="265"/>
        <v>0</v>
      </c>
      <c r="AB319" s="43">
        <f t="shared" si="265"/>
        <v>0</v>
      </c>
      <c r="AC319" s="43">
        <f t="shared" si="265"/>
        <v>0</v>
      </c>
      <c r="AD319" s="43">
        <f t="shared" si="265"/>
        <v>0</v>
      </c>
      <c r="AE319" s="43">
        <f t="shared" ref="AE319:AF319" si="277">IF(AE118="",0,IF(AE118&gt;100%,1,0))</f>
        <v>0</v>
      </c>
      <c r="AF319" s="43">
        <f t="shared" si="277"/>
        <v>0</v>
      </c>
      <c r="AG319" s="29">
        <f t="shared" si="218"/>
        <v>0</v>
      </c>
      <c r="AK319" s="28">
        <f t="shared" si="268"/>
        <v>0</v>
      </c>
      <c r="AM319" s="28">
        <f t="shared" si="237"/>
        <v>0</v>
      </c>
      <c r="AN319" s="28">
        <f t="shared" si="238"/>
        <v>0</v>
      </c>
      <c r="AO319" s="28">
        <f t="shared" si="239"/>
        <v>0</v>
      </c>
      <c r="AP319" s="29"/>
      <c r="AS319" t="str">
        <f t="shared" si="224"/>
        <v/>
      </c>
      <c r="AT319" t="str">
        <f t="shared" si="269"/>
        <v/>
      </c>
      <c r="AU319" s="29">
        <f t="shared" si="225"/>
        <v>0</v>
      </c>
      <c r="AV319" s="29" t="b">
        <f t="shared" si="270"/>
        <v>0</v>
      </c>
      <c r="AW319" s="29">
        <f t="shared" si="226"/>
        <v>0</v>
      </c>
      <c r="AX319" s="28">
        <f t="shared" si="222"/>
        <v>0</v>
      </c>
      <c r="BD319" t="str">
        <f t="shared" si="189"/>
        <v>R1GCHADWELL OPMH</v>
      </c>
      <c r="BE319" s="94" t="s">
        <v>2711</v>
      </c>
      <c r="BF319" s="94" t="s">
        <v>2712</v>
      </c>
      <c r="BG319" s="94" t="s">
        <v>2711</v>
      </c>
      <c r="BH319" s="94" t="s">
        <v>2712</v>
      </c>
      <c r="BI319" s="94" t="str">
        <f t="shared" si="190"/>
        <v>R1G</v>
      </c>
    </row>
    <row r="320" spans="1:61" hidden="1" x14ac:dyDescent="0.3">
      <c r="A320" s="29" t="e">
        <f t="shared" si="260"/>
        <v>#N/A</v>
      </c>
      <c r="B320" s="29" t="e">
        <f t="shared" si="261"/>
        <v>#N/A</v>
      </c>
      <c r="C320" s="29"/>
      <c r="D320" s="29">
        <f t="shared" si="262"/>
        <v>0</v>
      </c>
      <c r="E320" s="43">
        <f t="shared" si="208"/>
        <v>0</v>
      </c>
      <c r="F320" s="29" t="str">
        <f t="shared" si="209"/>
        <v/>
      </c>
      <c r="G320" s="43" t="str">
        <f t="shared" si="210"/>
        <v/>
      </c>
      <c r="H320" s="43">
        <f t="shared" si="211"/>
        <v>0</v>
      </c>
      <c r="I320" s="43">
        <f t="shared" si="212"/>
        <v>0</v>
      </c>
      <c r="J320" s="43">
        <f t="shared" si="263"/>
        <v>0</v>
      </c>
      <c r="K320" s="43">
        <f t="shared" si="264"/>
        <v>0</v>
      </c>
      <c r="L320" s="43">
        <f t="shared" si="213"/>
        <v>0</v>
      </c>
      <c r="M320" s="43">
        <f t="shared" si="214"/>
        <v>0</v>
      </c>
      <c r="N320" s="43">
        <f t="shared" si="215"/>
        <v>0</v>
      </c>
      <c r="O320" s="43"/>
      <c r="P320" s="43"/>
      <c r="Q320" s="43"/>
      <c r="R320" s="43"/>
      <c r="S320" s="43"/>
      <c r="T320" s="43"/>
      <c r="U320" s="43">
        <f t="shared" si="216"/>
        <v>0</v>
      </c>
      <c r="V320" s="43"/>
      <c r="W320" s="43"/>
      <c r="X320" s="43"/>
      <c r="Y320" s="43"/>
      <c r="Z320" s="43"/>
      <c r="AA320" s="43">
        <f t="shared" si="265"/>
        <v>0</v>
      </c>
      <c r="AB320" s="43">
        <f t="shared" si="265"/>
        <v>0</v>
      </c>
      <c r="AC320" s="43">
        <f t="shared" si="265"/>
        <v>0</v>
      </c>
      <c r="AD320" s="43">
        <f t="shared" si="265"/>
        <v>0</v>
      </c>
      <c r="AE320" s="43">
        <f t="shared" ref="AE320:AF320" si="278">IF(AE119="",0,IF(AE119&gt;100%,1,0))</f>
        <v>0</v>
      </c>
      <c r="AF320" s="43">
        <f t="shared" si="278"/>
        <v>0</v>
      </c>
      <c r="AG320" s="29">
        <f t="shared" si="218"/>
        <v>0</v>
      </c>
      <c r="AK320" s="28">
        <f t="shared" si="268"/>
        <v>0</v>
      </c>
      <c r="AM320" s="28">
        <f t="shared" si="237"/>
        <v>0</v>
      </c>
      <c r="AN320" s="28">
        <f t="shared" si="238"/>
        <v>0</v>
      </c>
      <c r="AO320" s="28">
        <f t="shared" si="239"/>
        <v>0</v>
      </c>
      <c r="AP320" s="29"/>
      <c r="AS320" t="str">
        <f t="shared" si="224"/>
        <v/>
      </c>
      <c r="AT320" t="str">
        <f t="shared" si="269"/>
        <v/>
      </c>
      <c r="AU320" s="29">
        <f t="shared" si="225"/>
        <v>0</v>
      </c>
      <c r="AV320" s="29" t="b">
        <f t="shared" si="270"/>
        <v>0</v>
      </c>
      <c r="AW320" s="29">
        <f t="shared" si="226"/>
        <v>0</v>
      </c>
      <c r="AX320" s="28">
        <f t="shared" si="222"/>
        <v>0</v>
      </c>
      <c r="BD320" t="str">
        <f t="shared" si="189"/>
        <v>R1GDARTMOUTH HOSPITAL</v>
      </c>
      <c r="BE320" s="94" t="s">
        <v>2685</v>
      </c>
      <c r="BF320" s="94" t="s">
        <v>2686</v>
      </c>
      <c r="BG320" s="94" t="s">
        <v>2685</v>
      </c>
      <c r="BH320" s="94" t="s">
        <v>2686</v>
      </c>
      <c r="BI320" s="94" t="str">
        <f t="shared" si="190"/>
        <v>R1G</v>
      </c>
    </row>
    <row r="321" spans="1:61" hidden="1" x14ac:dyDescent="0.3">
      <c r="A321" s="29" t="e">
        <f t="shared" si="260"/>
        <v>#N/A</v>
      </c>
      <c r="B321" s="29" t="e">
        <f t="shared" si="261"/>
        <v>#N/A</v>
      </c>
      <c r="C321" s="29"/>
      <c r="D321" s="29">
        <f t="shared" si="262"/>
        <v>0</v>
      </c>
      <c r="E321" s="43">
        <f t="shared" si="208"/>
        <v>0</v>
      </c>
      <c r="F321" s="29" t="str">
        <f t="shared" si="209"/>
        <v/>
      </c>
      <c r="G321" s="43" t="str">
        <f t="shared" si="210"/>
        <v/>
      </c>
      <c r="H321" s="43">
        <f t="shared" si="211"/>
        <v>0</v>
      </c>
      <c r="I321" s="43">
        <f t="shared" si="212"/>
        <v>0</v>
      </c>
      <c r="J321" s="43">
        <f t="shared" si="263"/>
        <v>0</v>
      </c>
      <c r="K321" s="43">
        <f t="shared" si="264"/>
        <v>0</v>
      </c>
      <c r="L321" s="43">
        <f t="shared" si="213"/>
        <v>0</v>
      </c>
      <c r="M321" s="43">
        <f t="shared" si="214"/>
        <v>0</v>
      </c>
      <c r="N321" s="43">
        <f t="shared" si="215"/>
        <v>0</v>
      </c>
      <c r="O321" s="43"/>
      <c r="P321" s="43"/>
      <c r="Q321" s="43"/>
      <c r="R321" s="43"/>
      <c r="S321" s="43"/>
      <c r="T321" s="43"/>
      <c r="U321" s="43">
        <f t="shared" si="216"/>
        <v>0</v>
      </c>
      <c r="V321" s="43"/>
      <c r="W321" s="43"/>
      <c r="X321" s="43"/>
      <c r="Y321" s="43"/>
      <c r="Z321" s="43"/>
      <c r="AA321" s="43">
        <f t="shared" si="265"/>
        <v>0</v>
      </c>
      <c r="AB321" s="43">
        <f t="shared" si="265"/>
        <v>0</v>
      </c>
      <c r="AC321" s="43">
        <f t="shared" si="265"/>
        <v>0</v>
      </c>
      <c r="AD321" s="43">
        <f t="shared" si="265"/>
        <v>0</v>
      </c>
      <c r="AE321" s="43">
        <f t="shared" ref="AE321:AF321" si="279">IF(AE120="",0,IF(AE120&gt;100%,1,0))</f>
        <v>0</v>
      </c>
      <c r="AF321" s="43">
        <f t="shared" si="279"/>
        <v>0</v>
      </c>
      <c r="AG321" s="29">
        <f t="shared" si="218"/>
        <v>0</v>
      </c>
      <c r="AK321" s="28">
        <f t="shared" si="268"/>
        <v>0</v>
      </c>
      <c r="AM321" s="28">
        <f t="shared" si="237"/>
        <v>0</v>
      </c>
      <c r="AN321" s="28">
        <f t="shared" si="238"/>
        <v>0</v>
      </c>
      <c r="AO321" s="28">
        <f t="shared" si="239"/>
        <v>0</v>
      </c>
      <c r="AP321" s="29"/>
      <c r="AS321" t="str">
        <f t="shared" si="224"/>
        <v/>
      </c>
      <c r="AT321" t="str">
        <f t="shared" si="269"/>
        <v/>
      </c>
      <c r="AU321" s="29">
        <f t="shared" si="225"/>
        <v>0</v>
      </c>
      <c r="AV321" s="29" t="b">
        <f t="shared" si="270"/>
        <v>0</v>
      </c>
      <c r="AW321" s="29">
        <f t="shared" si="226"/>
        <v>0</v>
      </c>
      <c r="AX321" s="28">
        <f t="shared" si="222"/>
        <v>0</v>
      </c>
      <c r="BD321" t="str">
        <f t="shared" si="189"/>
        <v>R1GDAWLISH HOSPITAL</v>
      </c>
      <c r="BE321" s="94" t="s">
        <v>2687</v>
      </c>
      <c r="BF321" s="94" t="s">
        <v>2688</v>
      </c>
      <c r="BG321" s="94" t="s">
        <v>2687</v>
      </c>
      <c r="BH321" s="94" t="s">
        <v>2688</v>
      </c>
      <c r="BI321" s="94" t="str">
        <f t="shared" si="190"/>
        <v>R1G</v>
      </c>
    </row>
    <row r="322" spans="1:61" hidden="1" x14ac:dyDescent="0.3">
      <c r="A322" s="29" t="e">
        <f t="shared" si="260"/>
        <v>#N/A</v>
      </c>
      <c r="B322" s="29" t="e">
        <f t="shared" si="261"/>
        <v>#N/A</v>
      </c>
      <c r="C322" s="29"/>
      <c r="D322" s="29">
        <f t="shared" si="262"/>
        <v>0</v>
      </c>
      <c r="E322" s="43">
        <f t="shared" si="208"/>
        <v>0</v>
      </c>
      <c r="F322" s="29" t="str">
        <f t="shared" si="209"/>
        <v/>
      </c>
      <c r="G322" s="43" t="str">
        <f t="shared" si="210"/>
        <v/>
      </c>
      <c r="H322" s="43">
        <f t="shared" si="211"/>
        <v>0</v>
      </c>
      <c r="I322" s="43">
        <f t="shared" si="212"/>
        <v>0</v>
      </c>
      <c r="J322" s="43">
        <f t="shared" si="263"/>
        <v>0</v>
      </c>
      <c r="K322" s="43">
        <f t="shared" si="264"/>
        <v>0</v>
      </c>
      <c r="L322" s="43">
        <f t="shared" si="213"/>
        <v>0</v>
      </c>
      <c r="M322" s="43">
        <f t="shared" si="214"/>
        <v>0</v>
      </c>
      <c r="N322" s="43">
        <f t="shared" si="215"/>
        <v>0</v>
      </c>
      <c r="O322" s="43"/>
      <c r="P322" s="43"/>
      <c r="Q322" s="43"/>
      <c r="R322" s="43"/>
      <c r="S322" s="43"/>
      <c r="T322" s="43"/>
      <c r="U322" s="43">
        <f t="shared" si="216"/>
        <v>0</v>
      </c>
      <c r="V322" s="43"/>
      <c r="W322" s="43"/>
      <c r="X322" s="43"/>
      <c r="Y322" s="43"/>
      <c r="Z322" s="43"/>
      <c r="AA322" s="43">
        <f t="shared" si="265"/>
        <v>0</v>
      </c>
      <c r="AB322" s="43">
        <f t="shared" si="265"/>
        <v>0</v>
      </c>
      <c r="AC322" s="43">
        <f t="shared" si="265"/>
        <v>0</v>
      </c>
      <c r="AD322" s="43">
        <f t="shared" si="265"/>
        <v>0</v>
      </c>
      <c r="AE322" s="43">
        <f t="shared" ref="AE322:AF322" si="280">IF(AE121="",0,IF(AE121&gt;100%,1,0))</f>
        <v>0</v>
      </c>
      <c r="AF322" s="43">
        <f t="shared" si="280"/>
        <v>0</v>
      </c>
      <c r="AG322" s="29">
        <f t="shared" si="218"/>
        <v>0</v>
      </c>
      <c r="AK322" s="28">
        <f t="shared" si="268"/>
        <v>0</v>
      </c>
      <c r="AM322" s="28">
        <f t="shared" si="237"/>
        <v>0</v>
      </c>
      <c r="AN322" s="28">
        <f t="shared" si="238"/>
        <v>0</v>
      </c>
      <c r="AO322" s="28">
        <f t="shared" si="239"/>
        <v>0</v>
      </c>
      <c r="AP322" s="29"/>
      <c r="AS322" t="str">
        <f t="shared" si="224"/>
        <v/>
      </c>
      <c r="AT322" t="str">
        <f t="shared" si="269"/>
        <v/>
      </c>
      <c r="AU322" s="29">
        <f t="shared" si="225"/>
        <v>0</v>
      </c>
      <c r="AV322" s="29" t="b">
        <f t="shared" si="270"/>
        <v>0</v>
      </c>
      <c r="AW322" s="29">
        <f t="shared" si="226"/>
        <v>0</v>
      </c>
      <c r="AX322" s="28">
        <f t="shared" si="222"/>
        <v>0</v>
      </c>
      <c r="BD322" t="str">
        <f t="shared" si="189"/>
        <v>R1GNEWTON ABBOT HOSPITAL</v>
      </c>
      <c r="BE322" s="94" t="s">
        <v>2689</v>
      </c>
      <c r="BF322" s="94" t="s">
        <v>2690</v>
      </c>
      <c r="BG322" s="94" t="s">
        <v>2689</v>
      </c>
      <c r="BH322" s="94" t="s">
        <v>2690</v>
      </c>
      <c r="BI322" s="94" t="str">
        <f t="shared" si="190"/>
        <v>R1G</v>
      </c>
    </row>
    <row r="323" spans="1:61" hidden="1" x14ac:dyDescent="0.3">
      <c r="A323" s="29" t="e">
        <f t="shared" si="260"/>
        <v>#N/A</v>
      </c>
      <c r="B323" s="29" t="e">
        <f t="shared" si="261"/>
        <v>#N/A</v>
      </c>
      <c r="C323" s="29"/>
      <c r="D323" s="29">
        <f t="shared" si="262"/>
        <v>0</v>
      </c>
      <c r="E323" s="43">
        <f t="shared" si="208"/>
        <v>0</v>
      </c>
      <c r="F323" s="29" t="str">
        <f t="shared" si="209"/>
        <v/>
      </c>
      <c r="G323" s="43" t="str">
        <f t="shared" si="210"/>
        <v/>
      </c>
      <c r="H323" s="43">
        <f t="shared" si="211"/>
        <v>0</v>
      </c>
      <c r="I323" s="43">
        <f t="shared" si="212"/>
        <v>0</v>
      </c>
      <c r="J323" s="43">
        <f t="shared" si="263"/>
        <v>0</v>
      </c>
      <c r="K323" s="43">
        <f t="shared" si="264"/>
        <v>0</v>
      </c>
      <c r="L323" s="43">
        <f t="shared" si="213"/>
        <v>0</v>
      </c>
      <c r="M323" s="43">
        <f t="shared" si="214"/>
        <v>0</v>
      </c>
      <c r="N323" s="43">
        <f t="shared" si="215"/>
        <v>0</v>
      </c>
      <c r="O323" s="43"/>
      <c r="P323" s="43"/>
      <c r="Q323" s="43"/>
      <c r="R323" s="43"/>
      <c r="S323" s="43"/>
      <c r="T323" s="43"/>
      <c r="U323" s="43">
        <f t="shared" si="216"/>
        <v>0</v>
      </c>
      <c r="V323" s="43"/>
      <c r="W323" s="43"/>
      <c r="X323" s="43"/>
      <c r="Y323" s="43"/>
      <c r="Z323" s="43"/>
      <c r="AA323" s="43">
        <f t="shared" si="265"/>
        <v>0</v>
      </c>
      <c r="AB323" s="43">
        <f t="shared" si="265"/>
        <v>0</v>
      </c>
      <c r="AC323" s="43">
        <f t="shared" si="265"/>
        <v>0</v>
      </c>
      <c r="AD323" s="43">
        <f t="shared" si="265"/>
        <v>0</v>
      </c>
      <c r="AE323" s="43">
        <f t="shared" ref="AE323:AF323" si="281">IF(AE122="",0,IF(AE122&gt;100%,1,0))</f>
        <v>0</v>
      </c>
      <c r="AF323" s="43">
        <f t="shared" si="281"/>
        <v>0</v>
      </c>
      <c r="AG323" s="29">
        <f t="shared" si="218"/>
        <v>0</v>
      </c>
      <c r="AK323" s="28">
        <f t="shared" si="268"/>
        <v>0</v>
      </c>
      <c r="AM323" s="28">
        <f t="shared" si="237"/>
        <v>0</v>
      </c>
      <c r="AN323" s="28">
        <f t="shared" si="238"/>
        <v>0</v>
      </c>
      <c r="AO323" s="28">
        <f t="shared" si="239"/>
        <v>0</v>
      </c>
      <c r="AP323" s="29"/>
      <c r="AS323" t="str">
        <f t="shared" si="224"/>
        <v/>
      </c>
      <c r="AT323" t="str">
        <f t="shared" si="269"/>
        <v/>
      </c>
      <c r="AU323" s="29">
        <f t="shared" si="225"/>
        <v>0</v>
      </c>
      <c r="AV323" s="29" t="b">
        <f t="shared" si="270"/>
        <v>0</v>
      </c>
      <c r="AW323" s="29">
        <f t="shared" si="226"/>
        <v>0</v>
      </c>
      <c r="AX323" s="28">
        <f t="shared" si="222"/>
        <v>0</v>
      </c>
      <c r="BD323" t="str">
        <f t="shared" si="189"/>
        <v>R1GNHS CONTINUING CARE RETROSPECTIVE REVIEW</v>
      </c>
      <c r="BE323" s="94" t="s">
        <v>2695</v>
      </c>
      <c r="BF323" s="94" t="s">
        <v>2696</v>
      </c>
      <c r="BG323" s="94" t="s">
        <v>2695</v>
      </c>
      <c r="BH323" s="94" t="s">
        <v>2696</v>
      </c>
      <c r="BI323" s="94" t="str">
        <f t="shared" si="190"/>
        <v>R1G</v>
      </c>
    </row>
    <row r="324" spans="1:61" hidden="1" x14ac:dyDescent="0.3">
      <c r="A324" s="29" t="e">
        <f t="shared" si="260"/>
        <v>#N/A</v>
      </c>
      <c r="B324" s="29" t="e">
        <f t="shared" si="261"/>
        <v>#N/A</v>
      </c>
      <c r="C324" s="29"/>
      <c r="D324" s="29">
        <f t="shared" si="262"/>
        <v>0</v>
      </c>
      <c r="E324" s="43">
        <f t="shared" si="208"/>
        <v>0</v>
      </c>
      <c r="F324" s="29" t="str">
        <f t="shared" si="209"/>
        <v/>
      </c>
      <c r="G324" s="43" t="str">
        <f t="shared" si="210"/>
        <v/>
      </c>
      <c r="H324" s="43">
        <f t="shared" si="211"/>
        <v>0</v>
      </c>
      <c r="I324" s="43">
        <f t="shared" si="212"/>
        <v>0</v>
      </c>
      <c r="J324" s="43">
        <f t="shared" si="263"/>
        <v>0</v>
      </c>
      <c r="K324" s="43">
        <f t="shared" si="264"/>
        <v>0</v>
      </c>
      <c r="L324" s="43">
        <f t="shared" si="213"/>
        <v>0</v>
      </c>
      <c r="M324" s="43">
        <f t="shared" si="214"/>
        <v>0</v>
      </c>
      <c r="N324" s="43">
        <f t="shared" si="215"/>
        <v>0</v>
      </c>
      <c r="O324" s="43"/>
      <c r="P324" s="43"/>
      <c r="Q324" s="43"/>
      <c r="R324" s="43"/>
      <c r="S324" s="43"/>
      <c r="T324" s="43"/>
      <c r="U324" s="43">
        <f t="shared" si="216"/>
        <v>0</v>
      </c>
      <c r="V324" s="43"/>
      <c r="W324" s="43"/>
      <c r="X324" s="43"/>
      <c r="Y324" s="43"/>
      <c r="Z324" s="43"/>
      <c r="AA324" s="43">
        <f t="shared" si="265"/>
        <v>0</v>
      </c>
      <c r="AB324" s="43">
        <f t="shared" si="265"/>
        <v>0</v>
      </c>
      <c r="AC324" s="43">
        <f t="shared" si="265"/>
        <v>0</v>
      </c>
      <c r="AD324" s="43">
        <f t="shared" si="265"/>
        <v>0</v>
      </c>
      <c r="AE324" s="43">
        <f t="shared" ref="AE324:AF324" si="282">IF(AE123="",0,IF(AE123&gt;100%,1,0))</f>
        <v>0</v>
      </c>
      <c r="AF324" s="43">
        <f t="shared" si="282"/>
        <v>0</v>
      </c>
      <c r="AG324" s="29">
        <f t="shared" si="218"/>
        <v>0</v>
      </c>
      <c r="AK324" s="28">
        <f t="shared" si="268"/>
        <v>0</v>
      </c>
      <c r="AM324" s="28">
        <f t="shared" si="237"/>
        <v>0</v>
      </c>
      <c r="AN324" s="28">
        <f t="shared" si="238"/>
        <v>0</v>
      </c>
      <c r="AO324" s="28">
        <f t="shared" si="239"/>
        <v>0</v>
      </c>
      <c r="AP324" s="29"/>
      <c r="AS324" t="str">
        <f t="shared" si="224"/>
        <v/>
      </c>
      <c r="AT324" t="str">
        <f t="shared" si="269"/>
        <v/>
      </c>
      <c r="AU324" s="29">
        <f t="shared" si="225"/>
        <v>0</v>
      </c>
      <c r="AV324" s="29" t="b">
        <f t="shared" si="270"/>
        <v>0</v>
      </c>
      <c r="AW324" s="29">
        <f t="shared" si="226"/>
        <v>0</v>
      </c>
      <c r="AX324" s="28">
        <f t="shared" si="222"/>
        <v>0</v>
      </c>
      <c r="BD324" t="str">
        <f t="shared" si="189"/>
        <v>R1GPAIGNTON HOSPITAL</v>
      </c>
      <c r="BE324" s="94" t="s">
        <v>2675</v>
      </c>
      <c r="BF324" s="94" t="s">
        <v>2676</v>
      </c>
      <c r="BG324" s="94" t="s">
        <v>2675</v>
      </c>
      <c r="BH324" s="94" t="s">
        <v>2676</v>
      </c>
      <c r="BI324" s="94" t="str">
        <f t="shared" si="190"/>
        <v>R1G</v>
      </c>
    </row>
    <row r="325" spans="1:61" hidden="1" x14ac:dyDescent="0.3">
      <c r="A325" s="29" t="e">
        <f t="shared" si="260"/>
        <v>#N/A</v>
      </c>
      <c r="B325" s="29" t="e">
        <f t="shared" si="261"/>
        <v>#N/A</v>
      </c>
      <c r="C325" s="29"/>
      <c r="D325" s="29">
        <f t="shared" si="262"/>
        <v>0</v>
      </c>
      <c r="E325" s="43">
        <f t="shared" si="208"/>
        <v>0</v>
      </c>
      <c r="F325" s="29" t="str">
        <f t="shared" si="209"/>
        <v/>
      </c>
      <c r="G325" s="43" t="str">
        <f t="shared" si="210"/>
        <v/>
      </c>
      <c r="H325" s="43">
        <f t="shared" si="211"/>
        <v>0</v>
      </c>
      <c r="I325" s="43">
        <f t="shared" si="212"/>
        <v>0</v>
      </c>
      <c r="J325" s="43">
        <f t="shared" si="263"/>
        <v>0</v>
      </c>
      <c r="K325" s="43">
        <f t="shared" si="264"/>
        <v>0</v>
      </c>
      <c r="L325" s="43">
        <f t="shared" si="213"/>
        <v>0</v>
      </c>
      <c r="M325" s="43">
        <f t="shared" si="214"/>
        <v>0</v>
      </c>
      <c r="N325" s="43">
        <f t="shared" si="215"/>
        <v>0</v>
      </c>
      <c r="O325" s="43"/>
      <c r="P325" s="43"/>
      <c r="Q325" s="43"/>
      <c r="R325" s="43"/>
      <c r="S325" s="43"/>
      <c r="T325" s="43"/>
      <c r="U325" s="43">
        <f t="shared" si="216"/>
        <v>0</v>
      </c>
      <c r="V325" s="43"/>
      <c r="W325" s="43"/>
      <c r="X325" s="43"/>
      <c r="Y325" s="43"/>
      <c r="Z325" s="43"/>
      <c r="AA325" s="43">
        <f t="shared" si="265"/>
        <v>0</v>
      </c>
      <c r="AB325" s="43">
        <f t="shared" si="265"/>
        <v>0</v>
      </c>
      <c r="AC325" s="43">
        <f t="shared" si="265"/>
        <v>0</v>
      </c>
      <c r="AD325" s="43">
        <f t="shared" si="265"/>
        <v>0</v>
      </c>
      <c r="AE325" s="43">
        <f t="shared" ref="AE325:AF325" si="283">IF(AE124="",0,IF(AE124&gt;100%,1,0))</f>
        <v>0</v>
      </c>
      <c r="AF325" s="43">
        <f t="shared" si="283"/>
        <v>0</v>
      </c>
      <c r="AG325" s="29">
        <f t="shared" si="218"/>
        <v>0</v>
      </c>
      <c r="AK325" s="28">
        <f t="shared" si="268"/>
        <v>0</v>
      </c>
      <c r="AM325" s="28">
        <f t="shared" si="237"/>
        <v>0</v>
      </c>
      <c r="AN325" s="28">
        <f t="shared" si="238"/>
        <v>0</v>
      </c>
      <c r="AO325" s="28">
        <f t="shared" si="239"/>
        <v>0</v>
      </c>
      <c r="AP325" s="29"/>
      <c r="AS325" t="str">
        <f t="shared" si="224"/>
        <v/>
      </c>
      <c r="AT325" t="str">
        <f t="shared" si="269"/>
        <v/>
      </c>
      <c r="AU325" s="29">
        <f t="shared" si="225"/>
        <v>0</v>
      </c>
      <c r="AV325" s="29" t="b">
        <f t="shared" si="270"/>
        <v>0</v>
      </c>
      <c r="AW325" s="29">
        <f t="shared" si="226"/>
        <v>0</v>
      </c>
      <c r="AX325" s="28">
        <f t="shared" si="222"/>
        <v>0</v>
      </c>
      <c r="BD325" t="str">
        <f t="shared" si="189"/>
        <v>R1GSAFER COMMUNITIES TORBAY</v>
      </c>
      <c r="BE325" s="94" t="s">
        <v>2697</v>
      </c>
      <c r="BF325" s="94" t="s">
        <v>2698</v>
      </c>
      <c r="BG325" s="94" t="s">
        <v>2697</v>
      </c>
      <c r="BH325" s="94" t="s">
        <v>2698</v>
      </c>
      <c r="BI325" s="94" t="str">
        <f t="shared" si="190"/>
        <v>R1G</v>
      </c>
    </row>
    <row r="326" spans="1:61" hidden="1" x14ac:dyDescent="0.3">
      <c r="A326" s="29" t="e">
        <f t="shared" si="260"/>
        <v>#N/A</v>
      </c>
      <c r="B326" s="29" t="e">
        <f t="shared" si="261"/>
        <v>#N/A</v>
      </c>
      <c r="C326" s="29"/>
      <c r="D326" s="29">
        <f t="shared" si="262"/>
        <v>0</v>
      </c>
      <c r="E326" s="43">
        <f t="shared" si="208"/>
        <v>0</v>
      </c>
      <c r="F326" s="29" t="str">
        <f t="shared" si="209"/>
        <v/>
      </c>
      <c r="G326" s="43" t="str">
        <f t="shared" si="210"/>
        <v/>
      </c>
      <c r="H326" s="43">
        <f t="shared" si="211"/>
        <v>0</v>
      </c>
      <c r="I326" s="43">
        <f t="shared" si="212"/>
        <v>0</v>
      </c>
      <c r="J326" s="43">
        <f t="shared" si="263"/>
        <v>0</v>
      </c>
      <c r="K326" s="43">
        <f t="shared" si="264"/>
        <v>0</v>
      </c>
      <c r="L326" s="43">
        <f t="shared" si="213"/>
        <v>0</v>
      </c>
      <c r="M326" s="43">
        <f t="shared" si="214"/>
        <v>0</v>
      </c>
      <c r="N326" s="43">
        <f t="shared" si="215"/>
        <v>0</v>
      </c>
      <c r="O326" s="43"/>
      <c r="P326" s="43"/>
      <c r="Q326" s="43"/>
      <c r="R326" s="43"/>
      <c r="S326" s="43"/>
      <c r="T326" s="43"/>
      <c r="U326" s="43">
        <f t="shared" si="216"/>
        <v>0</v>
      </c>
      <c r="V326" s="43"/>
      <c r="W326" s="43"/>
      <c r="X326" s="43"/>
      <c r="Y326" s="43"/>
      <c r="Z326" s="43"/>
      <c r="AA326" s="43">
        <f t="shared" si="265"/>
        <v>0</v>
      </c>
      <c r="AB326" s="43">
        <f t="shared" si="265"/>
        <v>0</v>
      </c>
      <c r="AC326" s="43">
        <f t="shared" si="265"/>
        <v>0</v>
      </c>
      <c r="AD326" s="43">
        <f t="shared" si="265"/>
        <v>0</v>
      </c>
      <c r="AE326" s="43">
        <f t="shared" ref="AE326:AF326" si="284">IF(AE125="",0,IF(AE125&gt;100%,1,0))</f>
        <v>0</v>
      </c>
      <c r="AF326" s="43">
        <f t="shared" si="284"/>
        <v>0</v>
      </c>
      <c r="AG326" s="29">
        <f t="shared" si="218"/>
        <v>0</v>
      </c>
      <c r="AK326" s="28">
        <f t="shared" si="268"/>
        <v>0</v>
      </c>
      <c r="AM326" s="28">
        <f t="shared" si="237"/>
        <v>0</v>
      </c>
      <c r="AN326" s="28">
        <f t="shared" si="238"/>
        <v>0</v>
      </c>
      <c r="AO326" s="28">
        <f t="shared" si="239"/>
        <v>0</v>
      </c>
      <c r="AP326" s="29"/>
      <c r="AS326" t="str">
        <f t="shared" si="224"/>
        <v/>
      </c>
      <c r="AT326" t="str">
        <f t="shared" si="269"/>
        <v/>
      </c>
      <c r="AU326" s="29">
        <f t="shared" si="225"/>
        <v>0</v>
      </c>
      <c r="AV326" s="29" t="b">
        <f t="shared" si="270"/>
        <v>0</v>
      </c>
      <c r="AW326" s="29">
        <f t="shared" si="226"/>
        <v>0</v>
      </c>
      <c r="AX326" s="28">
        <f t="shared" si="222"/>
        <v>0</v>
      </c>
      <c r="BD326" t="str">
        <f t="shared" si="189"/>
        <v>R1GSOUTH HAMS (KINGSBRIDGE) HOSPITAL</v>
      </c>
      <c r="BE326" s="94" t="s">
        <v>2701</v>
      </c>
      <c r="BF326" s="94" t="s">
        <v>2702</v>
      </c>
      <c r="BG326" s="94" t="s">
        <v>2701</v>
      </c>
      <c r="BH326" s="94" t="s">
        <v>2702</v>
      </c>
      <c r="BI326" s="94" t="str">
        <f t="shared" si="190"/>
        <v>R1G</v>
      </c>
    </row>
    <row r="327" spans="1:61" hidden="1" x14ac:dyDescent="0.3">
      <c r="A327" s="29" t="e">
        <f t="shared" si="260"/>
        <v>#N/A</v>
      </c>
      <c r="B327" s="29" t="e">
        <f t="shared" si="261"/>
        <v>#N/A</v>
      </c>
      <c r="C327" s="29"/>
      <c r="D327" s="29">
        <f t="shared" si="262"/>
        <v>0</v>
      </c>
      <c r="E327" s="43">
        <f t="shared" si="208"/>
        <v>0</v>
      </c>
      <c r="F327" s="29" t="str">
        <f t="shared" si="209"/>
        <v/>
      </c>
      <c r="G327" s="43" t="str">
        <f t="shared" si="210"/>
        <v/>
      </c>
      <c r="H327" s="43">
        <f t="shared" si="211"/>
        <v>0</v>
      </c>
      <c r="I327" s="43">
        <f t="shared" si="212"/>
        <v>0</v>
      </c>
      <c r="J327" s="43">
        <f t="shared" si="263"/>
        <v>0</v>
      </c>
      <c r="K327" s="43">
        <f t="shared" si="264"/>
        <v>0</v>
      </c>
      <c r="L327" s="43">
        <f t="shared" si="213"/>
        <v>0</v>
      </c>
      <c r="M327" s="43">
        <f t="shared" si="214"/>
        <v>0</v>
      </c>
      <c r="N327" s="43">
        <f t="shared" si="215"/>
        <v>0</v>
      </c>
      <c r="O327" s="43"/>
      <c r="P327" s="43"/>
      <c r="Q327" s="43"/>
      <c r="R327" s="43"/>
      <c r="S327" s="43"/>
      <c r="T327" s="43"/>
      <c r="U327" s="43">
        <f t="shared" si="216"/>
        <v>0</v>
      </c>
      <c r="V327" s="43"/>
      <c r="W327" s="43"/>
      <c r="X327" s="43"/>
      <c r="Y327" s="43"/>
      <c r="Z327" s="43"/>
      <c r="AA327" s="43">
        <f t="shared" ref="AA327:AD342" si="285">IF(AA126="",0,IF(AA126&gt;100%,1,0))</f>
        <v>0</v>
      </c>
      <c r="AB327" s="43">
        <f t="shared" si="285"/>
        <v>0</v>
      </c>
      <c r="AC327" s="43">
        <f t="shared" si="285"/>
        <v>0</v>
      </c>
      <c r="AD327" s="43">
        <f t="shared" si="285"/>
        <v>0</v>
      </c>
      <c r="AE327" s="43">
        <f t="shared" ref="AE327:AF327" si="286">IF(AE126="",0,IF(AE126&gt;100%,1,0))</f>
        <v>0</v>
      </c>
      <c r="AF327" s="43">
        <f t="shared" si="286"/>
        <v>0</v>
      </c>
      <c r="AG327" s="29">
        <f t="shared" si="218"/>
        <v>0</v>
      </c>
      <c r="AK327" s="28">
        <f t="shared" si="268"/>
        <v>0</v>
      </c>
      <c r="AM327" s="28">
        <f t="shared" si="237"/>
        <v>0</v>
      </c>
      <c r="AN327" s="28">
        <f t="shared" si="238"/>
        <v>0</v>
      </c>
      <c r="AO327" s="28">
        <f t="shared" si="239"/>
        <v>0</v>
      </c>
      <c r="AP327" s="29"/>
      <c r="AS327" t="str">
        <f t="shared" si="224"/>
        <v/>
      </c>
      <c r="AT327" t="str">
        <f t="shared" si="269"/>
        <v/>
      </c>
      <c r="AU327" s="29">
        <f t="shared" si="225"/>
        <v>0</v>
      </c>
      <c r="AV327" s="29" t="b">
        <f t="shared" si="270"/>
        <v>0</v>
      </c>
      <c r="AW327" s="29">
        <f t="shared" si="226"/>
        <v>0</v>
      </c>
      <c r="AX327" s="28">
        <f t="shared" si="222"/>
        <v>0</v>
      </c>
      <c r="BD327" t="str">
        <f t="shared" si="189"/>
        <v>R1GST EDMUNDS</v>
      </c>
      <c r="BE327" s="94" t="s">
        <v>2681</v>
      </c>
      <c r="BF327" s="94" t="s">
        <v>2682</v>
      </c>
      <c r="BG327" s="94" t="s">
        <v>2681</v>
      </c>
      <c r="BH327" s="94" t="s">
        <v>2682</v>
      </c>
      <c r="BI327" s="94" t="str">
        <f t="shared" si="190"/>
        <v>R1G</v>
      </c>
    </row>
    <row r="328" spans="1:61" hidden="1" x14ac:dyDescent="0.3">
      <c r="A328" s="29" t="e">
        <f t="shared" si="260"/>
        <v>#N/A</v>
      </c>
      <c r="B328" s="29" t="e">
        <f t="shared" si="261"/>
        <v>#N/A</v>
      </c>
      <c r="C328" s="29"/>
      <c r="D328" s="29">
        <f t="shared" si="262"/>
        <v>0</v>
      </c>
      <c r="E328" s="43">
        <f t="shared" si="208"/>
        <v>0</v>
      </c>
      <c r="F328" s="29" t="str">
        <f t="shared" si="209"/>
        <v/>
      </c>
      <c r="G328" s="43" t="str">
        <f t="shared" si="210"/>
        <v/>
      </c>
      <c r="H328" s="43">
        <f t="shared" si="211"/>
        <v>0</v>
      </c>
      <c r="I328" s="43">
        <f t="shared" si="212"/>
        <v>0</v>
      </c>
      <c r="J328" s="43">
        <f t="shared" si="263"/>
        <v>0</v>
      </c>
      <c r="K328" s="43">
        <f t="shared" si="264"/>
        <v>0</v>
      </c>
      <c r="L328" s="43">
        <f t="shared" si="213"/>
        <v>0</v>
      </c>
      <c r="M328" s="43">
        <f t="shared" si="214"/>
        <v>0</v>
      </c>
      <c r="N328" s="43">
        <f t="shared" si="215"/>
        <v>0</v>
      </c>
      <c r="O328" s="43"/>
      <c r="P328" s="43"/>
      <c r="Q328" s="43"/>
      <c r="R328" s="43"/>
      <c r="S328" s="43"/>
      <c r="T328" s="43"/>
      <c r="U328" s="43">
        <f t="shared" si="216"/>
        <v>0</v>
      </c>
      <c r="V328" s="43"/>
      <c r="W328" s="43"/>
      <c r="X328" s="43"/>
      <c r="Y328" s="43"/>
      <c r="Z328" s="43"/>
      <c r="AA328" s="43">
        <f t="shared" si="285"/>
        <v>0</v>
      </c>
      <c r="AB328" s="43">
        <f t="shared" si="285"/>
        <v>0</v>
      </c>
      <c r="AC328" s="43">
        <f t="shared" si="285"/>
        <v>0</v>
      </c>
      <c r="AD328" s="43">
        <f t="shared" si="285"/>
        <v>0</v>
      </c>
      <c r="AE328" s="43">
        <f t="shared" ref="AE328:AF328" si="287">IF(AE127="",0,IF(AE127&gt;100%,1,0))</f>
        <v>0</v>
      </c>
      <c r="AF328" s="43">
        <f t="shared" si="287"/>
        <v>0</v>
      </c>
      <c r="AG328" s="29">
        <f t="shared" si="218"/>
        <v>0</v>
      </c>
      <c r="AK328" s="28">
        <f t="shared" si="268"/>
        <v>0</v>
      </c>
      <c r="AM328" s="28">
        <f t="shared" si="237"/>
        <v>0</v>
      </c>
      <c r="AN328" s="28">
        <f t="shared" si="238"/>
        <v>0</v>
      </c>
      <c r="AO328" s="28">
        <f t="shared" si="239"/>
        <v>0</v>
      </c>
      <c r="AP328" s="29"/>
      <c r="AS328" t="str">
        <f t="shared" si="224"/>
        <v/>
      </c>
      <c r="AT328" t="str">
        <f t="shared" si="269"/>
        <v/>
      </c>
      <c r="AU328" s="29">
        <f t="shared" si="225"/>
        <v>0</v>
      </c>
      <c r="AV328" s="29" t="b">
        <f t="shared" si="270"/>
        <v>0</v>
      </c>
      <c r="AW328" s="29">
        <f t="shared" si="226"/>
        <v>0</v>
      </c>
      <c r="AX328" s="28">
        <f t="shared" si="222"/>
        <v>0</v>
      </c>
      <c r="BD328" t="str">
        <f t="shared" si="189"/>
        <v>R1GTAVISTOCK HOSPITAL</v>
      </c>
      <c r="BE328" s="94" t="s">
        <v>2703</v>
      </c>
      <c r="BF328" s="94" t="s">
        <v>2704</v>
      </c>
      <c r="BG328" s="94" t="s">
        <v>2703</v>
      </c>
      <c r="BH328" s="94" t="s">
        <v>2704</v>
      </c>
      <c r="BI328" s="94" t="str">
        <f t="shared" si="190"/>
        <v>R1G</v>
      </c>
    </row>
    <row r="329" spans="1:61" hidden="1" x14ac:dyDescent="0.3">
      <c r="A329" s="29" t="e">
        <f t="shared" si="260"/>
        <v>#N/A</v>
      </c>
      <c r="B329" s="29" t="e">
        <f t="shared" si="261"/>
        <v>#N/A</v>
      </c>
      <c r="C329" s="29"/>
      <c r="D329" s="29">
        <f t="shared" si="262"/>
        <v>0</v>
      </c>
      <c r="E329" s="43">
        <f t="shared" si="208"/>
        <v>0</v>
      </c>
      <c r="F329" s="29" t="str">
        <f t="shared" si="209"/>
        <v/>
      </c>
      <c r="G329" s="43" t="str">
        <f t="shared" si="210"/>
        <v/>
      </c>
      <c r="H329" s="43">
        <f t="shared" si="211"/>
        <v>0</v>
      </c>
      <c r="I329" s="43">
        <f t="shared" si="212"/>
        <v>0</v>
      </c>
      <c r="J329" s="43">
        <f t="shared" si="263"/>
        <v>0</v>
      </c>
      <c r="K329" s="43">
        <f t="shared" si="264"/>
        <v>0</v>
      </c>
      <c r="L329" s="43">
        <f t="shared" si="213"/>
        <v>0</v>
      </c>
      <c r="M329" s="43">
        <f t="shared" si="214"/>
        <v>0</v>
      </c>
      <c r="N329" s="43">
        <f t="shared" si="215"/>
        <v>0</v>
      </c>
      <c r="O329" s="43"/>
      <c r="P329" s="43"/>
      <c r="Q329" s="43"/>
      <c r="R329" s="43"/>
      <c r="S329" s="43"/>
      <c r="T329" s="43"/>
      <c r="U329" s="43">
        <f t="shared" si="216"/>
        <v>0</v>
      </c>
      <c r="V329" s="43"/>
      <c r="W329" s="43"/>
      <c r="X329" s="43"/>
      <c r="Y329" s="43"/>
      <c r="Z329" s="43"/>
      <c r="AA329" s="43">
        <f t="shared" si="285"/>
        <v>0</v>
      </c>
      <c r="AB329" s="43">
        <f t="shared" si="285"/>
        <v>0</v>
      </c>
      <c r="AC329" s="43">
        <f t="shared" si="285"/>
        <v>0</v>
      </c>
      <c r="AD329" s="43">
        <f t="shared" si="285"/>
        <v>0</v>
      </c>
      <c r="AE329" s="43">
        <f t="shared" ref="AE329:AF329" si="288">IF(AE128="",0,IF(AE128&gt;100%,1,0))</f>
        <v>0</v>
      </c>
      <c r="AF329" s="43">
        <f t="shared" si="288"/>
        <v>0</v>
      </c>
      <c r="AG329" s="29">
        <f t="shared" si="218"/>
        <v>0</v>
      </c>
      <c r="AK329" s="28">
        <f t="shared" si="268"/>
        <v>0</v>
      </c>
      <c r="AM329" s="28">
        <f t="shared" si="237"/>
        <v>0</v>
      </c>
      <c r="AN329" s="28">
        <f t="shared" si="238"/>
        <v>0</v>
      </c>
      <c r="AO329" s="28">
        <f t="shared" si="239"/>
        <v>0</v>
      </c>
      <c r="AP329" s="29"/>
      <c r="AS329" t="str">
        <f t="shared" si="224"/>
        <v/>
      </c>
      <c r="AT329" t="str">
        <f t="shared" si="269"/>
        <v/>
      </c>
      <c r="AU329" s="29">
        <f t="shared" si="225"/>
        <v>0</v>
      </c>
      <c r="AV329" s="29" t="b">
        <f t="shared" si="270"/>
        <v>0</v>
      </c>
      <c r="AW329" s="29">
        <f t="shared" si="226"/>
        <v>0</v>
      </c>
      <c r="AX329" s="28">
        <f t="shared" si="222"/>
        <v>0</v>
      </c>
      <c r="BD329" t="str">
        <f t="shared" si="189"/>
        <v>R1GTEIGNMOUTH HOSPITAL</v>
      </c>
      <c r="BE329" s="94" t="s">
        <v>2691</v>
      </c>
      <c r="BF329" s="94" t="s">
        <v>2692</v>
      </c>
      <c r="BG329" s="94" t="s">
        <v>2691</v>
      </c>
      <c r="BH329" s="94" t="s">
        <v>2692</v>
      </c>
      <c r="BI329" s="94" t="str">
        <f t="shared" si="190"/>
        <v>R1G</v>
      </c>
    </row>
    <row r="330" spans="1:61" hidden="1" x14ac:dyDescent="0.3">
      <c r="A330" s="29" t="e">
        <f t="shared" si="260"/>
        <v>#N/A</v>
      </c>
      <c r="B330" s="29" t="e">
        <f t="shared" si="261"/>
        <v>#N/A</v>
      </c>
      <c r="C330" s="29"/>
      <c r="D330" s="29">
        <f t="shared" si="262"/>
        <v>0</v>
      </c>
      <c r="E330" s="43">
        <f t="shared" si="208"/>
        <v>0</v>
      </c>
      <c r="F330" s="29" t="str">
        <f t="shared" si="209"/>
        <v/>
      </c>
      <c r="G330" s="43" t="str">
        <f t="shared" si="210"/>
        <v/>
      </c>
      <c r="H330" s="43">
        <f t="shared" si="211"/>
        <v>0</v>
      </c>
      <c r="I330" s="43">
        <f t="shared" si="212"/>
        <v>0</v>
      </c>
      <c r="J330" s="43">
        <f t="shared" si="263"/>
        <v>0</v>
      </c>
      <c r="K330" s="43">
        <f t="shared" si="264"/>
        <v>0</v>
      </c>
      <c r="L330" s="43">
        <f t="shared" si="213"/>
        <v>0</v>
      </c>
      <c r="M330" s="43">
        <f t="shared" si="214"/>
        <v>0</v>
      </c>
      <c r="N330" s="43">
        <f t="shared" si="215"/>
        <v>0</v>
      </c>
      <c r="O330" s="43"/>
      <c r="P330" s="43"/>
      <c r="Q330" s="43"/>
      <c r="R330" s="43"/>
      <c r="S330" s="43"/>
      <c r="T330" s="43"/>
      <c r="U330" s="43">
        <f t="shared" si="216"/>
        <v>0</v>
      </c>
      <c r="V330" s="43"/>
      <c r="W330" s="43"/>
      <c r="X330" s="43"/>
      <c r="Y330" s="43"/>
      <c r="Z330" s="43"/>
      <c r="AA330" s="43">
        <f t="shared" si="285"/>
        <v>0</v>
      </c>
      <c r="AB330" s="43">
        <f t="shared" si="285"/>
        <v>0</v>
      </c>
      <c r="AC330" s="43">
        <f t="shared" si="285"/>
        <v>0</v>
      </c>
      <c r="AD330" s="43">
        <f t="shared" si="285"/>
        <v>0</v>
      </c>
      <c r="AE330" s="43">
        <f t="shared" ref="AE330:AF330" si="289">IF(AE129="",0,IF(AE129&gt;100%,1,0))</f>
        <v>0</v>
      </c>
      <c r="AF330" s="43">
        <f t="shared" si="289"/>
        <v>0</v>
      </c>
      <c r="AG330" s="29">
        <f t="shared" si="218"/>
        <v>0</v>
      </c>
      <c r="AK330" s="28">
        <f t="shared" si="268"/>
        <v>0</v>
      </c>
      <c r="AM330" s="28">
        <f t="shared" si="237"/>
        <v>0</v>
      </c>
      <c r="AN330" s="28">
        <f t="shared" si="238"/>
        <v>0</v>
      </c>
      <c r="AO330" s="28">
        <f t="shared" si="239"/>
        <v>0</v>
      </c>
      <c r="AP330" s="29"/>
      <c r="AS330" t="str">
        <f t="shared" si="224"/>
        <v/>
      </c>
      <c r="AT330" t="str">
        <f t="shared" si="269"/>
        <v/>
      </c>
      <c r="AU330" s="29">
        <f t="shared" si="225"/>
        <v>0</v>
      </c>
      <c r="AV330" s="29" t="b">
        <f t="shared" si="270"/>
        <v>0</v>
      </c>
      <c r="AW330" s="29">
        <f t="shared" si="226"/>
        <v>0</v>
      </c>
      <c r="AX330" s="28">
        <f t="shared" si="222"/>
        <v>0</v>
      </c>
      <c r="BD330" t="str">
        <f t="shared" si="189"/>
        <v>R1GTOTNES HOSPITAL</v>
      </c>
      <c r="BE330" s="94" t="s">
        <v>2693</v>
      </c>
      <c r="BF330" s="94" t="s">
        <v>2694</v>
      </c>
      <c r="BG330" s="94" t="s">
        <v>2693</v>
      </c>
      <c r="BH330" s="94" t="s">
        <v>2694</v>
      </c>
      <c r="BI330" s="94" t="str">
        <f t="shared" si="190"/>
        <v>R1G</v>
      </c>
    </row>
    <row r="331" spans="1:61" hidden="1" x14ac:dyDescent="0.3">
      <c r="A331" s="29" t="e">
        <f t="shared" si="260"/>
        <v>#N/A</v>
      </c>
      <c r="B331" s="29" t="e">
        <f t="shared" si="261"/>
        <v>#N/A</v>
      </c>
      <c r="C331" s="29"/>
      <c r="D331" s="29">
        <f t="shared" si="262"/>
        <v>0</v>
      </c>
      <c r="E331" s="43">
        <f t="shared" si="208"/>
        <v>0</v>
      </c>
      <c r="F331" s="29" t="str">
        <f t="shared" si="209"/>
        <v/>
      </c>
      <c r="G331" s="43" t="str">
        <f t="shared" si="210"/>
        <v/>
      </c>
      <c r="H331" s="43">
        <f t="shared" si="211"/>
        <v>0</v>
      </c>
      <c r="I331" s="43">
        <f t="shared" si="212"/>
        <v>0</v>
      </c>
      <c r="J331" s="43">
        <f t="shared" si="263"/>
        <v>0</v>
      </c>
      <c r="K331" s="43">
        <f t="shared" si="264"/>
        <v>0</v>
      </c>
      <c r="L331" s="43">
        <f t="shared" si="213"/>
        <v>0</v>
      </c>
      <c r="M331" s="43">
        <f t="shared" si="214"/>
        <v>0</v>
      </c>
      <c r="N331" s="43">
        <f t="shared" si="215"/>
        <v>0</v>
      </c>
      <c r="O331" s="43"/>
      <c r="P331" s="43"/>
      <c r="Q331" s="43"/>
      <c r="R331" s="43"/>
      <c r="S331" s="43"/>
      <c r="T331" s="43"/>
      <c r="U331" s="43">
        <f t="shared" si="216"/>
        <v>0</v>
      </c>
      <c r="V331" s="43"/>
      <c r="W331" s="43"/>
      <c r="X331" s="43"/>
      <c r="Y331" s="43"/>
      <c r="Z331" s="43"/>
      <c r="AA331" s="43">
        <f t="shared" si="285"/>
        <v>0</v>
      </c>
      <c r="AB331" s="43">
        <f t="shared" si="285"/>
        <v>0</v>
      </c>
      <c r="AC331" s="43">
        <f t="shared" si="285"/>
        <v>0</v>
      </c>
      <c r="AD331" s="43">
        <f t="shared" si="285"/>
        <v>0</v>
      </c>
      <c r="AE331" s="43">
        <f t="shared" ref="AE331:AF331" si="290">IF(AE130="",0,IF(AE130&gt;100%,1,0))</f>
        <v>0</v>
      </c>
      <c r="AF331" s="43">
        <f t="shared" si="290"/>
        <v>0</v>
      </c>
      <c r="AG331" s="29">
        <f t="shared" si="218"/>
        <v>0</v>
      </c>
      <c r="AK331" s="28">
        <f t="shared" si="268"/>
        <v>0</v>
      </c>
      <c r="AM331" s="28">
        <f t="shared" si="237"/>
        <v>0</v>
      </c>
      <c r="AN331" s="28">
        <f t="shared" si="238"/>
        <v>0</v>
      </c>
      <c r="AO331" s="28">
        <f t="shared" si="239"/>
        <v>0</v>
      </c>
      <c r="AP331" s="29"/>
      <c r="AS331" t="str">
        <f t="shared" si="224"/>
        <v/>
      </c>
      <c r="AT331" t="str">
        <f t="shared" si="269"/>
        <v/>
      </c>
      <c r="AU331" s="29">
        <f t="shared" si="225"/>
        <v>0</v>
      </c>
      <c r="AV331" s="29" t="b">
        <f t="shared" si="270"/>
        <v>0</v>
      </c>
      <c r="AW331" s="29">
        <f t="shared" si="226"/>
        <v>0</v>
      </c>
      <c r="AX331" s="28">
        <f t="shared" si="222"/>
        <v>0</v>
      </c>
      <c r="BD331" t="str">
        <f t="shared" si="189"/>
        <v>R1GUNIT 3</v>
      </c>
      <c r="BE331" s="94" t="s">
        <v>2705</v>
      </c>
      <c r="BF331" s="94" t="s">
        <v>2706</v>
      </c>
      <c r="BG331" s="94" t="s">
        <v>2705</v>
      </c>
      <c r="BH331" s="94" t="s">
        <v>2706</v>
      </c>
      <c r="BI331" s="94" t="str">
        <f t="shared" si="190"/>
        <v>R1G</v>
      </c>
    </row>
    <row r="332" spans="1:61" hidden="1" x14ac:dyDescent="0.3">
      <c r="A332" s="29" t="e">
        <f t="shared" si="260"/>
        <v>#N/A</v>
      </c>
      <c r="B332" s="29" t="e">
        <f t="shared" si="261"/>
        <v>#N/A</v>
      </c>
      <c r="C332" s="29"/>
      <c r="D332" s="29">
        <f t="shared" si="262"/>
        <v>0</v>
      </c>
      <c r="E332" s="43">
        <f t="shared" si="208"/>
        <v>0</v>
      </c>
      <c r="F332" s="29" t="str">
        <f t="shared" si="209"/>
        <v/>
      </c>
      <c r="G332" s="43" t="str">
        <f t="shared" si="210"/>
        <v/>
      </c>
      <c r="H332" s="43">
        <f t="shared" si="211"/>
        <v>0</v>
      </c>
      <c r="I332" s="43">
        <f t="shared" si="212"/>
        <v>0</v>
      </c>
      <c r="J332" s="43">
        <f t="shared" si="263"/>
        <v>0</v>
      </c>
      <c r="K332" s="43">
        <f t="shared" si="264"/>
        <v>0</v>
      </c>
      <c r="L332" s="43">
        <f t="shared" si="213"/>
        <v>0</v>
      </c>
      <c r="M332" s="43">
        <f t="shared" si="214"/>
        <v>0</v>
      </c>
      <c r="N332" s="43">
        <f t="shared" si="215"/>
        <v>0</v>
      </c>
      <c r="O332" s="43"/>
      <c r="P332" s="43"/>
      <c r="Q332" s="43"/>
      <c r="R332" s="43"/>
      <c r="S332" s="43"/>
      <c r="T332" s="43"/>
      <c r="U332" s="43">
        <f t="shared" si="216"/>
        <v>0</v>
      </c>
      <c r="V332" s="43"/>
      <c r="W332" s="43"/>
      <c r="X332" s="43"/>
      <c r="Y332" s="43"/>
      <c r="Z332" s="43"/>
      <c r="AA332" s="43">
        <f t="shared" si="285"/>
        <v>0</v>
      </c>
      <c r="AB332" s="43">
        <f t="shared" si="285"/>
        <v>0</v>
      </c>
      <c r="AC332" s="43">
        <f t="shared" si="285"/>
        <v>0</v>
      </c>
      <c r="AD332" s="43">
        <f t="shared" si="285"/>
        <v>0</v>
      </c>
      <c r="AE332" s="43">
        <f t="shared" ref="AE332:AF332" si="291">IF(AE131="",0,IF(AE131&gt;100%,1,0))</f>
        <v>0</v>
      </c>
      <c r="AF332" s="43">
        <f t="shared" si="291"/>
        <v>0</v>
      </c>
      <c r="AG332" s="29">
        <f t="shared" si="218"/>
        <v>0</v>
      </c>
      <c r="AK332" s="28">
        <f t="shared" si="268"/>
        <v>0</v>
      </c>
      <c r="AM332" s="28">
        <f t="shared" si="237"/>
        <v>0</v>
      </c>
      <c r="AN332" s="28">
        <f t="shared" si="238"/>
        <v>0</v>
      </c>
      <c r="AO332" s="28">
        <f t="shared" si="239"/>
        <v>0</v>
      </c>
      <c r="AP332" s="29"/>
      <c r="AS332" t="str">
        <f t="shared" si="224"/>
        <v/>
      </c>
      <c r="AT332" t="str">
        <f t="shared" si="269"/>
        <v/>
      </c>
      <c r="AU332" s="29">
        <f t="shared" si="225"/>
        <v>0</v>
      </c>
      <c r="AV332" s="29" t="b">
        <f t="shared" si="270"/>
        <v>0</v>
      </c>
      <c r="AW332" s="29">
        <f t="shared" si="226"/>
        <v>0</v>
      </c>
      <c r="AX332" s="28">
        <f t="shared" si="222"/>
        <v>0</v>
      </c>
      <c r="BD332" t="str">
        <f t="shared" ref="BD332:BD418" si="292">CONCATENATE(LEFT(BE332, 3),BF332)</f>
        <v>R1HAINSLEY UNIT</v>
      </c>
      <c r="BE332" s="94" t="s">
        <v>8774</v>
      </c>
      <c r="BF332" s="94" t="s">
        <v>8962</v>
      </c>
      <c r="BG332" s="94" t="s">
        <v>8774</v>
      </c>
      <c r="BH332" s="94" t="s">
        <v>8962</v>
      </c>
      <c r="BI332" s="94" t="str">
        <f t="shared" ref="BI332:BI418" si="293">LEFT(BG332,3)</f>
        <v>R1H</v>
      </c>
    </row>
    <row r="333" spans="1:61" hidden="1" x14ac:dyDescent="0.3">
      <c r="A333" s="29" t="e">
        <f t="shared" si="260"/>
        <v>#N/A</v>
      </c>
      <c r="B333" s="29" t="e">
        <f t="shared" si="261"/>
        <v>#N/A</v>
      </c>
      <c r="C333" s="29"/>
      <c r="D333" s="29">
        <f t="shared" si="262"/>
        <v>0</v>
      </c>
      <c r="E333" s="43">
        <f t="shared" si="208"/>
        <v>0</v>
      </c>
      <c r="F333" s="29" t="str">
        <f t="shared" si="209"/>
        <v/>
      </c>
      <c r="G333" s="43" t="str">
        <f t="shared" si="210"/>
        <v/>
      </c>
      <c r="H333" s="43">
        <f t="shared" si="211"/>
        <v>0</v>
      </c>
      <c r="I333" s="43">
        <f t="shared" si="212"/>
        <v>0</v>
      </c>
      <c r="J333" s="43">
        <f t="shared" si="263"/>
        <v>0</v>
      </c>
      <c r="K333" s="43">
        <f t="shared" si="264"/>
        <v>0</v>
      </c>
      <c r="L333" s="43">
        <f t="shared" si="213"/>
        <v>0</v>
      </c>
      <c r="M333" s="43">
        <f t="shared" si="214"/>
        <v>0</v>
      </c>
      <c r="N333" s="43">
        <f t="shared" si="215"/>
        <v>0</v>
      </c>
      <c r="O333" s="43"/>
      <c r="P333" s="43"/>
      <c r="Q333" s="43"/>
      <c r="R333" s="43"/>
      <c r="S333" s="43"/>
      <c r="T333" s="43"/>
      <c r="U333" s="43">
        <f t="shared" si="216"/>
        <v>0</v>
      </c>
      <c r="V333" s="43"/>
      <c r="W333" s="43"/>
      <c r="X333" s="43"/>
      <c r="Y333" s="43"/>
      <c r="Z333" s="43"/>
      <c r="AA333" s="43">
        <f t="shared" si="285"/>
        <v>0</v>
      </c>
      <c r="AB333" s="43">
        <f t="shared" si="285"/>
        <v>0</v>
      </c>
      <c r="AC333" s="43">
        <f t="shared" si="285"/>
        <v>0</v>
      </c>
      <c r="AD333" s="43">
        <f t="shared" si="285"/>
        <v>0</v>
      </c>
      <c r="AE333" s="43">
        <f t="shared" ref="AE333:AF333" si="294">IF(AE132="",0,IF(AE132&gt;100%,1,0))</f>
        <v>0</v>
      </c>
      <c r="AF333" s="43">
        <f t="shared" si="294"/>
        <v>0</v>
      </c>
      <c r="AG333" s="29">
        <f t="shared" si="218"/>
        <v>0</v>
      </c>
      <c r="AK333" s="28">
        <f t="shared" si="268"/>
        <v>0</v>
      </c>
      <c r="AM333" s="28">
        <f t="shared" si="237"/>
        <v>0</v>
      </c>
      <c r="AN333" s="28">
        <f t="shared" si="238"/>
        <v>0</v>
      </c>
      <c r="AO333" s="28">
        <f t="shared" si="239"/>
        <v>0</v>
      </c>
      <c r="AP333" s="29"/>
      <c r="AS333" t="str">
        <f t="shared" si="224"/>
        <v/>
      </c>
      <c r="AT333" t="str">
        <f t="shared" si="269"/>
        <v/>
      </c>
      <c r="AU333" s="29">
        <f t="shared" si="225"/>
        <v>0</v>
      </c>
      <c r="AV333" s="29" t="b">
        <f t="shared" si="270"/>
        <v>0</v>
      </c>
      <c r="AW333" s="29">
        <f t="shared" si="226"/>
        <v>0</v>
      </c>
      <c r="AX333" s="28">
        <f t="shared" si="222"/>
        <v>0</v>
      </c>
      <c r="BD333" t="str">
        <f t="shared" si="292"/>
        <v>R1HBLT BIRTH CENTRE</v>
      </c>
      <c r="BE333" s="94" t="s">
        <v>830</v>
      </c>
      <c r="BF333" s="94" t="s">
        <v>8932</v>
      </c>
      <c r="BG333" s="94" t="s">
        <v>830</v>
      </c>
      <c r="BH333" s="94" t="s">
        <v>8932</v>
      </c>
      <c r="BI333" s="94" t="str">
        <f t="shared" si="293"/>
        <v>R1H</v>
      </c>
    </row>
    <row r="334" spans="1:61" hidden="1" x14ac:dyDescent="0.3">
      <c r="A334" s="29" t="e">
        <f t="shared" si="260"/>
        <v>#N/A</v>
      </c>
      <c r="B334" s="29" t="e">
        <f t="shared" si="261"/>
        <v>#N/A</v>
      </c>
      <c r="C334" s="29"/>
      <c r="D334" s="29">
        <f t="shared" si="262"/>
        <v>0</v>
      </c>
      <c r="E334" s="43">
        <f t="shared" si="208"/>
        <v>0</v>
      </c>
      <c r="F334" s="29" t="str">
        <f t="shared" si="209"/>
        <v/>
      </c>
      <c r="G334" s="43" t="str">
        <f t="shared" si="210"/>
        <v/>
      </c>
      <c r="H334" s="43">
        <f t="shared" si="211"/>
        <v>0</v>
      </c>
      <c r="I334" s="43">
        <f t="shared" si="212"/>
        <v>0</v>
      </c>
      <c r="J334" s="43">
        <f t="shared" si="263"/>
        <v>0</v>
      </c>
      <c r="K334" s="43">
        <f t="shared" si="264"/>
        <v>0</v>
      </c>
      <c r="L334" s="43">
        <f t="shared" si="213"/>
        <v>0</v>
      </c>
      <c r="M334" s="43">
        <f t="shared" si="214"/>
        <v>0</v>
      </c>
      <c r="N334" s="43">
        <f t="shared" si="215"/>
        <v>0</v>
      </c>
      <c r="O334" s="43"/>
      <c r="P334" s="43"/>
      <c r="Q334" s="43"/>
      <c r="R334" s="43"/>
      <c r="S334" s="43"/>
      <c r="T334" s="43"/>
      <c r="U334" s="43">
        <f t="shared" si="216"/>
        <v>0</v>
      </c>
      <c r="V334" s="43"/>
      <c r="W334" s="43"/>
      <c r="X334" s="43"/>
      <c r="Y334" s="43"/>
      <c r="Z334" s="43"/>
      <c r="AA334" s="43">
        <f t="shared" si="285"/>
        <v>0</v>
      </c>
      <c r="AB334" s="43">
        <f t="shared" si="285"/>
        <v>0</v>
      </c>
      <c r="AC334" s="43">
        <f t="shared" si="285"/>
        <v>0</v>
      </c>
      <c r="AD334" s="43">
        <f t="shared" si="285"/>
        <v>0</v>
      </c>
      <c r="AE334" s="43">
        <f t="shared" ref="AE334:AF334" si="295">IF(AE133="",0,IF(AE133&gt;100%,1,0))</f>
        <v>0</v>
      </c>
      <c r="AF334" s="43">
        <f t="shared" si="295"/>
        <v>0</v>
      </c>
      <c r="AG334" s="29">
        <f t="shared" si="218"/>
        <v>0</v>
      </c>
      <c r="AK334" s="28">
        <f t="shared" si="268"/>
        <v>0</v>
      </c>
      <c r="AM334" s="28">
        <f t="shared" si="237"/>
        <v>0</v>
      </c>
      <c r="AN334" s="28">
        <f t="shared" si="238"/>
        <v>0</v>
      </c>
      <c r="AO334" s="28">
        <f t="shared" si="239"/>
        <v>0</v>
      </c>
      <c r="AP334" s="29"/>
      <c r="AS334" t="str">
        <f t="shared" si="224"/>
        <v/>
      </c>
      <c r="AT334" t="str">
        <f t="shared" si="269"/>
        <v/>
      </c>
      <c r="AU334" s="29">
        <f t="shared" si="225"/>
        <v>0</v>
      </c>
      <c r="AV334" s="29" t="b">
        <f t="shared" si="270"/>
        <v>0</v>
      </c>
      <c r="AW334" s="29">
        <f t="shared" si="226"/>
        <v>0</v>
      </c>
      <c r="AX334" s="28">
        <f t="shared" si="222"/>
        <v>0</v>
      </c>
      <c r="BD334" t="str">
        <f t="shared" si="292"/>
        <v>R1HBLT PRIVATE HOSPITALS</v>
      </c>
      <c r="BE334" s="94" t="s">
        <v>831</v>
      </c>
      <c r="BF334" s="94" t="s">
        <v>8933</v>
      </c>
      <c r="BG334" s="94" t="s">
        <v>831</v>
      </c>
      <c r="BH334" s="94" t="s">
        <v>8933</v>
      </c>
      <c r="BI334" s="94" t="str">
        <f t="shared" si="293"/>
        <v>R1H</v>
      </c>
    </row>
    <row r="335" spans="1:61" hidden="1" x14ac:dyDescent="0.3">
      <c r="A335" s="29" t="e">
        <f t="shared" si="260"/>
        <v>#N/A</v>
      </c>
      <c r="B335" s="29" t="e">
        <f t="shared" si="261"/>
        <v>#N/A</v>
      </c>
      <c r="C335" s="29"/>
      <c r="D335" s="29">
        <f t="shared" si="262"/>
        <v>0</v>
      </c>
      <c r="E335" s="43">
        <f t="shared" si="208"/>
        <v>0</v>
      </c>
      <c r="F335" s="29" t="str">
        <f t="shared" si="209"/>
        <v/>
      </c>
      <c r="G335" s="43" t="str">
        <f t="shared" si="210"/>
        <v/>
      </c>
      <c r="H335" s="43">
        <f t="shared" si="211"/>
        <v>0</v>
      </c>
      <c r="I335" s="43">
        <f t="shared" si="212"/>
        <v>0</v>
      </c>
      <c r="J335" s="43">
        <f t="shared" si="263"/>
        <v>0</v>
      </c>
      <c r="K335" s="43">
        <f t="shared" si="264"/>
        <v>0</v>
      </c>
      <c r="L335" s="43">
        <f t="shared" si="213"/>
        <v>0</v>
      </c>
      <c r="M335" s="43">
        <f t="shared" si="214"/>
        <v>0</v>
      </c>
      <c r="N335" s="43">
        <f t="shared" si="215"/>
        <v>0</v>
      </c>
      <c r="O335" s="43"/>
      <c r="P335" s="43"/>
      <c r="Q335" s="43"/>
      <c r="R335" s="43"/>
      <c r="S335" s="43"/>
      <c r="T335" s="43"/>
      <c r="U335" s="43">
        <f t="shared" si="216"/>
        <v>0</v>
      </c>
      <c r="V335" s="43"/>
      <c r="W335" s="43"/>
      <c r="X335" s="43"/>
      <c r="Y335" s="43"/>
      <c r="Z335" s="43"/>
      <c r="AA335" s="43">
        <f t="shared" si="285"/>
        <v>0</v>
      </c>
      <c r="AB335" s="43">
        <f t="shared" si="285"/>
        <v>0</v>
      </c>
      <c r="AC335" s="43">
        <f t="shared" si="285"/>
        <v>0</v>
      </c>
      <c r="AD335" s="43">
        <f t="shared" si="285"/>
        <v>0</v>
      </c>
      <c r="AE335" s="43">
        <f t="shared" ref="AE335:AF335" si="296">IF(AE134="",0,IF(AE134&gt;100%,1,0))</f>
        <v>0</v>
      </c>
      <c r="AF335" s="43">
        <f t="shared" si="296"/>
        <v>0</v>
      </c>
      <c r="AG335" s="29">
        <f t="shared" si="218"/>
        <v>0</v>
      </c>
      <c r="AK335" s="28">
        <f t="shared" si="268"/>
        <v>0</v>
      </c>
      <c r="AM335" s="28">
        <f t="shared" si="237"/>
        <v>0</v>
      </c>
      <c r="AN335" s="28">
        <f t="shared" si="238"/>
        <v>0</v>
      </c>
      <c r="AO335" s="28">
        <f t="shared" si="239"/>
        <v>0</v>
      </c>
      <c r="AP335" s="29"/>
      <c r="AS335" t="str">
        <f t="shared" si="224"/>
        <v/>
      </c>
      <c r="AT335" t="str">
        <f t="shared" si="269"/>
        <v/>
      </c>
      <c r="AU335" s="29">
        <f t="shared" si="225"/>
        <v>0</v>
      </c>
      <c r="AV335" s="29" t="b">
        <f t="shared" si="270"/>
        <v>0</v>
      </c>
      <c r="AW335" s="29">
        <f t="shared" si="226"/>
        <v>0</v>
      </c>
      <c r="AX335" s="28">
        <f t="shared" si="222"/>
        <v>0</v>
      </c>
      <c r="BD335" t="str">
        <f t="shared" si="292"/>
        <v>R1HGATEWAY SURGICAL CENTRE</v>
      </c>
      <c r="BE335" s="94" t="s">
        <v>586</v>
      </c>
      <c r="BF335" s="94" t="s">
        <v>8934</v>
      </c>
      <c r="BG335" s="94" t="s">
        <v>586</v>
      </c>
      <c r="BH335" s="94" t="s">
        <v>8934</v>
      </c>
      <c r="BI335" s="94" t="str">
        <f t="shared" si="293"/>
        <v>R1H</v>
      </c>
    </row>
    <row r="336" spans="1:61" hidden="1" x14ac:dyDescent="0.3">
      <c r="A336" s="29" t="e">
        <f t="shared" si="260"/>
        <v>#N/A</v>
      </c>
      <c r="B336" s="29" t="e">
        <f t="shared" si="261"/>
        <v>#N/A</v>
      </c>
      <c r="C336" s="29"/>
      <c r="D336" s="29">
        <f t="shared" si="262"/>
        <v>0</v>
      </c>
      <c r="E336" s="43">
        <f t="shared" si="208"/>
        <v>0</v>
      </c>
      <c r="F336" s="29" t="str">
        <f t="shared" si="209"/>
        <v/>
      </c>
      <c r="G336" s="43" t="str">
        <f t="shared" si="210"/>
        <v/>
      </c>
      <c r="H336" s="43">
        <f t="shared" si="211"/>
        <v>0</v>
      </c>
      <c r="I336" s="43">
        <f t="shared" si="212"/>
        <v>0</v>
      </c>
      <c r="J336" s="43">
        <f t="shared" si="263"/>
        <v>0</v>
      </c>
      <c r="K336" s="43">
        <f t="shared" si="264"/>
        <v>0</v>
      </c>
      <c r="L336" s="43">
        <f t="shared" si="213"/>
        <v>0</v>
      </c>
      <c r="M336" s="43">
        <f t="shared" si="214"/>
        <v>0</v>
      </c>
      <c r="N336" s="43">
        <f t="shared" si="215"/>
        <v>0</v>
      </c>
      <c r="O336" s="43"/>
      <c r="P336" s="43"/>
      <c r="Q336" s="43"/>
      <c r="R336" s="43"/>
      <c r="S336" s="43"/>
      <c r="T336" s="43"/>
      <c r="U336" s="43">
        <f t="shared" si="216"/>
        <v>0</v>
      </c>
      <c r="V336" s="43"/>
      <c r="W336" s="43"/>
      <c r="X336" s="43"/>
      <c r="Y336" s="43"/>
      <c r="Z336" s="43"/>
      <c r="AA336" s="43">
        <f t="shared" si="285"/>
        <v>0</v>
      </c>
      <c r="AB336" s="43">
        <f t="shared" si="285"/>
        <v>0</v>
      </c>
      <c r="AC336" s="43">
        <f t="shared" si="285"/>
        <v>0</v>
      </c>
      <c r="AD336" s="43">
        <f t="shared" si="285"/>
        <v>0</v>
      </c>
      <c r="AE336" s="43">
        <f t="shared" ref="AE336:AF336" si="297">IF(AE135="",0,IF(AE135&gt;100%,1,0))</f>
        <v>0</v>
      </c>
      <c r="AF336" s="43">
        <f t="shared" si="297"/>
        <v>0</v>
      </c>
      <c r="AG336" s="29">
        <f t="shared" si="218"/>
        <v>0</v>
      </c>
      <c r="AK336" s="28">
        <f t="shared" si="268"/>
        <v>0</v>
      </c>
      <c r="AM336" s="28">
        <f t="shared" si="237"/>
        <v>0</v>
      </c>
      <c r="AN336" s="28">
        <f t="shared" si="238"/>
        <v>0</v>
      </c>
      <c r="AO336" s="28">
        <f t="shared" si="239"/>
        <v>0</v>
      </c>
      <c r="AP336" s="29"/>
      <c r="AS336" t="str">
        <f t="shared" si="224"/>
        <v/>
      </c>
      <c r="AT336" t="str">
        <f t="shared" si="269"/>
        <v/>
      </c>
      <c r="AU336" s="29">
        <f t="shared" si="225"/>
        <v>0</v>
      </c>
      <c r="AV336" s="29" t="b">
        <f t="shared" si="270"/>
        <v>0</v>
      </c>
      <c r="AW336" s="29">
        <f t="shared" si="226"/>
        <v>0</v>
      </c>
      <c r="AX336" s="28">
        <f t="shared" si="222"/>
        <v>0</v>
      </c>
      <c r="BD336" t="str">
        <f t="shared" si="292"/>
        <v>R1HMILE END HOSPITAL</v>
      </c>
      <c r="BE336" s="94" t="s">
        <v>832</v>
      </c>
      <c r="BF336" s="94" t="s">
        <v>8935</v>
      </c>
      <c r="BG336" s="94" t="s">
        <v>832</v>
      </c>
      <c r="BH336" s="94" t="s">
        <v>8935</v>
      </c>
      <c r="BI336" s="94" t="str">
        <f t="shared" si="293"/>
        <v>R1H</v>
      </c>
    </row>
    <row r="337" spans="1:61" hidden="1" x14ac:dyDescent="0.3">
      <c r="A337" s="29" t="e">
        <f t="shared" si="260"/>
        <v>#N/A</v>
      </c>
      <c r="B337" s="29" t="e">
        <f t="shared" si="261"/>
        <v>#N/A</v>
      </c>
      <c r="C337" s="29"/>
      <c r="D337" s="29">
        <f t="shared" si="262"/>
        <v>0</v>
      </c>
      <c r="E337" s="43">
        <f t="shared" si="208"/>
        <v>0</v>
      </c>
      <c r="F337" s="29" t="str">
        <f t="shared" si="209"/>
        <v/>
      </c>
      <c r="G337" s="43" t="str">
        <f t="shared" si="210"/>
        <v/>
      </c>
      <c r="H337" s="43">
        <f t="shared" si="211"/>
        <v>0</v>
      </c>
      <c r="I337" s="43">
        <f t="shared" si="212"/>
        <v>0</v>
      </c>
      <c r="J337" s="43">
        <f t="shared" si="263"/>
        <v>0</v>
      </c>
      <c r="K337" s="43">
        <f t="shared" si="264"/>
        <v>0</v>
      </c>
      <c r="L337" s="43">
        <f t="shared" si="213"/>
        <v>0</v>
      </c>
      <c r="M337" s="43">
        <f t="shared" si="214"/>
        <v>0</v>
      </c>
      <c r="N337" s="43">
        <f t="shared" si="215"/>
        <v>0</v>
      </c>
      <c r="O337" s="43"/>
      <c r="P337" s="43"/>
      <c r="Q337" s="43"/>
      <c r="R337" s="43"/>
      <c r="S337" s="43"/>
      <c r="T337" s="43"/>
      <c r="U337" s="43">
        <f t="shared" si="216"/>
        <v>0</v>
      </c>
      <c r="V337" s="43"/>
      <c r="W337" s="43"/>
      <c r="X337" s="43"/>
      <c r="Y337" s="43"/>
      <c r="Z337" s="43"/>
      <c r="AA337" s="43">
        <f t="shared" si="285"/>
        <v>0</v>
      </c>
      <c r="AB337" s="43">
        <f t="shared" si="285"/>
        <v>0</v>
      </c>
      <c r="AC337" s="43">
        <f t="shared" si="285"/>
        <v>0</v>
      </c>
      <c r="AD337" s="43">
        <f t="shared" si="285"/>
        <v>0</v>
      </c>
      <c r="AE337" s="43">
        <f t="shared" ref="AE337:AF337" si="298">IF(AE136="",0,IF(AE136&gt;100%,1,0))</f>
        <v>0</v>
      </c>
      <c r="AF337" s="43">
        <f t="shared" si="298"/>
        <v>0</v>
      </c>
      <c r="AG337" s="29">
        <f t="shared" si="218"/>
        <v>0</v>
      </c>
      <c r="AK337" s="28">
        <f t="shared" si="268"/>
        <v>0</v>
      </c>
      <c r="AM337" s="28">
        <f t="shared" si="237"/>
        <v>0</v>
      </c>
      <c r="AN337" s="28">
        <f t="shared" si="238"/>
        <v>0</v>
      </c>
      <c r="AO337" s="28">
        <f t="shared" si="239"/>
        <v>0</v>
      </c>
      <c r="AP337" s="29"/>
      <c r="AS337" t="str">
        <f t="shared" si="224"/>
        <v/>
      </c>
      <c r="AT337" t="str">
        <f t="shared" si="269"/>
        <v/>
      </c>
      <c r="AU337" s="29">
        <f t="shared" si="225"/>
        <v>0</v>
      </c>
      <c r="AV337" s="29" t="b">
        <f t="shared" si="270"/>
        <v>0</v>
      </c>
      <c r="AW337" s="29">
        <f t="shared" si="226"/>
        <v>0</v>
      </c>
      <c r="AX337" s="28">
        <f t="shared" si="222"/>
        <v>0</v>
      </c>
      <c r="BD337" t="str">
        <f t="shared" si="292"/>
        <v>R1HNEWHAM GENERAL HOSPITAL</v>
      </c>
      <c r="BE337" s="94" t="s">
        <v>829</v>
      </c>
      <c r="BF337" s="94" t="s">
        <v>8936</v>
      </c>
      <c r="BG337" s="94" t="s">
        <v>829</v>
      </c>
      <c r="BH337" s="94" t="s">
        <v>8936</v>
      </c>
      <c r="BI337" s="94" t="str">
        <f t="shared" si="293"/>
        <v>R1H</v>
      </c>
    </row>
    <row r="338" spans="1:61" hidden="1" x14ac:dyDescent="0.3">
      <c r="A338" s="29" t="e">
        <f t="shared" si="260"/>
        <v>#N/A</v>
      </c>
      <c r="B338" s="29" t="e">
        <f t="shared" si="261"/>
        <v>#N/A</v>
      </c>
      <c r="C338" s="29"/>
      <c r="D338" s="29">
        <f t="shared" si="262"/>
        <v>0</v>
      </c>
      <c r="E338" s="43">
        <f t="shared" si="208"/>
        <v>0</v>
      </c>
      <c r="F338" s="29" t="str">
        <f t="shared" si="209"/>
        <v/>
      </c>
      <c r="G338" s="43" t="str">
        <f t="shared" si="210"/>
        <v/>
      </c>
      <c r="H338" s="43">
        <f t="shared" si="211"/>
        <v>0</v>
      </c>
      <c r="I338" s="43">
        <f t="shared" si="212"/>
        <v>0</v>
      </c>
      <c r="J338" s="43">
        <f t="shared" si="263"/>
        <v>0</v>
      </c>
      <c r="K338" s="43">
        <f t="shared" si="264"/>
        <v>0</v>
      </c>
      <c r="L338" s="43">
        <f t="shared" si="213"/>
        <v>0</v>
      </c>
      <c r="M338" s="43">
        <f t="shared" si="214"/>
        <v>0</v>
      </c>
      <c r="N338" s="43">
        <f t="shared" si="215"/>
        <v>0</v>
      </c>
      <c r="O338" s="43"/>
      <c r="P338" s="43"/>
      <c r="Q338" s="43"/>
      <c r="R338" s="43"/>
      <c r="S338" s="43"/>
      <c r="T338" s="43"/>
      <c r="U338" s="43">
        <f t="shared" si="216"/>
        <v>0</v>
      </c>
      <c r="V338" s="43"/>
      <c r="W338" s="43"/>
      <c r="X338" s="43"/>
      <c r="Y338" s="43"/>
      <c r="Z338" s="43"/>
      <c r="AA338" s="43">
        <f t="shared" si="285"/>
        <v>0</v>
      </c>
      <c r="AB338" s="43">
        <f t="shared" si="285"/>
        <v>0</v>
      </c>
      <c r="AC338" s="43">
        <f t="shared" si="285"/>
        <v>0</v>
      </c>
      <c r="AD338" s="43">
        <f t="shared" si="285"/>
        <v>0</v>
      </c>
      <c r="AE338" s="43">
        <f t="shared" ref="AE338:AF338" si="299">IF(AE137="",0,IF(AE137&gt;100%,1,0))</f>
        <v>0</v>
      </c>
      <c r="AF338" s="43">
        <f t="shared" si="299"/>
        <v>0</v>
      </c>
      <c r="AG338" s="29">
        <f t="shared" si="218"/>
        <v>0</v>
      </c>
      <c r="AK338" s="28">
        <f t="shared" si="268"/>
        <v>0</v>
      </c>
      <c r="AM338" s="28">
        <f t="shared" si="237"/>
        <v>0</v>
      </c>
      <c r="AN338" s="28">
        <f t="shared" si="238"/>
        <v>0</v>
      </c>
      <c r="AO338" s="28">
        <f t="shared" si="239"/>
        <v>0</v>
      </c>
      <c r="AP338" s="29"/>
      <c r="AS338" t="str">
        <f t="shared" si="224"/>
        <v/>
      </c>
      <c r="AT338" t="str">
        <f t="shared" si="269"/>
        <v/>
      </c>
      <c r="AU338" s="29">
        <f t="shared" si="225"/>
        <v>0</v>
      </c>
      <c r="AV338" s="29" t="b">
        <f t="shared" si="270"/>
        <v>0</v>
      </c>
      <c r="AW338" s="29">
        <f t="shared" si="226"/>
        <v>0</v>
      </c>
      <c r="AX338" s="28">
        <f t="shared" si="222"/>
        <v>0</v>
      </c>
      <c r="BD338" t="str">
        <f t="shared" si="292"/>
        <v>R1HST BARTHOLOMEW'S HOSPITAL</v>
      </c>
      <c r="BE338" s="94" t="s">
        <v>833</v>
      </c>
      <c r="BF338" s="94" t="s">
        <v>8937</v>
      </c>
      <c r="BG338" s="94" t="s">
        <v>833</v>
      </c>
      <c r="BH338" s="94" t="s">
        <v>8937</v>
      </c>
      <c r="BI338" s="94" t="str">
        <f t="shared" si="293"/>
        <v>R1H</v>
      </c>
    </row>
    <row r="339" spans="1:61" hidden="1" x14ac:dyDescent="0.3">
      <c r="A339" s="29" t="e">
        <f t="shared" si="260"/>
        <v>#N/A</v>
      </c>
      <c r="B339" s="29" t="e">
        <f t="shared" si="261"/>
        <v>#N/A</v>
      </c>
      <c r="C339" s="29"/>
      <c r="D339" s="29">
        <f t="shared" si="262"/>
        <v>0</v>
      </c>
      <c r="E339" s="43">
        <f t="shared" si="208"/>
        <v>0</v>
      </c>
      <c r="F339" s="29" t="str">
        <f t="shared" si="209"/>
        <v/>
      </c>
      <c r="G339" s="43" t="str">
        <f t="shared" si="210"/>
        <v/>
      </c>
      <c r="H339" s="43">
        <f t="shared" si="211"/>
        <v>0</v>
      </c>
      <c r="I339" s="43">
        <f t="shared" si="212"/>
        <v>0</v>
      </c>
      <c r="J339" s="43">
        <f t="shared" si="263"/>
        <v>0</v>
      </c>
      <c r="K339" s="43">
        <f t="shared" si="264"/>
        <v>0</v>
      </c>
      <c r="L339" s="43">
        <f t="shared" si="213"/>
        <v>0</v>
      </c>
      <c r="M339" s="43">
        <f t="shared" si="214"/>
        <v>0</v>
      </c>
      <c r="N339" s="43">
        <f t="shared" si="215"/>
        <v>0</v>
      </c>
      <c r="O339" s="43"/>
      <c r="P339" s="43"/>
      <c r="Q339" s="43"/>
      <c r="R339" s="43"/>
      <c r="S339" s="43"/>
      <c r="T339" s="43"/>
      <c r="U339" s="43">
        <f t="shared" si="216"/>
        <v>0</v>
      </c>
      <c r="V339" s="43"/>
      <c r="W339" s="43"/>
      <c r="X339" s="43"/>
      <c r="Y339" s="43"/>
      <c r="Z339" s="43"/>
      <c r="AA339" s="43">
        <f t="shared" si="285"/>
        <v>0</v>
      </c>
      <c r="AB339" s="43">
        <f t="shared" si="285"/>
        <v>0</v>
      </c>
      <c r="AC339" s="43">
        <f t="shared" si="285"/>
        <v>0</v>
      </c>
      <c r="AD339" s="43">
        <f t="shared" si="285"/>
        <v>0</v>
      </c>
      <c r="AE339" s="43">
        <f t="shared" ref="AE339:AF339" si="300">IF(AE138="",0,IF(AE138&gt;100%,1,0))</f>
        <v>0</v>
      </c>
      <c r="AF339" s="43">
        <f t="shared" si="300"/>
        <v>0</v>
      </c>
      <c r="AG339" s="29">
        <f t="shared" si="218"/>
        <v>0</v>
      </c>
      <c r="AK339" s="28">
        <f t="shared" si="268"/>
        <v>0</v>
      </c>
      <c r="AM339" s="28">
        <f t="shared" si="237"/>
        <v>0</v>
      </c>
      <c r="AN339" s="28">
        <f t="shared" si="238"/>
        <v>0</v>
      </c>
      <c r="AO339" s="28">
        <f t="shared" si="239"/>
        <v>0</v>
      </c>
      <c r="AP339" s="29"/>
      <c r="AS339" t="str">
        <f t="shared" si="224"/>
        <v/>
      </c>
      <c r="AT339" t="str">
        <f t="shared" si="269"/>
        <v/>
      </c>
      <c r="AU339" s="29">
        <f t="shared" si="225"/>
        <v>0</v>
      </c>
      <c r="AV339" s="29" t="b">
        <f t="shared" si="270"/>
        <v>0</v>
      </c>
      <c r="AW339" s="29">
        <f t="shared" si="226"/>
        <v>0</v>
      </c>
      <c r="AX339" s="28">
        <f t="shared" si="222"/>
        <v>0</v>
      </c>
      <c r="BD339" t="str">
        <f t="shared" si="292"/>
        <v>R1HTHE LONDON CHEST HOSPITAL</v>
      </c>
      <c r="BE339" s="94" t="s">
        <v>834</v>
      </c>
      <c r="BF339" s="94" t="s">
        <v>8938</v>
      </c>
      <c r="BG339" s="94" t="s">
        <v>834</v>
      </c>
      <c r="BH339" s="94" t="s">
        <v>8938</v>
      </c>
      <c r="BI339" s="94" t="str">
        <f t="shared" si="293"/>
        <v>R1H</v>
      </c>
    </row>
    <row r="340" spans="1:61" hidden="1" x14ac:dyDescent="0.3">
      <c r="A340" s="29" t="e">
        <f t="shared" si="260"/>
        <v>#N/A</v>
      </c>
      <c r="B340" s="29" t="e">
        <f t="shared" si="261"/>
        <v>#N/A</v>
      </c>
      <c r="C340" s="29"/>
      <c r="D340" s="29">
        <f t="shared" si="262"/>
        <v>0</v>
      </c>
      <c r="E340" s="43">
        <f t="shared" si="208"/>
        <v>0</v>
      </c>
      <c r="F340" s="29" t="str">
        <f t="shared" si="209"/>
        <v/>
      </c>
      <c r="G340" s="43" t="str">
        <f t="shared" si="210"/>
        <v/>
      </c>
      <c r="H340" s="43">
        <f t="shared" si="211"/>
        <v>0</v>
      </c>
      <c r="I340" s="43">
        <f t="shared" si="212"/>
        <v>0</v>
      </c>
      <c r="J340" s="43">
        <f t="shared" si="263"/>
        <v>0</v>
      </c>
      <c r="K340" s="43">
        <f t="shared" si="264"/>
        <v>0</v>
      </c>
      <c r="L340" s="43">
        <f t="shared" si="213"/>
        <v>0</v>
      </c>
      <c r="M340" s="43">
        <f t="shared" si="214"/>
        <v>0</v>
      </c>
      <c r="N340" s="43">
        <f t="shared" si="215"/>
        <v>0</v>
      </c>
      <c r="O340" s="43"/>
      <c r="P340" s="43"/>
      <c r="Q340" s="43"/>
      <c r="R340" s="43"/>
      <c r="S340" s="43"/>
      <c r="T340" s="43"/>
      <c r="U340" s="43">
        <f t="shared" si="216"/>
        <v>0</v>
      </c>
      <c r="V340" s="43"/>
      <c r="W340" s="43"/>
      <c r="X340" s="43"/>
      <c r="Y340" s="43"/>
      <c r="Z340" s="43"/>
      <c r="AA340" s="43">
        <f t="shared" si="285"/>
        <v>0</v>
      </c>
      <c r="AB340" s="43">
        <f t="shared" si="285"/>
        <v>0</v>
      </c>
      <c r="AC340" s="43">
        <f t="shared" si="285"/>
        <v>0</v>
      </c>
      <c r="AD340" s="43">
        <f t="shared" si="285"/>
        <v>0</v>
      </c>
      <c r="AE340" s="43">
        <f t="shared" ref="AE340:AF340" si="301">IF(AE139="",0,IF(AE139&gt;100%,1,0))</f>
        <v>0</v>
      </c>
      <c r="AF340" s="43">
        <f t="shared" si="301"/>
        <v>0</v>
      </c>
      <c r="AG340" s="29">
        <f t="shared" si="218"/>
        <v>0</v>
      </c>
      <c r="AK340" s="28">
        <f t="shared" si="268"/>
        <v>0</v>
      </c>
      <c r="AM340" s="28">
        <f t="shared" si="237"/>
        <v>0</v>
      </c>
      <c r="AN340" s="28">
        <f t="shared" si="238"/>
        <v>0</v>
      </c>
      <c r="AO340" s="28">
        <f t="shared" si="239"/>
        <v>0</v>
      </c>
      <c r="AP340" s="29"/>
      <c r="AS340" t="str">
        <f t="shared" si="224"/>
        <v/>
      </c>
      <c r="AT340" t="str">
        <f t="shared" si="269"/>
        <v/>
      </c>
      <c r="AU340" s="29">
        <f t="shared" si="225"/>
        <v>0</v>
      </c>
      <c r="AV340" s="29" t="b">
        <f t="shared" si="270"/>
        <v>0</v>
      </c>
      <c r="AW340" s="29">
        <f t="shared" si="226"/>
        <v>0</v>
      </c>
      <c r="AX340" s="28">
        <f t="shared" si="222"/>
        <v>0</v>
      </c>
      <c r="BD340" t="str">
        <f t="shared" si="292"/>
        <v>R1HTHE ROYAL LONDON HOSPITAL</v>
      </c>
      <c r="BE340" s="94" t="s">
        <v>835</v>
      </c>
      <c r="BF340" s="94" t="s">
        <v>8939</v>
      </c>
      <c r="BG340" s="94" t="s">
        <v>835</v>
      </c>
      <c r="BH340" s="94" t="s">
        <v>8939</v>
      </c>
      <c r="BI340" s="94" t="str">
        <f t="shared" si="293"/>
        <v>R1H</v>
      </c>
    </row>
    <row r="341" spans="1:61" hidden="1" x14ac:dyDescent="0.3">
      <c r="A341" s="29" t="e">
        <f t="shared" si="260"/>
        <v>#N/A</v>
      </c>
      <c r="B341" s="29" t="e">
        <f t="shared" si="261"/>
        <v>#N/A</v>
      </c>
      <c r="C341" s="29"/>
      <c r="D341" s="29">
        <f t="shared" si="262"/>
        <v>0</v>
      </c>
      <c r="E341" s="43">
        <f t="shared" si="208"/>
        <v>0</v>
      </c>
      <c r="F341" s="29" t="str">
        <f t="shared" si="209"/>
        <v/>
      </c>
      <c r="G341" s="43" t="str">
        <f t="shared" si="210"/>
        <v/>
      </c>
      <c r="H341" s="43">
        <f t="shared" si="211"/>
        <v>0</v>
      </c>
      <c r="I341" s="43">
        <f t="shared" si="212"/>
        <v>0</v>
      </c>
      <c r="J341" s="43">
        <f t="shared" si="263"/>
        <v>0</v>
      </c>
      <c r="K341" s="43">
        <f t="shared" si="264"/>
        <v>0</v>
      </c>
      <c r="L341" s="43">
        <f t="shared" si="213"/>
        <v>0</v>
      </c>
      <c r="M341" s="43">
        <f t="shared" si="214"/>
        <v>0</v>
      </c>
      <c r="N341" s="43">
        <f t="shared" si="215"/>
        <v>0</v>
      </c>
      <c r="O341" s="43"/>
      <c r="P341" s="43"/>
      <c r="Q341" s="43"/>
      <c r="R341" s="43"/>
      <c r="S341" s="43"/>
      <c r="T341" s="43"/>
      <c r="U341" s="43">
        <f t="shared" si="216"/>
        <v>0</v>
      </c>
      <c r="V341" s="43"/>
      <c r="W341" s="43"/>
      <c r="X341" s="43"/>
      <c r="Y341" s="43"/>
      <c r="Z341" s="43"/>
      <c r="AA341" s="43">
        <f t="shared" si="285"/>
        <v>0</v>
      </c>
      <c r="AB341" s="43">
        <f t="shared" si="285"/>
        <v>0</v>
      </c>
      <c r="AC341" s="43">
        <f t="shared" si="285"/>
        <v>0</v>
      </c>
      <c r="AD341" s="43">
        <f t="shared" si="285"/>
        <v>0</v>
      </c>
      <c r="AE341" s="43">
        <f t="shared" ref="AE341:AF341" si="302">IF(AE140="",0,IF(AE140&gt;100%,1,0))</f>
        <v>0</v>
      </c>
      <c r="AF341" s="43">
        <f t="shared" si="302"/>
        <v>0</v>
      </c>
      <c r="AG341" s="29">
        <f t="shared" si="218"/>
        <v>0</v>
      </c>
      <c r="AK341" s="28">
        <f t="shared" si="268"/>
        <v>0</v>
      </c>
      <c r="AM341" s="28">
        <f t="shared" si="237"/>
        <v>0</v>
      </c>
      <c r="AN341" s="28">
        <f t="shared" si="238"/>
        <v>0</v>
      </c>
      <c r="AO341" s="28">
        <f t="shared" si="239"/>
        <v>0</v>
      </c>
      <c r="AP341" s="29"/>
      <c r="AS341" t="str">
        <f t="shared" si="224"/>
        <v/>
      </c>
      <c r="AT341" t="str">
        <f t="shared" si="269"/>
        <v/>
      </c>
      <c r="AU341" s="29">
        <f t="shared" si="225"/>
        <v>0</v>
      </c>
      <c r="AV341" s="29" t="b">
        <f t="shared" si="270"/>
        <v>0</v>
      </c>
      <c r="AW341" s="29">
        <f t="shared" si="226"/>
        <v>0</v>
      </c>
      <c r="AX341" s="28">
        <f t="shared" si="222"/>
        <v>0</v>
      </c>
      <c r="BD341" t="str">
        <f t="shared" si="292"/>
        <v>R1HWHIPPS CROSS AT SILVERTHORN MEDICAL</v>
      </c>
      <c r="BE341" s="94" t="s">
        <v>584</v>
      </c>
      <c r="BF341" s="94" t="s">
        <v>8940</v>
      </c>
      <c r="BG341" s="94" t="s">
        <v>584</v>
      </c>
      <c r="BH341" s="94" t="s">
        <v>8940</v>
      </c>
      <c r="BI341" s="94" t="str">
        <f t="shared" si="293"/>
        <v>R1H</v>
      </c>
    </row>
    <row r="342" spans="1:61" hidden="1" x14ac:dyDescent="0.3">
      <c r="A342" s="29" t="e">
        <f t="shared" si="260"/>
        <v>#N/A</v>
      </c>
      <c r="B342" s="29" t="e">
        <f t="shared" si="261"/>
        <v>#N/A</v>
      </c>
      <c r="C342" s="29"/>
      <c r="D342" s="29">
        <f t="shared" si="262"/>
        <v>0</v>
      </c>
      <c r="E342" s="43">
        <f t="shared" si="208"/>
        <v>0</v>
      </c>
      <c r="F342" s="29" t="str">
        <f t="shared" si="209"/>
        <v/>
      </c>
      <c r="G342" s="43" t="str">
        <f t="shared" si="210"/>
        <v/>
      </c>
      <c r="H342" s="43">
        <f t="shared" si="211"/>
        <v>0</v>
      </c>
      <c r="I342" s="43">
        <f t="shared" si="212"/>
        <v>0</v>
      </c>
      <c r="J342" s="43">
        <f t="shared" si="263"/>
        <v>0</v>
      </c>
      <c r="K342" s="43">
        <f t="shared" si="264"/>
        <v>0</v>
      </c>
      <c r="L342" s="43">
        <f t="shared" si="213"/>
        <v>0</v>
      </c>
      <c r="M342" s="43">
        <f t="shared" si="214"/>
        <v>0</v>
      </c>
      <c r="N342" s="43">
        <f t="shared" si="215"/>
        <v>0</v>
      </c>
      <c r="O342" s="43"/>
      <c r="P342" s="43"/>
      <c r="Q342" s="43"/>
      <c r="R342" s="43"/>
      <c r="S342" s="43"/>
      <c r="T342" s="43"/>
      <c r="U342" s="43">
        <f t="shared" si="216"/>
        <v>0</v>
      </c>
      <c r="V342" s="43"/>
      <c r="W342" s="43"/>
      <c r="X342" s="43"/>
      <c r="Y342" s="43"/>
      <c r="Z342" s="43"/>
      <c r="AA342" s="43">
        <f t="shared" si="285"/>
        <v>0</v>
      </c>
      <c r="AB342" s="43">
        <f t="shared" si="285"/>
        <v>0</v>
      </c>
      <c r="AC342" s="43">
        <f t="shared" si="285"/>
        <v>0</v>
      </c>
      <c r="AD342" s="43">
        <f t="shared" si="285"/>
        <v>0</v>
      </c>
      <c r="AE342" s="43">
        <f t="shared" ref="AE342:AF342" si="303">IF(AE141="",0,IF(AE141&gt;100%,1,0))</f>
        <v>0</v>
      </c>
      <c r="AF342" s="43">
        <f t="shared" si="303"/>
        <v>0</v>
      </c>
      <c r="AG342" s="29">
        <f t="shared" si="218"/>
        <v>0</v>
      </c>
      <c r="AK342" s="28">
        <f t="shared" si="268"/>
        <v>0</v>
      </c>
      <c r="AM342" s="28">
        <f t="shared" si="237"/>
        <v>0</v>
      </c>
      <c r="AN342" s="28">
        <f t="shared" si="238"/>
        <v>0</v>
      </c>
      <c r="AO342" s="28">
        <f t="shared" si="239"/>
        <v>0</v>
      </c>
      <c r="AP342" s="29"/>
      <c r="AS342" t="str">
        <f t="shared" si="224"/>
        <v/>
      </c>
      <c r="AT342" t="str">
        <f t="shared" si="269"/>
        <v/>
      </c>
      <c r="AU342" s="29">
        <f t="shared" si="225"/>
        <v>0</v>
      </c>
      <c r="AV342" s="29" t="b">
        <f t="shared" si="270"/>
        <v>0</v>
      </c>
      <c r="AW342" s="29">
        <f t="shared" si="226"/>
        <v>0</v>
      </c>
      <c r="AX342" s="28">
        <f t="shared" si="222"/>
        <v>0</v>
      </c>
      <c r="BD342" t="str">
        <f t="shared" si="292"/>
        <v>R1HWHIPPS CROSS UNIVERSITY HOSPITAL</v>
      </c>
      <c r="BE342" s="94" t="s">
        <v>585</v>
      </c>
      <c r="BF342" s="94" t="s">
        <v>8941</v>
      </c>
      <c r="BG342" s="94" t="s">
        <v>585</v>
      </c>
      <c r="BH342" s="94" t="s">
        <v>8941</v>
      </c>
      <c r="BI342" s="94" t="str">
        <f t="shared" si="293"/>
        <v>R1H</v>
      </c>
    </row>
    <row r="343" spans="1:61" hidden="1" x14ac:dyDescent="0.3">
      <c r="A343" s="29" t="e">
        <f t="shared" ref="A343:A374" si="304">VLOOKUP($D142,$BE:$BE,1,0)</f>
        <v>#N/A</v>
      </c>
      <c r="B343" s="29" t="e">
        <f t="shared" ref="B343:B374" si="305">VLOOKUP($E142,$BF:$BF,1,0)</f>
        <v>#N/A</v>
      </c>
      <c r="C343" s="29"/>
      <c r="D343" s="29">
        <f t="shared" ref="D343:D374" si="306">IF(D142="",0,IF(ISERROR(VLOOKUP(D142,$BE$3:$BE$249,1,0)),0,IF(VLOOKUP(D142,$BE$3:$BI$249,5,0)=$B$8,0,1)))</f>
        <v>0</v>
      </c>
      <c r="E343" s="43">
        <f t="shared" si="208"/>
        <v>0</v>
      </c>
      <c r="F343" s="29" t="str">
        <f t="shared" si="209"/>
        <v/>
      </c>
      <c r="G343" s="43" t="str">
        <f t="shared" si="210"/>
        <v/>
      </c>
      <c r="H343" s="43">
        <f t="shared" si="211"/>
        <v>0</v>
      </c>
      <c r="I343" s="43">
        <f t="shared" si="212"/>
        <v>0</v>
      </c>
      <c r="J343" s="43">
        <f t="shared" ref="J343:J374" si="307">IF(G142="",0,IF(ISERROR(VLOOKUP(G142,$AH$14:$AH$98,1,FALSE)),1,0))</f>
        <v>0</v>
      </c>
      <c r="K343" s="43">
        <f t="shared" ref="K343:K374" si="308">IF(H142="",0,IF(ISERROR(VLOOKUP(H142,$AH$14:$AH$98,1,FALSE)),1,0))</f>
        <v>0</v>
      </c>
      <c r="L343" s="43">
        <f t="shared" si="213"/>
        <v>0</v>
      </c>
      <c r="M343" s="43">
        <f t="shared" si="214"/>
        <v>0</v>
      </c>
      <c r="N343" s="43">
        <f t="shared" si="215"/>
        <v>0</v>
      </c>
      <c r="O343" s="43"/>
      <c r="P343" s="43"/>
      <c r="Q343" s="43"/>
      <c r="R343" s="43"/>
      <c r="S343" s="43"/>
      <c r="T343" s="43"/>
      <c r="U343" s="43">
        <f t="shared" si="216"/>
        <v>0</v>
      </c>
      <c r="V343" s="43"/>
      <c r="W343" s="43"/>
      <c r="X343" s="43"/>
      <c r="Y343" s="43"/>
      <c r="Z343" s="43"/>
      <c r="AA343" s="43">
        <f t="shared" ref="AA343:AD358" si="309">IF(AA142="",0,IF(AA142&gt;100%,1,0))</f>
        <v>0</v>
      </c>
      <c r="AB343" s="43">
        <f t="shared" si="309"/>
        <v>0</v>
      </c>
      <c r="AC343" s="43">
        <f t="shared" si="309"/>
        <v>0</v>
      </c>
      <c r="AD343" s="43">
        <f t="shared" si="309"/>
        <v>0</v>
      </c>
      <c r="AE343" s="43">
        <f t="shared" ref="AE343:AF343" si="310">IF(AE142="",0,IF(AE142&gt;100%,1,0))</f>
        <v>0</v>
      </c>
      <c r="AF343" s="43">
        <f t="shared" si="310"/>
        <v>0</v>
      </c>
      <c r="AG343" s="29">
        <f t="shared" si="218"/>
        <v>0</v>
      </c>
      <c r="AK343" s="28">
        <f t="shared" si="268"/>
        <v>0</v>
      </c>
      <c r="AM343" s="28">
        <f t="shared" si="237"/>
        <v>0</v>
      </c>
      <c r="AN343" s="28">
        <f t="shared" si="238"/>
        <v>0</v>
      </c>
      <c r="AO343" s="28">
        <f t="shared" si="239"/>
        <v>0</v>
      </c>
      <c r="AP343" s="29"/>
      <c r="AS343" t="str">
        <f t="shared" si="224"/>
        <v/>
      </c>
      <c r="AT343" t="str">
        <f t="shared" si="269"/>
        <v/>
      </c>
      <c r="AU343" s="29">
        <f t="shared" si="225"/>
        <v>0</v>
      </c>
      <c r="AV343" s="29" t="b">
        <f t="shared" si="270"/>
        <v>0</v>
      </c>
      <c r="AW343" s="29">
        <f t="shared" si="226"/>
        <v>0</v>
      </c>
      <c r="AX343" s="28">
        <f t="shared" si="222"/>
        <v>0</v>
      </c>
      <c r="BD343" t="str">
        <f t="shared" si="292"/>
        <v>R1JBADGERS CROFT</v>
      </c>
      <c r="BE343" s="94" t="s">
        <v>2743</v>
      </c>
      <c r="BF343" s="94" t="s">
        <v>2744</v>
      </c>
      <c r="BG343" s="94" t="s">
        <v>2743</v>
      </c>
      <c r="BH343" s="94" t="s">
        <v>2744</v>
      </c>
      <c r="BI343" s="94" t="str">
        <f t="shared" si="293"/>
        <v>R1J</v>
      </c>
    </row>
    <row r="344" spans="1:61" hidden="1" x14ac:dyDescent="0.3">
      <c r="A344" s="29" t="e">
        <f t="shared" si="304"/>
        <v>#N/A</v>
      </c>
      <c r="B344" s="29" t="e">
        <f t="shared" si="305"/>
        <v>#N/A</v>
      </c>
      <c r="C344" s="29"/>
      <c r="D344" s="29">
        <f t="shared" si="306"/>
        <v>0</v>
      </c>
      <c r="E344" s="43">
        <f t="shared" ref="E344:E407" si="311">IF(E143="",0,IF(G143="",1,0))</f>
        <v>0</v>
      </c>
      <c r="F344" s="29" t="str">
        <f t="shared" ref="F344:F407" si="312">IF(E143="","",IF(SUM(I143,K143,M143,O143)=0,1,0))</f>
        <v/>
      </c>
      <c r="G344" s="43" t="str">
        <f t="shared" ref="G344:G407" si="313">IF(E143="","",IF(SUM(J143,L143,N143,P143)=0,1,0))</f>
        <v/>
      </c>
      <c r="H344" s="43">
        <f t="shared" ref="H344:H407" si="314">IF(E143="",0,IF(SUM(I143:P143)&lt;1448,1,0))</f>
        <v>0</v>
      </c>
      <c r="I344" s="43">
        <f t="shared" ref="I344:I407" si="315">IF(E143="",0,IF((J143+L143+N143+P143)&gt;30000,1,0))</f>
        <v>0</v>
      </c>
      <c r="J344" s="43">
        <f t="shared" si="307"/>
        <v>0</v>
      </c>
      <c r="K344" s="43">
        <f t="shared" si="308"/>
        <v>0</v>
      </c>
      <c r="L344" s="43">
        <f t="shared" ref="L344:L407" si="316">IF(E143="",0,IF(D143="",1,0))</f>
        <v>0</v>
      </c>
      <c r="M344" s="43">
        <f t="shared" ref="M344:M407" si="317">IF(OR(I143&lt;&gt;"",K143&lt;&gt;"",J143&lt;&gt;"",L143&lt;&gt;"",M143&lt;&gt;"",N143&lt;&gt;"",O143&lt;&gt;"",P143&lt;&gt;"",F143&lt;&gt;"",G143&lt;&gt;"",H143&lt;&gt;"",Q143&lt;&gt;"",R143&lt;&gt;"",S143&lt;&gt;"",T143&lt;&gt;"",U143&lt;&gt;""),IF(E143="",1,0),0)</f>
        <v>0</v>
      </c>
      <c r="N344" s="43">
        <f t="shared" ref="N344:N407" si="318">IF(E143="",0,IF(F143="",1,0))</f>
        <v>0</v>
      </c>
      <c r="O344" s="43"/>
      <c r="P344" s="43"/>
      <c r="Q344" s="43"/>
      <c r="R344" s="43"/>
      <c r="S344" s="43"/>
      <c r="T344" s="43"/>
      <c r="U344" s="43">
        <f t="shared" ref="U344:U407" si="319">IF(AND(SUM(J143,L143,N143,P143,R143,T143)&gt;0,U143=0),1,0)</f>
        <v>0</v>
      </c>
      <c r="V344" s="43"/>
      <c r="W344" s="43"/>
      <c r="X344" s="43"/>
      <c r="Y344" s="43"/>
      <c r="Z344" s="43"/>
      <c r="AA344" s="43">
        <f t="shared" si="309"/>
        <v>0</v>
      </c>
      <c r="AB344" s="43">
        <f t="shared" si="309"/>
        <v>0</v>
      </c>
      <c r="AC344" s="43">
        <f t="shared" si="309"/>
        <v>0</v>
      </c>
      <c r="AD344" s="43">
        <f t="shared" si="309"/>
        <v>0</v>
      </c>
      <c r="AE344" s="43">
        <f t="shared" ref="AE344:AF344" si="320">IF(AE143="",0,IF(AE143&gt;100%,1,0))</f>
        <v>0</v>
      </c>
      <c r="AF344" s="43">
        <f t="shared" si="320"/>
        <v>0</v>
      </c>
      <c r="AG344" s="29">
        <f t="shared" ref="AG344:AG407" si="321">SUM(H344:AF344)</f>
        <v>0</v>
      </c>
      <c r="AK344" s="28">
        <f t="shared" ref="AK344:AK375" si="322">IF(AA142="",0, IF(AA142="-",0,IF(AA142&gt;100%,1,0)))</f>
        <v>0</v>
      </c>
      <c r="AM344" s="28">
        <f t="shared" si="237"/>
        <v>0</v>
      </c>
      <c r="AN344" s="28">
        <f t="shared" si="238"/>
        <v>0</v>
      </c>
      <c r="AO344" s="28">
        <f t="shared" si="239"/>
        <v>0</v>
      </c>
      <c r="AP344" s="29"/>
      <c r="AS344" t="str">
        <f t="shared" si="224"/>
        <v/>
      </c>
      <c r="AT344" t="str">
        <f t="shared" ref="AT344:AT375" si="323">IF(AS344="","",(IF(COUNTIF($AS$216:$AS$414,AS344)&gt;1,1,0))=1)</f>
        <v/>
      </c>
      <c r="AU344" s="29">
        <f t="shared" si="225"/>
        <v>0</v>
      </c>
      <c r="AV344" s="29" t="b">
        <f t="shared" ref="AV344:AV375" si="324">IF(E142="",(COUNTA(E143)=1),"Complete")</f>
        <v>0</v>
      </c>
      <c r="AW344" s="29">
        <f t="shared" si="226"/>
        <v>0</v>
      </c>
      <c r="AX344" s="28">
        <f t="shared" ref="AX344:AX407" si="325">IF(G142="",0,IF(G142=H142,1,0))</f>
        <v>0</v>
      </c>
      <c r="BD344" t="str">
        <f t="shared" si="292"/>
        <v>R1JBVALE ASSESS &amp; TREAT (ICATS)</v>
      </c>
      <c r="BE344" s="94" t="s">
        <v>2752</v>
      </c>
      <c r="BF344" s="94" t="s">
        <v>2753</v>
      </c>
      <c r="BG344" s="94" t="s">
        <v>2752</v>
      </c>
      <c r="BH344" s="94" t="s">
        <v>2753</v>
      </c>
      <c r="BI344" s="94" t="str">
        <f t="shared" si="293"/>
        <v>R1J</v>
      </c>
    </row>
    <row r="345" spans="1:61" hidden="1" x14ac:dyDescent="0.3">
      <c r="A345" s="29" t="e">
        <f t="shared" si="304"/>
        <v>#N/A</v>
      </c>
      <c r="B345" s="29" t="e">
        <f t="shared" si="305"/>
        <v>#N/A</v>
      </c>
      <c r="C345" s="29"/>
      <c r="D345" s="29">
        <f t="shared" si="306"/>
        <v>0</v>
      </c>
      <c r="E345" s="43">
        <f t="shared" si="311"/>
        <v>0</v>
      </c>
      <c r="F345" s="29" t="str">
        <f t="shared" si="312"/>
        <v/>
      </c>
      <c r="G345" s="43" t="str">
        <f t="shared" si="313"/>
        <v/>
      </c>
      <c r="H345" s="43">
        <f t="shared" si="314"/>
        <v>0</v>
      </c>
      <c r="I345" s="43">
        <f t="shared" si="315"/>
        <v>0</v>
      </c>
      <c r="J345" s="43">
        <f t="shared" si="307"/>
        <v>0</v>
      </c>
      <c r="K345" s="43">
        <f t="shared" si="308"/>
        <v>0</v>
      </c>
      <c r="L345" s="43">
        <f t="shared" si="316"/>
        <v>0</v>
      </c>
      <c r="M345" s="43">
        <f t="shared" si="317"/>
        <v>0</v>
      </c>
      <c r="N345" s="43">
        <f t="shared" si="318"/>
        <v>0</v>
      </c>
      <c r="O345" s="43"/>
      <c r="P345" s="43"/>
      <c r="Q345" s="43"/>
      <c r="R345" s="43"/>
      <c r="S345" s="43"/>
      <c r="T345" s="43"/>
      <c r="U345" s="43">
        <f t="shared" si="319"/>
        <v>0</v>
      </c>
      <c r="V345" s="43"/>
      <c r="W345" s="43"/>
      <c r="X345" s="43"/>
      <c r="Y345" s="43"/>
      <c r="Z345" s="43"/>
      <c r="AA345" s="43">
        <f t="shared" si="309"/>
        <v>0</v>
      </c>
      <c r="AB345" s="43">
        <f t="shared" si="309"/>
        <v>0</v>
      </c>
      <c r="AC345" s="43">
        <f t="shared" si="309"/>
        <v>0</v>
      </c>
      <c r="AD345" s="43">
        <f t="shared" si="309"/>
        <v>0</v>
      </c>
      <c r="AE345" s="43">
        <f t="shared" ref="AE345:AF345" si="326">IF(AE144="",0,IF(AE144&gt;100%,1,0))</f>
        <v>0</v>
      </c>
      <c r="AF345" s="43">
        <f t="shared" si="326"/>
        <v>0</v>
      </c>
      <c r="AG345" s="29">
        <f t="shared" si="321"/>
        <v>0</v>
      </c>
      <c r="AK345" s="28">
        <f t="shared" si="322"/>
        <v>0</v>
      </c>
      <c r="AM345" s="28">
        <f t="shared" si="237"/>
        <v>0</v>
      </c>
      <c r="AN345" s="28">
        <f t="shared" si="238"/>
        <v>0</v>
      </c>
      <c r="AO345" s="28">
        <f t="shared" si="239"/>
        <v>0</v>
      </c>
      <c r="AP345" s="29"/>
      <c r="AS345" t="str">
        <f t="shared" ref="AS345:AS408" si="327">CONCATENATE(D143,E143,F143)</f>
        <v/>
      </c>
      <c r="AT345" t="str">
        <f t="shared" si="323"/>
        <v/>
      </c>
      <c r="AU345" s="29">
        <f t="shared" ref="AU345:AU408" si="328">IF(AT345=TRUE,1,0)</f>
        <v>0</v>
      </c>
      <c r="AV345" s="29" t="b">
        <f t="shared" si="324"/>
        <v>0</v>
      </c>
      <c r="AW345" s="29">
        <f t="shared" ref="AW345:AW408" si="329">IF(AV345="Complete",0, IF(AV345=TRUE, 1, IF(AV345=FALSE,0,0)))</f>
        <v>0</v>
      </c>
      <c r="AX345" s="28">
        <f t="shared" si="325"/>
        <v>0</v>
      </c>
      <c r="BD345" t="str">
        <f t="shared" si="292"/>
        <v>R1JCHELTENHAM GENERAL HOSPITAL</v>
      </c>
      <c r="BE345" s="94" t="s">
        <v>2715</v>
      </c>
      <c r="BF345" s="94" t="s">
        <v>2716</v>
      </c>
      <c r="BG345" s="94" t="s">
        <v>2715</v>
      </c>
      <c r="BH345" s="94" t="s">
        <v>2716</v>
      </c>
      <c r="BI345" s="94" t="str">
        <f t="shared" si="293"/>
        <v>R1J</v>
      </c>
    </row>
    <row r="346" spans="1:61" hidden="1" x14ac:dyDescent="0.3">
      <c r="A346" s="29" t="e">
        <f t="shared" si="304"/>
        <v>#N/A</v>
      </c>
      <c r="B346" s="29" t="e">
        <f t="shared" si="305"/>
        <v>#N/A</v>
      </c>
      <c r="C346" s="29"/>
      <c r="D346" s="29">
        <f t="shared" si="306"/>
        <v>0</v>
      </c>
      <c r="E346" s="43">
        <f t="shared" si="311"/>
        <v>0</v>
      </c>
      <c r="F346" s="29" t="str">
        <f t="shared" si="312"/>
        <v/>
      </c>
      <c r="G346" s="43" t="str">
        <f t="shared" si="313"/>
        <v/>
      </c>
      <c r="H346" s="43">
        <f t="shared" si="314"/>
        <v>0</v>
      </c>
      <c r="I346" s="43">
        <f t="shared" si="315"/>
        <v>0</v>
      </c>
      <c r="J346" s="43">
        <f t="shared" si="307"/>
        <v>0</v>
      </c>
      <c r="K346" s="43">
        <f t="shared" si="308"/>
        <v>0</v>
      </c>
      <c r="L346" s="43">
        <f t="shared" si="316"/>
        <v>0</v>
      </c>
      <c r="M346" s="43">
        <f t="shared" si="317"/>
        <v>0</v>
      </c>
      <c r="N346" s="43">
        <f t="shared" si="318"/>
        <v>0</v>
      </c>
      <c r="O346" s="43"/>
      <c r="P346" s="43"/>
      <c r="Q346" s="43"/>
      <c r="R346" s="43"/>
      <c r="S346" s="43"/>
      <c r="T346" s="43"/>
      <c r="U346" s="43">
        <f t="shared" si="319"/>
        <v>0</v>
      </c>
      <c r="V346" s="43"/>
      <c r="W346" s="43"/>
      <c r="X346" s="43"/>
      <c r="Y346" s="43"/>
      <c r="Z346" s="43"/>
      <c r="AA346" s="43">
        <f t="shared" si="309"/>
        <v>0</v>
      </c>
      <c r="AB346" s="43">
        <f t="shared" si="309"/>
        <v>0</v>
      </c>
      <c r="AC346" s="43">
        <f t="shared" si="309"/>
        <v>0</v>
      </c>
      <c r="AD346" s="43">
        <f t="shared" si="309"/>
        <v>0</v>
      </c>
      <c r="AE346" s="43">
        <f t="shared" ref="AE346:AF346" si="330">IF(AE145="",0,IF(AE145&gt;100%,1,0))</f>
        <v>0</v>
      </c>
      <c r="AF346" s="43">
        <f t="shared" si="330"/>
        <v>0</v>
      </c>
      <c r="AG346" s="29">
        <f t="shared" si="321"/>
        <v>0</v>
      </c>
      <c r="AK346" s="28">
        <f t="shared" si="322"/>
        <v>0</v>
      </c>
      <c r="AM346" s="28">
        <f t="shared" si="237"/>
        <v>0</v>
      </c>
      <c r="AN346" s="28">
        <f t="shared" si="238"/>
        <v>0</v>
      </c>
      <c r="AO346" s="28">
        <f t="shared" si="239"/>
        <v>0</v>
      </c>
      <c r="AP346" s="29"/>
      <c r="AS346" t="str">
        <f t="shared" si="327"/>
        <v/>
      </c>
      <c r="AT346" t="str">
        <f t="shared" si="323"/>
        <v/>
      </c>
      <c r="AU346" s="29">
        <f t="shared" si="328"/>
        <v>0</v>
      </c>
      <c r="AV346" s="29" t="b">
        <f t="shared" si="324"/>
        <v>0</v>
      </c>
      <c r="AW346" s="29">
        <f t="shared" si="329"/>
        <v>0</v>
      </c>
      <c r="AX346" s="28">
        <f t="shared" si="325"/>
        <v>0</v>
      </c>
      <c r="BD346" t="str">
        <f t="shared" si="292"/>
        <v>R1JCIRENCESTER HOSPITAL</v>
      </c>
      <c r="BE346" s="94" t="s">
        <v>2717</v>
      </c>
      <c r="BF346" s="94" t="s">
        <v>2718</v>
      </c>
      <c r="BG346" s="94" t="s">
        <v>2717</v>
      </c>
      <c r="BH346" s="94" t="s">
        <v>2718</v>
      </c>
      <c r="BI346" s="94" t="str">
        <f t="shared" si="293"/>
        <v>R1J</v>
      </c>
    </row>
    <row r="347" spans="1:61" hidden="1" x14ac:dyDescent="0.3">
      <c r="A347" s="29" t="e">
        <f t="shared" si="304"/>
        <v>#N/A</v>
      </c>
      <c r="B347" s="29" t="e">
        <f t="shared" si="305"/>
        <v>#N/A</v>
      </c>
      <c r="C347" s="29"/>
      <c r="D347" s="29">
        <f t="shared" si="306"/>
        <v>0</v>
      </c>
      <c r="E347" s="43">
        <f t="shared" si="311"/>
        <v>0</v>
      </c>
      <c r="F347" s="29" t="str">
        <f t="shared" si="312"/>
        <v/>
      </c>
      <c r="G347" s="43" t="str">
        <f t="shared" si="313"/>
        <v/>
      </c>
      <c r="H347" s="43">
        <f t="shared" si="314"/>
        <v>0</v>
      </c>
      <c r="I347" s="43">
        <f t="shared" si="315"/>
        <v>0</v>
      </c>
      <c r="J347" s="43">
        <f t="shared" si="307"/>
        <v>0</v>
      </c>
      <c r="K347" s="43">
        <f t="shared" si="308"/>
        <v>0</v>
      </c>
      <c r="L347" s="43">
        <f t="shared" si="316"/>
        <v>0</v>
      </c>
      <c r="M347" s="43">
        <f t="shared" si="317"/>
        <v>0</v>
      </c>
      <c r="N347" s="43">
        <f t="shared" si="318"/>
        <v>0</v>
      </c>
      <c r="O347" s="43"/>
      <c r="P347" s="43"/>
      <c r="Q347" s="43"/>
      <c r="R347" s="43"/>
      <c r="S347" s="43"/>
      <c r="T347" s="43"/>
      <c r="U347" s="43">
        <f t="shared" si="319"/>
        <v>0</v>
      </c>
      <c r="V347" s="43"/>
      <c r="W347" s="43"/>
      <c r="X347" s="43"/>
      <c r="Y347" s="43"/>
      <c r="Z347" s="43"/>
      <c r="AA347" s="43">
        <f t="shared" si="309"/>
        <v>0</v>
      </c>
      <c r="AB347" s="43">
        <f t="shared" si="309"/>
        <v>0</v>
      </c>
      <c r="AC347" s="43">
        <f t="shared" si="309"/>
        <v>0</v>
      </c>
      <c r="AD347" s="43">
        <f t="shared" si="309"/>
        <v>0</v>
      </c>
      <c r="AE347" s="43">
        <f t="shared" ref="AE347:AF347" si="331">IF(AE146="",0,IF(AE146&gt;100%,1,0))</f>
        <v>0</v>
      </c>
      <c r="AF347" s="43">
        <f t="shared" si="331"/>
        <v>0</v>
      </c>
      <c r="AG347" s="29">
        <f t="shared" si="321"/>
        <v>0</v>
      </c>
      <c r="AK347" s="28">
        <f t="shared" si="322"/>
        <v>0</v>
      </c>
      <c r="AM347" s="28">
        <f t="shared" si="237"/>
        <v>0</v>
      </c>
      <c r="AN347" s="28">
        <f t="shared" si="238"/>
        <v>0</v>
      </c>
      <c r="AO347" s="28">
        <f t="shared" si="239"/>
        <v>0</v>
      </c>
      <c r="AP347" s="29"/>
      <c r="AS347" t="str">
        <f t="shared" si="327"/>
        <v/>
      </c>
      <c r="AT347" t="str">
        <f t="shared" si="323"/>
        <v/>
      </c>
      <c r="AU347" s="29">
        <f t="shared" si="328"/>
        <v>0</v>
      </c>
      <c r="AV347" s="29" t="b">
        <f t="shared" si="324"/>
        <v>0</v>
      </c>
      <c r="AW347" s="29">
        <f t="shared" si="329"/>
        <v>0</v>
      </c>
      <c r="AX347" s="28">
        <f t="shared" si="325"/>
        <v>0</v>
      </c>
      <c r="BD347" t="str">
        <f t="shared" si="292"/>
        <v>R1JDERMATOLOGY GPSI-TEWKESBURY</v>
      </c>
      <c r="BE347" s="94" t="s">
        <v>2754</v>
      </c>
      <c r="BF347" s="94" t="s">
        <v>2755</v>
      </c>
      <c r="BG347" s="94" t="s">
        <v>2754</v>
      </c>
      <c r="BH347" s="94" t="s">
        <v>2755</v>
      </c>
      <c r="BI347" s="94" t="str">
        <f t="shared" si="293"/>
        <v>R1J</v>
      </c>
    </row>
    <row r="348" spans="1:61" hidden="1" x14ac:dyDescent="0.3">
      <c r="A348" s="29" t="e">
        <f t="shared" si="304"/>
        <v>#N/A</v>
      </c>
      <c r="B348" s="29" t="e">
        <f t="shared" si="305"/>
        <v>#N/A</v>
      </c>
      <c r="C348" s="29"/>
      <c r="D348" s="29">
        <f t="shared" si="306"/>
        <v>0</v>
      </c>
      <c r="E348" s="43">
        <f t="shared" si="311"/>
        <v>0</v>
      </c>
      <c r="F348" s="29" t="str">
        <f t="shared" si="312"/>
        <v/>
      </c>
      <c r="G348" s="43" t="str">
        <f t="shared" si="313"/>
        <v/>
      </c>
      <c r="H348" s="43">
        <f t="shared" si="314"/>
        <v>0</v>
      </c>
      <c r="I348" s="43">
        <f t="shared" si="315"/>
        <v>0</v>
      </c>
      <c r="J348" s="43">
        <f t="shared" si="307"/>
        <v>0</v>
      </c>
      <c r="K348" s="43">
        <f t="shared" si="308"/>
        <v>0</v>
      </c>
      <c r="L348" s="43">
        <f t="shared" si="316"/>
        <v>0</v>
      </c>
      <c r="M348" s="43">
        <f t="shared" si="317"/>
        <v>0</v>
      </c>
      <c r="N348" s="43">
        <f t="shared" si="318"/>
        <v>0</v>
      </c>
      <c r="O348" s="43"/>
      <c r="P348" s="43"/>
      <c r="Q348" s="43"/>
      <c r="R348" s="43"/>
      <c r="S348" s="43"/>
      <c r="T348" s="43"/>
      <c r="U348" s="43">
        <f t="shared" si="319"/>
        <v>0</v>
      </c>
      <c r="V348" s="43"/>
      <c r="W348" s="43"/>
      <c r="X348" s="43"/>
      <c r="Y348" s="43"/>
      <c r="Z348" s="43"/>
      <c r="AA348" s="43">
        <f t="shared" si="309"/>
        <v>0</v>
      </c>
      <c r="AB348" s="43">
        <f t="shared" si="309"/>
        <v>0</v>
      </c>
      <c r="AC348" s="43">
        <f t="shared" si="309"/>
        <v>0</v>
      </c>
      <c r="AD348" s="43">
        <f t="shared" si="309"/>
        <v>0</v>
      </c>
      <c r="AE348" s="43">
        <f t="shared" ref="AE348:AF348" si="332">IF(AE147="",0,IF(AE147&gt;100%,1,0))</f>
        <v>0</v>
      </c>
      <c r="AF348" s="43">
        <f t="shared" si="332"/>
        <v>0</v>
      </c>
      <c r="AG348" s="29">
        <f t="shared" si="321"/>
        <v>0</v>
      </c>
      <c r="AK348" s="28">
        <f t="shared" si="322"/>
        <v>0</v>
      </c>
      <c r="AM348" s="28">
        <f t="shared" si="237"/>
        <v>0</v>
      </c>
      <c r="AN348" s="28">
        <f t="shared" si="238"/>
        <v>0</v>
      </c>
      <c r="AO348" s="28">
        <f t="shared" si="239"/>
        <v>0</v>
      </c>
      <c r="AP348" s="29"/>
      <c r="AS348" t="str">
        <f t="shared" si="327"/>
        <v/>
      </c>
      <c r="AT348" t="str">
        <f t="shared" si="323"/>
        <v/>
      </c>
      <c r="AU348" s="29">
        <f t="shared" si="328"/>
        <v>0</v>
      </c>
      <c r="AV348" s="29" t="b">
        <f t="shared" si="324"/>
        <v>0</v>
      </c>
      <c r="AW348" s="29">
        <f t="shared" si="329"/>
        <v>0</v>
      </c>
      <c r="AX348" s="28">
        <f t="shared" si="325"/>
        <v>0</v>
      </c>
      <c r="BD348" t="str">
        <f t="shared" si="292"/>
        <v>R1JDILKE MEMORIAL HOSPITAL</v>
      </c>
      <c r="BE348" s="94" t="s">
        <v>2723</v>
      </c>
      <c r="BF348" s="94" t="s">
        <v>2724</v>
      </c>
      <c r="BG348" s="94" t="s">
        <v>2723</v>
      </c>
      <c r="BH348" s="94" t="s">
        <v>2724</v>
      </c>
      <c r="BI348" s="94" t="str">
        <f t="shared" si="293"/>
        <v>R1J</v>
      </c>
    </row>
    <row r="349" spans="1:61" hidden="1" x14ac:dyDescent="0.3">
      <c r="A349" s="29" t="e">
        <f t="shared" si="304"/>
        <v>#N/A</v>
      </c>
      <c r="B349" s="29" t="e">
        <f t="shared" si="305"/>
        <v>#N/A</v>
      </c>
      <c r="C349" s="29"/>
      <c r="D349" s="29">
        <f t="shared" si="306"/>
        <v>0</v>
      </c>
      <c r="E349" s="43">
        <f t="shared" si="311"/>
        <v>0</v>
      </c>
      <c r="F349" s="29" t="str">
        <f t="shared" si="312"/>
        <v/>
      </c>
      <c r="G349" s="43" t="str">
        <f t="shared" si="313"/>
        <v/>
      </c>
      <c r="H349" s="43">
        <f t="shared" si="314"/>
        <v>0</v>
      </c>
      <c r="I349" s="43">
        <f t="shared" si="315"/>
        <v>0</v>
      </c>
      <c r="J349" s="43">
        <f t="shared" si="307"/>
        <v>0</v>
      </c>
      <c r="K349" s="43">
        <f t="shared" si="308"/>
        <v>0</v>
      </c>
      <c r="L349" s="43">
        <f t="shared" si="316"/>
        <v>0</v>
      </c>
      <c r="M349" s="43">
        <f t="shared" si="317"/>
        <v>0</v>
      </c>
      <c r="N349" s="43">
        <f t="shared" si="318"/>
        <v>0</v>
      </c>
      <c r="O349" s="43"/>
      <c r="P349" s="43"/>
      <c r="Q349" s="43"/>
      <c r="R349" s="43"/>
      <c r="S349" s="43"/>
      <c r="T349" s="43"/>
      <c r="U349" s="43">
        <f t="shared" si="319"/>
        <v>0</v>
      </c>
      <c r="V349" s="43"/>
      <c r="W349" s="43"/>
      <c r="X349" s="43"/>
      <c r="Y349" s="43"/>
      <c r="Z349" s="43"/>
      <c r="AA349" s="43">
        <f t="shared" si="309"/>
        <v>0</v>
      </c>
      <c r="AB349" s="43">
        <f t="shared" si="309"/>
        <v>0</v>
      </c>
      <c r="AC349" s="43">
        <f t="shared" si="309"/>
        <v>0</v>
      </c>
      <c r="AD349" s="43">
        <f t="shared" si="309"/>
        <v>0</v>
      </c>
      <c r="AE349" s="43">
        <f t="shared" ref="AE349:AF349" si="333">IF(AE148="",0,IF(AE148&gt;100%,1,0))</f>
        <v>0</v>
      </c>
      <c r="AF349" s="43">
        <f t="shared" si="333"/>
        <v>0</v>
      </c>
      <c r="AG349" s="29">
        <f t="shared" si="321"/>
        <v>0</v>
      </c>
      <c r="AK349" s="28">
        <f t="shared" si="322"/>
        <v>0</v>
      </c>
      <c r="AM349" s="28">
        <f t="shared" si="237"/>
        <v>0</v>
      </c>
      <c r="AN349" s="28">
        <f t="shared" si="238"/>
        <v>0</v>
      </c>
      <c r="AO349" s="28">
        <f t="shared" si="239"/>
        <v>0</v>
      </c>
      <c r="AP349" s="29"/>
      <c r="AS349" t="str">
        <f t="shared" si="327"/>
        <v/>
      </c>
      <c r="AT349" t="str">
        <f t="shared" si="323"/>
        <v/>
      </c>
      <c r="AU349" s="29">
        <f t="shared" si="328"/>
        <v>0</v>
      </c>
      <c r="AV349" s="29" t="b">
        <f t="shared" si="324"/>
        <v>0</v>
      </c>
      <c r="AW349" s="29">
        <f t="shared" si="329"/>
        <v>0</v>
      </c>
      <c r="AX349" s="28">
        <f t="shared" si="325"/>
        <v>0</v>
      </c>
      <c r="BD349" t="str">
        <f t="shared" si="292"/>
        <v>R1JFAIRFORD HOSPITAL</v>
      </c>
      <c r="BE349" s="94" t="s">
        <v>2727</v>
      </c>
      <c r="BF349" s="94" t="s">
        <v>2728</v>
      </c>
      <c r="BG349" s="94" t="s">
        <v>2727</v>
      </c>
      <c r="BH349" s="94" t="s">
        <v>2728</v>
      </c>
      <c r="BI349" s="94" t="str">
        <f t="shared" si="293"/>
        <v>R1J</v>
      </c>
    </row>
    <row r="350" spans="1:61" hidden="1" x14ac:dyDescent="0.3">
      <c r="A350" s="29" t="e">
        <f t="shared" si="304"/>
        <v>#N/A</v>
      </c>
      <c r="B350" s="29" t="e">
        <f t="shared" si="305"/>
        <v>#N/A</v>
      </c>
      <c r="C350" s="29"/>
      <c r="D350" s="29">
        <f t="shared" si="306"/>
        <v>0</v>
      </c>
      <c r="E350" s="43">
        <f t="shared" si="311"/>
        <v>0</v>
      </c>
      <c r="F350" s="29" t="str">
        <f t="shared" si="312"/>
        <v/>
      </c>
      <c r="G350" s="43" t="str">
        <f t="shared" si="313"/>
        <v/>
      </c>
      <c r="H350" s="43">
        <f t="shared" si="314"/>
        <v>0</v>
      </c>
      <c r="I350" s="43">
        <f t="shared" si="315"/>
        <v>0</v>
      </c>
      <c r="J350" s="43">
        <f t="shared" si="307"/>
        <v>0</v>
      </c>
      <c r="K350" s="43">
        <f t="shared" si="308"/>
        <v>0</v>
      </c>
      <c r="L350" s="43">
        <f t="shared" si="316"/>
        <v>0</v>
      </c>
      <c r="M350" s="43">
        <f t="shared" si="317"/>
        <v>0</v>
      </c>
      <c r="N350" s="43">
        <f t="shared" si="318"/>
        <v>0</v>
      </c>
      <c r="O350" s="43"/>
      <c r="P350" s="43"/>
      <c r="Q350" s="43"/>
      <c r="R350" s="43"/>
      <c r="S350" s="43"/>
      <c r="T350" s="43"/>
      <c r="U350" s="43">
        <f t="shared" si="319"/>
        <v>0</v>
      </c>
      <c r="V350" s="43"/>
      <c r="W350" s="43"/>
      <c r="X350" s="43"/>
      <c r="Y350" s="43"/>
      <c r="Z350" s="43"/>
      <c r="AA350" s="43">
        <f t="shared" si="309"/>
        <v>0</v>
      </c>
      <c r="AB350" s="43">
        <f t="shared" si="309"/>
        <v>0</v>
      </c>
      <c r="AC350" s="43">
        <f t="shared" si="309"/>
        <v>0</v>
      </c>
      <c r="AD350" s="43">
        <f t="shared" si="309"/>
        <v>0</v>
      </c>
      <c r="AE350" s="43">
        <f t="shared" ref="AE350:AF350" si="334">IF(AE149="",0,IF(AE149&gt;100%,1,0))</f>
        <v>0</v>
      </c>
      <c r="AF350" s="43">
        <f t="shared" si="334"/>
        <v>0</v>
      </c>
      <c r="AG350" s="29">
        <f t="shared" si="321"/>
        <v>0</v>
      </c>
      <c r="AK350" s="28">
        <f t="shared" si="322"/>
        <v>0</v>
      </c>
      <c r="AM350" s="28">
        <f t="shared" si="237"/>
        <v>0</v>
      </c>
      <c r="AN350" s="28">
        <f t="shared" si="238"/>
        <v>0</v>
      </c>
      <c r="AO350" s="28">
        <f t="shared" si="239"/>
        <v>0</v>
      </c>
      <c r="AP350" s="29"/>
      <c r="AS350" t="str">
        <f t="shared" si="327"/>
        <v/>
      </c>
      <c r="AT350" t="str">
        <f t="shared" si="323"/>
        <v/>
      </c>
      <c r="AU350" s="29">
        <f t="shared" si="328"/>
        <v>0</v>
      </c>
      <c r="AV350" s="29" t="b">
        <f t="shared" si="324"/>
        <v>0</v>
      </c>
      <c r="AW350" s="29">
        <f t="shared" si="329"/>
        <v>0</v>
      </c>
      <c r="AX350" s="28">
        <f t="shared" si="325"/>
        <v>0</v>
      </c>
      <c r="BD350" t="str">
        <f t="shared" si="292"/>
        <v>R1JGLOUCESTER EAPC</v>
      </c>
      <c r="BE350" s="94" t="s">
        <v>2747</v>
      </c>
      <c r="BF350" s="94" t="s">
        <v>2748</v>
      </c>
      <c r="BG350" s="94" t="s">
        <v>2747</v>
      </c>
      <c r="BH350" s="94" t="s">
        <v>2748</v>
      </c>
      <c r="BI350" s="94" t="str">
        <f t="shared" si="293"/>
        <v>R1J</v>
      </c>
    </row>
    <row r="351" spans="1:61" hidden="1" x14ac:dyDescent="0.3">
      <c r="A351" s="29" t="e">
        <f t="shared" si="304"/>
        <v>#N/A</v>
      </c>
      <c r="B351" s="29" t="e">
        <f t="shared" si="305"/>
        <v>#N/A</v>
      </c>
      <c r="C351" s="29"/>
      <c r="D351" s="29">
        <f t="shared" si="306"/>
        <v>0</v>
      </c>
      <c r="E351" s="43">
        <f t="shared" si="311"/>
        <v>0</v>
      </c>
      <c r="F351" s="29" t="str">
        <f t="shared" si="312"/>
        <v/>
      </c>
      <c r="G351" s="43" t="str">
        <f t="shared" si="313"/>
        <v/>
      </c>
      <c r="H351" s="43">
        <f t="shared" si="314"/>
        <v>0</v>
      </c>
      <c r="I351" s="43">
        <f t="shared" si="315"/>
        <v>0</v>
      </c>
      <c r="J351" s="43">
        <f t="shared" si="307"/>
        <v>0</v>
      </c>
      <c r="K351" s="43">
        <f t="shared" si="308"/>
        <v>0</v>
      </c>
      <c r="L351" s="43">
        <f t="shared" si="316"/>
        <v>0</v>
      </c>
      <c r="M351" s="43">
        <f t="shared" si="317"/>
        <v>0</v>
      </c>
      <c r="N351" s="43">
        <f t="shared" si="318"/>
        <v>0</v>
      </c>
      <c r="O351" s="43"/>
      <c r="P351" s="43"/>
      <c r="Q351" s="43"/>
      <c r="R351" s="43"/>
      <c r="S351" s="43"/>
      <c r="T351" s="43"/>
      <c r="U351" s="43">
        <f t="shared" si="319"/>
        <v>0</v>
      </c>
      <c r="V351" s="43"/>
      <c r="W351" s="43"/>
      <c r="X351" s="43"/>
      <c r="Y351" s="43"/>
      <c r="Z351" s="43"/>
      <c r="AA351" s="43">
        <f t="shared" si="309"/>
        <v>0</v>
      </c>
      <c r="AB351" s="43">
        <f t="shared" si="309"/>
        <v>0</v>
      </c>
      <c r="AC351" s="43">
        <f t="shared" si="309"/>
        <v>0</v>
      </c>
      <c r="AD351" s="43">
        <f t="shared" si="309"/>
        <v>0</v>
      </c>
      <c r="AE351" s="43">
        <f t="shared" ref="AE351:AF351" si="335">IF(AE150="",0,IF(AE150&gt;100%,1,0))</f>
        <v>0</v>
      </c>
      <c r="AF351" s="43">
        <f t="shared" si="335"/>
        <v>0</v>
      </c>
      <c r="AG351" s="29">
        <f t="shared" si="321"/>
        <v>0</v>
      </c>
      <c r="AK351" s="28">
        <f t="shared" si="322"/>
        <v>0</v>
      </c>
      <c r="AM351" s="28">
        <f t="shared" si="237"/>
        <v>0</v>
      </c>
      <c r="AN351" s="28">
        <f t="shared" si="238"/>
        <v>0</v>
      </c>
      <c r="AO351" s="28">
        <f t="shared" si="239"/>
        <v>0</v>
      </c>
      <c r="AP351" s="29"/>
      <c r="AS351" t="str">
        <f t="shared" si="327"/>
        <v/>
      </c>
      <c r="AT351" t="str">
        <f t="shared" si="323"/>
        <v/>
      </c>
      <c r="AU351" s="29">
        <f t="shared" si="328"/>
        <v>0</v>
      </c>
      <c r="AV351" s="29" t="b">
        <f t="shared" si="324"/>
        <v>0</v>
      </c>
      <c r="AW351" s="29">
        <f t="shared" si="329"/>
        <v>0</v>
      </c>
      <c r="AX351" s="28">
        <f t="shared" si="325"/>
        <v>0</v>
      </c>
      <c r="BD351" t="str">
        <f t="shared" si="292"/>
        <v>R1JGLOUCESTERSHIRE ROYAL HOSPITAL</v>
      </c>
      <c r="BE351" s="94" t="s">
        <v>2713</v>
      </c>
      <c r="BF351" s="94" t="s">
        <v>2714</v>
      </c>
      <c r="BG351" s="94" t="s">
        <v>2713</v>
      </c>
      <c r="BH351" s="94" t="s">
        <v>2714</v>
      </c>
      <c r="BI351" s="94" t="str">
        <f t="shared" si="293"/>
        <v>R1J</v>
      </c>
    </row>
    <row r="352" spans="1:61" hidden="1" x14ac:dyDescent="0.3">
      <c r="A352" s="29" t="e">
        <f t="shared" si="304"/>
        <v>#N/A</v>
      </c>
      <c r="B352" s="29" t="e">
        <f t="shared" si="305"/>
        <v>#N/A</v>
      </c>
      <c r="C352" s="29"/>
      <c r="D352" s="29">
        <f t="shared" si="306"/>
        <v>0</v>
      </c>
      <c r="E352" s="43">
        <f t="shared" si="311"/>
        <v>0</v>
      </c>
      <c r="F352" s="29" t="str">
        <f t="shared" si="312"/>
        <v/>
      </c>
      <c r="G352" s="43" t="str">
        <f t="shared" si="313"/>
        <v/>
      </c>
      <c r="H352" s="43">
        <f t="shared" si="314"/>
        <v>0</v>
      </c>
      <c r="I352" s="43">
        <f t="shared" si="315"/>
        <v>0</v>
      </c>
      <c r="J352" s="43">
        <f t="shared" si="307"/>
        <v>0</v>
      </c>
      <c r="K352" s="43">
        <f t="shared" si="308"/>
        <v>0</v>
      </c>
      <c r="L352" s="43">
        <f t="shared" si="316"/>
        <v>0</v>
      </c>
      <c r="M352" s="43">
        <f t="shared" si="317"/>
        <v>0</v>
      </c>
      <c r="N352" s="43">
        <f t="shared" si="318"/>
        <v>0</v>
      </c>
      <c r="O352" s="43"/>
      <c r="P352" s="43"/>
      <c r="Q352" s="43"/>
      <c r="R352" s="43"/>
      <c r="S352" s="43"/>
      <c r="T352" s="43"/>
      <c r="U352" s="43">
        <f t="shared" si="319"/>
        <v>0</v>
      </c>
      <c r="V352" s="43"/>
      <c r="W352" s="43"/>
      <c r="X352" s="43"/>
      <c r="Y352" s="43"/>
      <c r="Z352" s="43"/>
      <c r="AA352" s="43">
        <f t="shared" si="309"/>
        <v>0</v>
      </c>
      <c r="AB352" s="43">
        <f t="shared" si="309"/>
        <v>0</v>
      </c>
      <c r="AC352" s="43">
        <f t="shared" si="309"/>
        <v>0</v>
      </c>
      <c r="AD352" s="43">
        <f t="shared" si="309"/>
        <v>0</v>
      </c>
      <c r="AE352" s="43">
        <f t="shared" ref="AE352:AF352" si="336">IF(AE151="",0,IF(AE151&gt;100%,1,0))</f>
        <v>0</v>
      </c>
      <c r="AF352" s="43">
        <f t="shared" si="336"/>
        <v>0</v>
      </c>
      <c r="AG352" s="29">
        <f t="shared" si="321"/>
        <v>0</v>
      </c>
      <c r="AK352" s="28">
        <f t="shared" si="322"/>
        <v>0</v>
      </c>
      <c r="AM352" s="28">
        <f t="shared" si="237"/>
        <v>0</v>
      </c>
      <c r="AN352" s="28">
        <f t="shared" si="238"/>
        <v>0</v>
      </c>
      <c r="AO352" s="28">
        <f t="shared" si="239"/>
        <v>0</v>
      </c>
      <c r="AP352" s="29"/>
      <c r="AS352" t="str">
        <f t="shared" si="327"/>
        <v/>
      </c>
      <c r="AT352" t="str">
        <f t="shared" si="323"/>
        <v/>
      </c>
      <c r="AU352" s="29">
        <f t="shared" si="328"/>
        <v>0</v>
      </c>
      <c r="AV352" s="29" t="b">
        <f t="shared" si="324"/>
        <v>0</v>
      </c>
      <c r="AW352" s="29">
        <f t="shared" si="329"/>
        <v>0</v>
      </c>
      <c r="AX352" s="28">
        <f t="shared" si="325"/>
        <v>0</v>
      </c>
      <c r="BD352" t="str">
        <f t="shared" si="292"/>
        <v>R1JGWC INTERMEDIATE CARE</v>
      </c>
      <c r="BE352" s="94" t="s">
        <v>2749</v>
      </c>
      <c r="BF352" s="94" t="s">
        <v>2750</v>
      </c>
      <c r="BG352" s="94" t="s">
        <v>2749</v>
      </c>
      <c r="BH352" s="94" t="s">
        <v>2750</v>
      </c>
      <c r="BI352" s="94" t="str">
        <f t="shared" si="293"/>
        <v>R1J</v>
      </c>
    </row>
    <row r="353" spans="1:61" hidden="1" x14ac:dyDescent="0.3">
      <c r="A353" s="29" t="e">
        <f t="shared" si="304"/>
        <v>#N/A</v>
      </c>
      <c r="B353" s="29" t="e">
        <f t="shared" si="305"/>
        <v>#N/A</v>
      </c>
      <c r="C353" s="29"/>
      <c r="D353" s="29">
        <f t="shared" si="306"/>
        <v>0</v>
      </c>
      <c r="E353" s="43">
        <f t="shared" si="311"/>
        <v>0</v>
      </c>
      <c r="F353" s="29" t="str">
        <f t="shared" si="312"/>
        <v/>
      </c>
      <c r="G353" s="43" t="str">
        <f t="shared" si="313"/>
        <v/>
      </c>
      <c r="H353" s="43">
        <f t="shared" si="314"/>
        <v>0</v>
      </c>
      <c r="I353" s="43">
        <f t="shared" si="315"/>
        <v>0</v>
      </c>
      <c r="J353" s="43">
        <f t="shared" si="307"/>
        <v>0</v>
      </c>
      <c r="K353" s="43">
        <f t="shared" si="308"/>
        <v>0</v>
      </c>
      <c r="L353" s="43">
        <f t="shared" si="316"/>
        <v>0</v>
      </c>
      <c r="M353" s="43">
        <f t="shared" si="317"/>
        <v>0</v>
      </c>
      <c r="N353" s="43">
        <f t="shared" si="318"/>
        <v>0</v>
      </c>
      <c r="O353" s="43"/>
      <c r="P353" s="43"/>
      <c r="Q353" s="43"/>
      <c r="R353" s="43"/>
      <c r="S353" s="43"/>
      <c r="T353" s="43"/>
      <c r="U353" s="43">
        <f t="shared" si="319"/>
        <v>0</v>
      </c>
      <c r="V353" s="43"/>
      <c r="W353" s="43"/>
      <c r="X353" s="43"/>
      <c r="Y353" s="43"/>
      <c r="Z353" s="43"/>
      <c r="AA353" s="43">
        <f t="shared" si="309"/>
        <v>0</v>
      </c>
      <c r="AB353" s="43">
        <f t="shared" si="309"/>
        <v>0</v>
      </c>
      <c r="AC353" s="43">
        <f t="shared" si="309"/>
        <v>0</v>
      </c>
      <c r="AD353" s="43">
        <f t="shared" si="309"/>
        <v>0</v>
      </c>
      <c r="AE353" s="43">
        <f t="shared" ref="AE353:AF353" si="337">IF(AE152="",0,IF(AE152&gt;100%,1,0))</f>
        <v>0</v>
      </c>
      <c r="AF353" s="43">
        <f t="shared" si="337"/>
        <v>0</v>
      </c>
      <c r="AG353" s="29">
        <f t="shared" si="321"/>
        <v>0</v>
      </c>
      <c r="AK353" s="28">
        <f t="shared" si="322"/>
        <v>0</v>
      </c>
      <c r="AM353" s="28">
        <f t="shared" si="237"/>
        <v>0</v>
      </c>
      <c r="AN353" s="28">
        <f t="shared" si="238"/>
        <v>0</v>
      </c>
      <c r="AO353" s="28">
        <f t="shared" si="239"/>
        <v>0</v>
      </c>
      <c r="AP353" s="29"/>
      <c r="AS353" t="str">
        <f t="shared" si="327"/>
        <v/>
      </c>
      <c r="AT353" t="str">
        <f t="shared" si="323"/>
        <v/>
      </c>
      <c r="AU353" s="29">
        <f t="shared" si="328"/>
        <v>0</v>
      </c>
      <c r="AV353" s="29" t="b">
        <f t="shared" si="324"/>
        <v>0</v>
      </c>
      <c r="AW353" s="29">
        <f t="shared" si="329"/>
        <v>0</v>
      </c>
      <c r="AX353" s="28">
        <f t="shared" si="325"/>
        <v>0</v>
      </c>
      <c r="BD353" t="str">
        <f t="shared" si="292"/>
        <v>R1JLYDNEY &amp; DISTRICT HOSPITAL SITE</v>
      </c>
      <c r="BE353" s="94" t="s">
        <v>2725</v>
      </c>
      <c r="BF353" s="94" t="s">
        <v>2726</v>
      </c>
      <c r="BG353" s="94" t="s">
        <v>2725</v>
      </c>
      <c r="BH353" s="94" t="s">
        <v>2726</v>
      </c>
      <c r="BI353" s="94" t="str">
        <f t="shared" si="293"/>
        <v>R1J</v>
      </c>
    </row>
    <row r="354" spans="1:61" hidden="1" x14ac:dyDescent="0.3">
      <c r="A354" s="29" t="e">
        <f t="shared" si="304"/>
        <v>#N/A</v>
      </c>
      <c r="B354" s="29" t="e">
        <f t="shared" si="305"/>
        <v>#N/A</v>
      </c>
      <c r="C354" s="29"/>
      <c r="D354" s="29">
        <f t="shared" si="306"/>
        <v>0</v>
      </c>
      <c r="E354" s="43">
        <f t="shared" si="311"/>
        <v>0</v>
      </c>
      <c r="F354" s="29" t="str">
        <f t="shared" si="312"/>
        <v/>
      </c>
      <c r="G354" s="43" t="str">
        <f t="shared" si="313"/>
        <v/>
      </c>
      <c r="H354" s="43">
        <f t="shared" si="314"/>
        <v>0</v>
      </c>
      <c r="I354" s="43">
        <f t="shared" si="315"/>
        <v>0</v>
      </c>
      <c r="J354" s="43">
        <f t="shared" si="307"/>
        <v>0</v>
      </c>
      <c r="K354" s="43">
        <f t="shared" si="308"/>
        <v>0</v>
      </c>
      <c r="L354" s="43">
        <f t="shared" si="316"/>
        <v>0</v>
      </c>
      <c r="M354" s="43">
        <f t="shared" si="317"/>
        <v>0</v>
      </c>
      <c r="N354" s="43">
        <f t="shared" si="318"/>
        <v>0</v>
      </c>
      <c r="O354" s="43"/>
      <c r="P354" s="43"/>
      <c r="Q354" s="43"/>
      <c r="R354" s="43"/>
      <c r="S354" s="43"/>
      <c r="T354" s="43"/>
      <c r="U354" s="43">
        <f t="shared" si="319"/>
        <v>0</v>
      </c>
      <c r="V354" s="43"/>
      <c r="W354" s="43"/>
      <c r="X354" s="43"/>
      <c r="Y354" s="43"/>
      <c r="Z354" s="43"/>
      <c r="AA354" s="43">
        <f t="shared" si="309"/>
        <v>0</v>
      </c>
      <c r="AB354" s="43">
        <f t="shared" si="309"/>
        <v>0</v>
      </c>
      <c r="AC354" s="43">
        <f t="shared" si="309"/>
        <v>0</v>
      </c>
      <c r="AD354" s="43">
        <f t="shared" si="309"/>
        <v>0</v>
      </c>
      <c r="AE354" s="43">
        <f t="shared" ref="AE354:AF354" si="338">IF(AE153="",0,IF(AE153&gt;100%,1,0))</f>
        <v>0</v>
      </c>
      <c r="AF354" s="43">
        <f t="shared" si="338"/>
        <v>0</v>
      </c>
      <c r="AG354" s="29">
        <f t="shared" si="321"/>
        <v>0</v>
      </c>
      <c r="AK354" s="28">
        <f t="shared" si="322"/>
        <v>0</v>
      </c>
      <c r="AM354" s="28">
        <f t="shared" si="237"/>
        <v>0</v>
      </c>
      <c r="AN354" s="28">
        <f t="shared" si="238"/>
        <v>0</v>
      </c>
      <c r="AO354" s="28">
        <f t="shared" si="239"/>
        <v>0</v>
      </c>
      <c r="AP354" s="29"/>
      <c r="AS354" t="str">
        <f t="shared" si="327"/>
        <v/>
      </c>
      <c r="AT354" t="str">
        <f t="shared" si="323"/>
        <v/>
      </c>
      <c r="AU354" s="29">
        <f t="shared" si="328"/>
        <v>0</v>
      </c>
      <c r="AV354" s="29" t="b">
        <f t="shared" si="324"/>
        <v>0</v>
      </c>
      <c r="AW354" s="29">
        <f t="shared" si="329"/>
        <v>0</v>
      </c>
      <c r="AX354" s="28">
        <f t="shared" si="325"/>
        <v>0</v>
      </c>
      <c r="BD354" t="str">
        <f t="shared" si="292"/>
        <v>R1JMOORE COTTAGE HOSPITAL</v>
      </c>
      <c r="BE354" s="94" t="s">
        <v>2731</v>
      </c>
      <c r="BF354" s="94" t="s">
        <v>2732</v>
      </c>
      <c r="BG354" s="94" t="s">
        <v>2731</v>
      </c>
      <c r="BH354" s="94" t="s">
        <v>2732</v>
      </c>
      <c r="BI354" s="94" t="str">
        <f t="shared" si="293"/>
        <v>R1J</v>
      </c>
    </row>
    <row r="355" spans="1:61" hidden="1" x14ac:dyDescent="0.3">
      <c r="A355" s="29" t="e">
        <f t="shared" si="304"/>
        <v>#N/A</v>
      </c>
      <c r="B355" s="29" t="e">
        <f t="shared" si="305"/>
        <v>#N/A</v>
      </c>
      <c r="C355" s="29"/>
      <c r="D355" s="29">
        <f t="shared" si="306"/>
        <v>0</v>
      </c>
      <c r="E355" s="43">
        <f t="shared" si="311"/>
        <v>0</v>
      </c>
      <c r="F355" s="29" t="str">
        <f t="shared" si="312"/>
        <v/>
      </c>
      <c r="G355" s="43" t="str">
        <f t="shared" si="313"/>
        <v/>
      </c>
      <c r="H355" s="43">
        <f t="shared" si="314"/>
        <v>0</v>
      </c>
      <c r="I355" s="43">
        <f t="shared" si="315"/>
        <v>0</v>
      </c>
      <c r="J355" s="43">
        <f t="shared" si="307"/>
        <v>0</v>
      </c>
      <c r="K355" s="43">
        <f t="shared" si="308"/>
        <v>0</v>
      </c>
      <c r="L355" s="43">
        <f t="shared" si="316"/>
        <v>0</v>
      </c>
      <c r="M355" s="43">
        <f t="shared" si="317"/>
        <v>0</v>
      </c>
      <c r="N355" s="43">
        <f t="shared" si="318"/>
        <v>0</v>
      </c>
      <c r="O355" s="43"/>
      <c r="P355" s="43"/>
      <c r="Q355" s="43"/>
      <c r="R355" s="43"/>
      <c r="S355" s="43"/>
      <c r="T355" s="43"/>
      <c r="U355" s="43">
        <f t="shared" si="319"/>
        <v>0</v>
      </c>
      <c r="V355" s="43"/>
      <c r="W355" s="43"/>
      <c r="X355" s="43"/>
      <c r="Y355" s="43"/>
      <c r="Z355" s="43"/>
      <c r="AA355" s="43">
        <f t="shared" si="309"/>
        <v>0</v>
      </c>
      <c r="AB355" s="43">
        <f t="shared" si="309"/>
        <v>0</v>
      </c>
      <c r="AC355" s="43">
        <f t="shared" si="309"/>
        <v>0</v>
      </c>
      <c r="AD355" s="43">
        <f t="shared" si="309"/>
        <v>0</v>
      </c>
      <c r="AE355" s="43">
        <f t="shared" ref="AE355:AF355" si="339">IF(AE154="",0,IF(AE154&gt;100%,1,0))</f>
        <v>0</v>
      </c>
      <c r="AF355" s="43">
        <f t="shared" si="339"/>
        <v>0</v>
      </c>
      <c r="AG355" s="29">
        <f t="shared" si="321"/>
        <v>0</v>
      </c>
      <c r="AK355" s="28">
        <f t="shared" si="322"/>
        <v>0</v>
      </c>
      <c r="AM355" s="28">
        <f t="shared" ref="AM355:AM415" si="340">IF(AB153="",0, IF(AB153="-",0,IF(AB153&gt;100%,1,0)))</f>
        <v>0</v>
      </c>
      <c r="AN355" s="28">
        <f t="shared" ref="AN355:AN415" si="341">IF(AC153="",0, IF(AC153="-",0,IF(AC153&gt;100%,1,0)))</f>
        <v>0</v>
      </c>
      <c r="AO355" s="28">
        <f t="shared" ref="AO355:AO415" si="342">IF(AD153="",0, IF(AD153="-",0,IF(AD153&gt;100%,1,0)))</f>
        <v>0</v>
      </c>
      <c r="AP355" s="29"/>
      <c r="AS355" t="str">
        <f t="shared" si="327"/>
        <v/>
      </c>
      <c r="AT355" t="str">
        <f t="shared" si="323"/>
        <v/>
      </c>
      <c r="AU355" s="29">
        <f t="shared" si="328"/>
        <v>0</v>
      </c>
      <c r="AV355" s="29" t="b">
        <f t="shared" si="324"/>
        <v>0</v>
      </c>
      <c r="AW355" s="29">
        <f t="shared" si="329"/>
        <v>0</v>
      </c>
      <c r="AX355" s="28">
        <f t="shared" si="325"/>
        <v>0</v>
      </c>
      <c r="BD355" t="str">
        <f t="shared" si="292"/>
        <v>R1JNEW TEWKESBURY COMMUNITY HOSPITAL</v>
      </c>
      <c r="BE355" s="94" t="s">
        <v>2739</v>
      </c>
      <c r="BF355" s="94" t="s">
        <v>2740</v>
      </c>
      <c r="BG355" s="94" t="s">
        <v>2739</v>
      </c>
      <c r="BH355" s="94" t="s">
        <v>2740</v>
      </c>
      <c r="BI355" s="94" t="str">
        <f t="shared" si="293"/>
        <v>R1J</v>
      </c>
    </row>
    <row r="356" spans="1:61" hidden="1" x14ac:dyDescent="0.3">
      <c r="A356" s="29" t="e">
        <f t="shared" si="304"/>
        <v>#N/A</v>
      </c>
      <c r="B356" s="29" t="e">
        <f t="shared" si="305"/>
        <v>#N/A</v>
      </c>
      <c r="C356" s="29"/>
      <c r="D356" s="29">
        <f t="shared" si="306"/>
        <v>0</v>
      </c>
      <c r="E356" s="43">
        <f t="shared" si="311"/>
        <v>0</v>
      </c>
      <c r="F356" s="29" t="str">
        <f t="shared" si="312"/>
        <v/>
      </c>
      <c r="G356" s="43" t="str">
        <f t="shared" si="313"/>
        <v/>
      </c>
      <c r="H356" s="43">
        <f t="shared" si="314"/>
        <v>0</v>
      </c>
      <c r="I356" s="43">
        <f t="shared" si="315"/>
        <v>0</v>
      </c>
      <c r="J356" s="43">
        <f t="shared" si="307"/>
        <v>0</v>
      </c>
      <c r="K356" s="43">
        <f t="shared" si="308"/>
        <v>0</v>
      </c>
      <c r="L356" s="43">
        <f t="shared" si="316"/>
        <v>0</v>
      </c>
      <c r="M356" s="43">
        <f t="shared" si="317"/>
        <v>0</v>
      </c>
      <c r="N356" s="43">
        <f t="shared" si="318"/>
        <v>0</v>
      </c>
      <c r="O356" s="43"/>
      <c r="P356" s="43"/>
      <c r="Q356" s="43"/>
      <c r="R356" s="43"/>
      <c r="S356" s="43"/>
      <c r="T356" s="43"/>
      <c r="U356" s="43">
        <f t="shared" si="319"/>
        <v>0</v>
      </c>
      <c r="V356" s="43"/>
      <c r="W356" s="43"/>
      <c r="X356" s="43"/>
      <c r="Y356" s="43"/>
      <c r="Z356" s="43"/>
      <c r="AA356" s="43">
        <f t="shared" si="309"/>
        <v>0</v>
      </c>
      <c r="AB356" s="43">
        <f t="shared" si="309"/>
        <v>0</v>
      </c>
      <c r="AC356" s="43">
        <f t="shared" si="309"/>
        <v>0</v>
      </c>
      <c r="AD356" s="43">
        <f t="shared" si="309"/>
        <v>0</v>
      </c>
      <c r="AE356" s="43">
        <f t="shared" ref="AE356:AF356" si="343">IF(AE155="",0,IF(AE155&gt;100%,1,0))</f>
        <v>0</v>
      </c>
      <c r="AF356" s="43">
        <f t="shared" si="343"/>
        <v>0</v>
      </c>
      <c r="AG356" s="29">
        <f t="shared" si="321"/>
        <v>0</v>
      </c>
      <c r="AK356" s="28">
        <f t="shared" si="322"/>
        <v>0</v>
      </c>
      <c r="AM356" s="28">
        <f t="shared" si="340"/>
        <v>0</v>
      </c>
      <c r="AN356" s="28">
        <f t="shared" si="341"/>
        <v>0</v>
      </c>
      <c r="AO356" s="28">
        <f t="shared" si="342"/>
        <v>0</v>
      </c>
      <c r="AP356" s="29"/>
      <c r="AS356" t="str">
        <f t="shared" si="327"/>
        <v/>
      </c>
      <c r="AT356" t="str">
        <f t="shared" si="323"/>
        <v/>
      </c>
      <c r="AU356" s="29">
        <f t="shared" si="328"/>
        <v>0</v>
      </c>
      <c r="AV356" s="29" t="b">
        <f t="shared" si="324"/>
        <v>0</v>
      </c>
      <c r="AW356" s="29">
        <f t="shared" si="329"/>
        <v>0</v>
      </c>
      <c r="AX356" s="28">
        <f t="shared" si="325"/>
        <v>0</v>
      </c>
      <c r="BD356" t="str">
        <f t="shared" si="292"/>
        <v>R1JNORTH COTSWOLD HOSPITAL</v>
      </c>
      <c r="BE356" s="94" t="s">
        <v>2741</v>
      </c>
      <c r="BF356" s="94" t="s">
        <v>2742</v>
      </c>
      <c r="BG356" s="94" t="s">
        <v>2741</v>
      </c>
      <c r="BH356" s="94" t="s">
        <v>2742</v>
      </c>
      <c r="BI356" s="94" t="str">
        <f t="shared" si="293"/>
        <v>R1J</v>
      </c>
    </row>
    <row r="357" spans="1:61" hidden="1" x14ac:dyDescent="0.3">
      <c r="A357" s="29" t="e">
        <f t="shared" si="304"/>
        <v>#N/A</v>
      </c>
      <c r="B357" s="29" t="e">
        <f t="shared" si="305"/>
        <v>#N/A</v>
      </c>
      <c r="C357" s="29"/>
      <c r="D357" s="29">
        <f t="shared" si="306"/>
        <v>0</v>
      </c>
      <c r="E357" s="43">
        <f t="shared" si="311"/>
        <v>0</v>
      </c>
      <c r="F357" s="29" t="str">
        <f t="shared" si="312"/>
        <v/>
      </c>
      <c r="G357" s="43" t="str">
        <f t="shared" si="313"/>
        <v/>
      </c>
      <c r="H357" s="43">
        <f t="shared" si="314"/>
        <v>0</v>
      </c>
      <c r="I357" s="43">
        <f t="shared" si="315"/>
        <v>0</v>
      </c>
      <c r="J357" s="43">
        <f t="shared" si="307"/>
        <v>0</v>
      </c>
      <c r="K357" s="43">
        <f t="shared" si="308"/>
        <v>0</v>
      </c>
      <c r="L357" s="43">
        <f t="shared" si="316"/>
        <v>0</v>
      </c>
      <c r="M357" s="43">
        <f t="shared" si="317"/>
        <v>0</v>
      </c>
      <c r="N357" s="43">
        <f t="shared" si="318"/>
        <v>0</v>
      </c>
      <c r="O357" s="43"/>
      <c r="P357" s="43"/>
      <c r="Q357" s="43"/>
      <c r="R357" s="43"/>
      <c r="S357" s="43"/>
      <c r="T357" s="43"/>
      <c r="U357" s="43">
        <f t="shared" si="319"/>
        <v>0</v>
      </c>
      <c r="V357" s="43"/>
      <c r="W357" s="43"/>
      <c r="X357" s="43"/>
      <c r="Y357" s="43"/>
      <c r="Z357" s="43"/>
      <c r="AA357" s="43">
        <f t="shared" si="309"/>
        <v>0</v>
      </c>
      <c r="AB357" s="43">
        <f t="shared" si="309"/>
        <v>0</v>
      </c>
      <c r="AC357" s="43">
        <f t="shared" si="309"/>
        <v>0</v>
      </c>
      <c r="AD357" s="43">
        <f t="shared" si="309"/>
        <v>0</v>
      </c>
      <c r="AE357" s="43">
        <f t="shared" ref="AE357:AF357" si="344">IF(AE156="",0,IF(AE156&gt;100%,1,0))</f>
        <v>0</v>
      </c>
      <c r="AF357" s="43">
        <f t="shared" si="344"/>
        <v>0</v>
      </c>
      <c r="AG357" s="29">
        <f t="shared" si="321"/>
        <v>0</v>
      </c>
      <c r="AK357" s="28">
        <f t="shared" si="322"/>
        <v>0</v>
      </c>
      <c r="AM357" s="28">
        <f t="shared" si="340"/>
        <v>0</v>
      </c>
      <c r="AN357" s="28">
        <f t="shared" si="341"/>
        <v>0</v>
      </c>
      <c r="AO357" s="28">
        <f t="shared" si="342"/>
        <v>0</v>
      </c>
      <c r="AP357" s="29"/>
      <c r="AS357" t="str">
        <f t="shared" si="327"/>
        <v/>
      </c>
      <c r="AT357" t="str">
        <f t="shared" si="323"/>
        <v/>
      </c>
      <c r="AU357" s="29">
        <f t="shared" si="328"/>
        <v>0</v>
      </c>
      <c r="AV357" s="29" t="b">
        <f t="shared" si="324"/>
        <v>0</v>
      </c>
      <c r="AW357" s="29">
        <f t="shared" si="329"/>
        <v>0</v>
      </c>
      <c r="AX357" s="28">
        <f t="shared" si="325"/>
        <v>0</v>
      </c>
      <c r="BD357" t="str">
        <f t="shared" si="292"/>
        <v>R1JNORTH COTSWOLDS INTERMEDIATE CARE UNIT</v>
      </c>
      <c r="BE357" s="94" t="s">
        <v>2756</v>
      </c>
      <c r="BF357" s="94" t="s">
        <v>2757</v>
      </c>
      <c r="BG357" s="94" t="s">
        <v>2756</v>
      </c>
      <c r="BH357" s="94" t="s">
        <v>2757</v>
      </c>
      <c r="BI357" s="94" t="str">
        <f t="shared" si="293"/>
        <v>R1J</v>
      </c>
    </row>
    <row r="358" spans="1:61" hidden="1" x14ac:dyDescent="0.3">
      <c r="A358" s="29" t="e">
        <f t="shared" si="304"/>
        <v>#N/A</v>
      </c>
      <c r="B358" s="29" t="e">
        <f t="shared" si="305"/>
        <v>#N/A</v>
      </c>
      <c r="C358" s="29"/>
      <c r="D358" s="29">
        <f t="shared" si="306"/>
        <v>0</v>
      </c>
      <c r="E358" s="43">
        <f t="shared" si="311"/>
        <v>0</v>
      </c>
      <c r="F358" s="29" t="str">
        <f t="shared" si="312"/>
        <v/>
      </c>
      <c r="G358" s="43" t="str">
        <f t="shared" si="313"/>
        <v/>
      </c>
      <c r="H358" s="43">
        <f t="shared" si="314"/>
        <v>0</v>
      </c>
      <c r="I358" s="43">
        <f t="shared" si="315"/>
        <v>0</v>
      </c>
      <c r="J358" s="43">
        <f t="shared" si="307"/>
        <v>0</v>
      </c>
      <c r="K358" s="43">
        <f t="shared" si="308"/>
        <v>0</v>
      </c>
      <c r="L358" s="43">
        <f t="shared" si="316"/>
        <v>0</v>
      </c>
      <c r="M358" s="43">
        <f t="shared" si="317"/>
        <v>0</v>
      </c>
      <c r="N358" s="43">
        <f t="shared" si="318"/>
        <v>0</v>
      </c>
      <c r="O358" s="43"/>
      <c r="P358" s="43"/>
      <c r="Q358" s="43"/>
      <c r="R358" s="43"/>
      <c r="S358" s="43"/>
      <c r="T358" s="43"/>
      <c r="U358" s="43">
        <f t="shared" si="319"/>
        <v>0</v>
      </c>
      <c r="V358" s="43"/>
      <c r="W358" s="43"/>
      <c r="X358" s="43"/>
      <c r="Y358" s="43"/>
      <c r="Z358" s="43"/>
      <c r="AA358" s="43">
        <f t="shared" si="309"/>
        <v>0</v>
      </c>
      <c r="AB358" s="43">
        <f t="shared" si="309"/>
        <v>0</v>
      </c>
      <c r="AC358" s="43">
        <f t="shared" si="309"/>
        <v>0</v>
      </c>
      <c r="AD358" s="43">
        <f t="shared" si="309"/>
        <v>0</v>
      </c>
      <c r="AE358" s="43">
        <f t="shared" ref="AE358:AF358" si="345">IF(AE157="",0,IF(AE157&gt;100%,1,0))</f>
        <v>0</v>
      </c>
      <c r="AF358" s="43">
        <f t="shared" si="345"/>
        <v>0</v>
      </c>
      <c r="AG358" s="29">
        <f t="shared" si="321"/>
        <v>0</v>
      </c>
      <c r="AK358" s="28">
        <f t="shared" si="322"/>
        <v>0</v>
      </c>
      <c r="AM358" s="28">
        <f t="shared" si="340"/>
        <v>0</v>
      </c>
      <c r="AN358" s="28">
        <f t="shared" si="341"/>
        <v>0</v>
      </c>
      <c r="AO358" s="28">
        <f t="shared" si="342"/>
        <v>0</v>
      </c>
      <c r="AP358" s="29"/>
      <c r="AS358" t="str">
        <f t="shared" si="327"/>
        <v/>
      </c>
      <c r="AT358" t="str">
        <f t="shared" si="323"/>
        <v/>
      </c>
      <c r="AU358" s="29">
        <f t="shared" si="328"/>
        <v>0</v>
      </c>
      <c r="AV358" s="29" t="b">
        <f t="shared" si="324"/>
        <v>0</v>
      </c>
      <c r="AW358" s="29">
        <f t="shared" si="329"/>
        <v>0</v>
      </c>
      <c r="AX358" s="28">
        <f t="shared" si="325"/>
        <v>0</v>
      </c>
      <c r="BD358" t="str">
        <f t="shared" si="292"/>
        <v>R1JREDWOOD</v>
      </c>
      <c r="BE358" s="94" t="s">
        <v>2758</v>
      </c>
      <c r="BF358" s="94" t="s">
        <v>2759</v>
      </c>
      <c r="BG358" s="94" t="s">
        <v>2758</v>
      </c>
      <c r="BH358" s="94" t="s">
        <v>2759</v>
      </c>
      <c r="BI358" s="94" t="str">
        <f t="shared" si="293"/>
        <v>R1J</v>
      </c>
    </row>
    <row r="359" spans="1:61" hidden="1" x14ac:dyDescent="0.3">
      <c r="A359" s="29" t="e">
        <f t="shared" si="304"/>
        <v>#N/A</v>
      </c>
      <c r="B359" s="29" t="e">
        <f t="shared" si="305"/>
        <v>#N/A</v>
      </c>
      <c r="C359" s="29"/>
      <c r="D359" s="29">
        <f t="shared" si="306"/>
        <v>0</v>
      </c>
      <c r="E359" s="43">
        <f t="shared" si="311"/>
        <v>0</v>
      </c>
      <c r="F359" s="29" t="str">
        <f t="shared" si="312"/>
        <v/>
      </c>
      <c r="G359" s="43" t="str">
        <f t="shared" si="313"/>
        <v/>
      </c>
      <c r="H359" s="43">
        <f t="shared" si="314"/>
        <v>0</v>
      </c>
      <c r="I359" s="43">
        <f t="shared" si="315"/>
        <v>0</v>
      </c>
      <c r="J359" s="43">
        <f t="shared" si="307"/>
        <v>0</v>
      </c>
      <c r="K359" s="43">
        <f t="shared" si="308"/>
        <v>0</v>
      </c>
      <c r="L359" s="43">
        <f t="shared" si="316"/>
        <v>0</v>
      </c>
      <c r="M359" s="43">
        <f t="shared" si="317"/>
        <v>0</v>
      </c>
      <c r="N359" s="43">
        <f t="shared" si="318"/>
        <v>0</v>
      </c>
      <c r="O359" s="43"/>
      <c r="P359" s="43"/>
      <c r="Q359" s="43"/>
      <c r="R359" s="43"/>
      <c r="S359" s="43"/>
      <c r="T359" s="43"/>
      <c r="U359" s="43">
        <f t="shared" si="319"/>
        <v>0</v>
      </c>
      <c r="V359" s="43"/>
      <c r="W359" s="43"/>
      <c r="X359" s="43"/>
      <c r="Y359" s="43"/>
      <c r="Z359" s="43"/>
      <c r="AA359" s="43">
        <f t="shared" ref="AA359:AD374" si="346">IF(AA158="",0,IF(AA158&gt;100%,1,0))</f>
        <v>0</v>
      </c>
      <c r="AB359" s="43">
        <f t="shared" si="346"/>
        <v>0</v>
      </c>
      <c r="AC359" s="43">
        <f t="shared" si="346"/>
        <v>0</v>
      </c>
      <c r="AD359" s="43">
        <f t="shared" si="346"/>
        <v>0</v>
      </c>
      <c r="AE359" s="43">
        <f t="shared" ref="AE359:AF359" si="347">IF(AE158="",0,IF(AE158&gt;100%,1,0))</f>
        <v>0</v>
      </c>
      <c r="AF359" s="43">
        <f t="shared" si="347"/>
        <v>0</v>
      </c>
      <c r="AG359" s="29">
        <f t="shared" si="321"/>
        <v>0</v>
      </c>
      <c r="AK359" s="28">
        <f t="shared" si="322"/>
        <v>0</v>
      </c>
      <c r="AM359" s="28">
        <f t="shared" si="340"/>
        <v>0</v>
      </c>
      <c r="AN359" s="28">
        <f t="shared" si="341"/>
        <v>0</v>
      </c>
      <c r="AO359" s="28">
        <f t="shared" si="342"/>
        <v>0</v>
      </c>
      <c r="AP359" s="29"/>
      <c r="AS359" t="str">
        <f t="shared" si="327"/>
        <v/>
      </c>
      <c r="AT359" t="str">
        <f t="shared" si="323"/>
        <v/>
      </c>
      <c r="AU359" s="29">
        <f t="shared" si="328"/>
        <v>0</v>
      </c>
      <c r="AV359" s="29" t="b">
        <f t="shared" si="324"/>
        <v>0</v>
      </c>
      <c r="AW359" s="29">
        <f t="shared" si="329"/>
        <v>0</v>
      </c>
      <c r="AX359" s="28">
        <f t="shared" si="325"/>
        <v>0</v>
      </c>
      <c r="BD359" t="str">
        <f t="shared" si="292"/>
        <v>R1JSOUTHGATE MOORINGS</v>
      </c>
      <c r="BE359" s="94" t="s">
        <v>2745</v>
      </c>
      <c r="BF359" s="94" t="s">
        <v>2746</v>
      </c>
      <c r="BG359" s="94" t="s">
        <v>2745</v>
      </c>
      <c r="BH359" s="94" t="s">
        <v>2746</v>
      </c>
      <c r="BI359" s="94" t="str">
        <f t="shared" si="293"/>
        <v>R1J</v>
      </c>
    </row>
    <row r="360" spans="1:61" hidden="1" x14ac:dyDescent="0.3">
      <c r="A360" s="29" t="e">
        <f t="shared" si="304"/>
        <v>#N/A</v>
      </c>
      <c r="B360" s="29" t="e">
        <f t="shared" si="305"/>
        <v>#N/A</v>
      </c>
      <c r="C360" s="29"/>
      <c r="D360" s="29">
        <f t="shared" si="306"/>
        <v>0</v>
      </c>
      <c r="E360" s="43">
        <f t="shared" si="311"/>
        <v>0</v>
      </c>
      <c r="F360" s="29" t="str">
        <f t="shared" si="312"/>
        <v/>
      </c>
      <c r="G360" s="43" t="str">
        <f t="shared" si="313"/>
        <v/>
      </c>
      <c r="H360" s="43">
        <f t="shared" si="314"/>
        <v>0</v>
      </c>
      <c r="I360" s="43">
        <f t="shared" si="315"/>
        <v>0</v>
      </c>
      <c r="J360" s="43">
        <f t="shared" si="307"/>
        <v>0</v>
      </c>
      <c r="K360" s="43">
        <f t="shared" si="308"/>
        <v>0</v>
      </c>
      <c r="L360" s="43">
        <f t="shared" si="316"/>
        <v>0</v>
      </c>
      <c r="M360" s="43">
        <f t="shared" si="317"/>
        <v>0</v>
      </c>
      <c r="N360" s="43">
        <f t="shared" si="318"/>
        <v>0</v>
      </c>
      <c r="O360" s="43"/>
      <c r="P360" s="43"/>
      <c r="Q360" s="43"/>
      <c r="R360" s="43"/>
      <c r="S360" s="43"/>
      <c r="T360" s="43"/>
      <c r="U360" s="43">
        <f t="shared" si="319"/>
        <v>0</v>
      </c>
      <c r="V360" s="43"/>
      <c r="W360" s="43"/>
      <c r="X360" s="43"/>
      <c r="Y360" s="43"/>
      <c r="Z360" s="43"/>
      <c r="AA360" s="43">
        <f t="shared" si="346"/>
        <v>0</v>
      </c>
      <c r="AB360" s="43">
        <f t="shared" si="346"/>
        <v>0</v>
      </c>
      <c r="AC360" s="43">
        <f t="shared" si="346"/>
        <v>0</v>
      </c>
      <c r="AD360" s="43">
        <f t="shared" si="346"/>
        <v>0</v>
      </c>
      <c r="AE360" s="43">
        <f t="shared" ref="AE360:AF360" si="348">IF(AE159="",0,IF(AE159&gt;100%,1,0))</f>
        <v>0</v>
      </c>
      <c r="AF360" s="43">
        <f t="shared" si="348"/>
        <v>0</v>
      </c>
      <c r="AG360" s="29">
        <f t="shared" si="321"/>
        <v>0</v>
      </c>
      <c r="AK360" s="28">
        <f t="shared" si="322"/>
        <v>0</v>
      </c>
      <c r="AM360" s="28">
        <f t="shared" si="340"/>
        <v>0</v>
      </c>
      <c r="AN360" s="28">
        <f t="shared" si="341"/>
        <v>0</v>
      </c>
      <c r="AO360" s="28">
        <f t="shared" si="342"/>
        <v>0</v>
      </c>
      <c r="AP360" s="29"/>
      <c r="AS360" t="str">
        <f t="shared" si="327"/>
        <v/>
      </c>
      <c r="AT360" t="str">
        <f t="shared" si="323"/>
        <v/>
      </c>
      <c r="AU360" s="29">
        <f t="shared" si="328"/>
        <v>0</v>
      </c>
      <c r="AV360" s="29" t="b">
        <f t="shared" si="324"/>
        <v>0</v>
      </c>
      <c r="AW360" s="29">
        <f t="shared" si="329"/>
        <v>0</v>
      </c>
      <c r="AX360" s="28">
        <f t="shared" si="325"/>
        <v>0</v>
      </c>
      <c r="BD360" t="str">
        <f t="shared" si="292"/>
        <v>R1JSTROUD GENERAL HOSPITAL</v>
      </c>
      <c r="BE360" s="94" t="s">
        <v>2729</v>
      </c>
      <c r="BF360" s="94" t="s">
        <v>2730</v>
      </c>
      <c r="BG360" s="94" t="s">
        <v>2729</v>
      </c>
      <c r="BH360" s="94" t="s">
        <v>2730</v>
      </c>
      <c r="BI360" s="94" t="str">
        <f t="shared" si="293"/>
        <v>R1J</v>
      </c>
    </row>
    <row r="361" spans="1:61" hidden="1" x14ac:dyDescent="0.3">
      <c r="A361" s="29" t="e">
        <f t="shared" si="304"/>
        <v>#N/A</v>
      </c>
      <c r="B361" s="29" t="e">
        <f t="shared" si="305"/>
        <v>#N/A</v>
      </c>
      <c r="C361" s="29"/>
      <c r="D361" s="29">
        <f t="shared" si="306"/>
        <v>0</v>
      </c>
      <c r="E361" s="43">
        <f t="shared" si="311"/>
        <v>0</v>
      </c>
      <c r="F361" s="29" t="str">
        <f t="shared" si="312"/>
        <v/>
      </c>
      <c r="G361" s="43" t="str">
        <f t="shared" si="313"/>
        <v/>
      </c>
      <c r="H361" s="43">
        <f t="shared" si="314"/>
        <v>0</v>
      </c>
      <c r="I361" s="43">
        <f t="shared" si="315"/>
        <v>0</v>
      </c>
      <c r="J361" s="43">
        <f t="shared" si="307"/>
        <v>0</v>
      </c>
      <c r="K361" s="43">
        <f t="shared" si="308"/>
        <v>0</v>
      </c>
      <c r="L361" s="43">
        <f t="shared" si="316"/>
        <v>0</v>
      </c>
      <c r="M361" s="43">
        <f t="shared" si="317"/>
        <v>0</v>
      </c>
      <c r="N361" s="43">
        <f t="shared" si="318"/>
        <v>0</v>
      </c>
      <c r="O361" s="43"/>
      <c r="P361" s="43"/>
      <c r="Q361" s="43"/>
      <c r="R361" s="43"/>
      <c r="S361" s="43"/>
      <c r="T361" s="43"/>
      <c r="U361" s="43">
        <f t="shared" si="319"/>
        <v>0</v>
      </c>
      <c r="V361" s="43"/>
      <c r="W361" s="43"/>
      <c r="X361" s="43"/>
      <c r="Y361" s="43"/>
      <c r="Z361" s="43"/>
      <c r="AA361" s="43">
        <f t="shared" si="346"/>
        <v>0</v>
      </c>
      <c r="AB361" s="43">
        <f t="shared" si="346"/>
        <v>0</v>
      </c>
      <c r="AC361" s="43">
        <f t="shared" si="346"/>
        <v>0</v>
      </c>
      <c r="AD361" s="43">
        <f t="shared" si="346"/>
        <v>0</v>
      </c>
      <c r="AE361" s="43">
        <f t="shared" ref="AE361:AF361" si="349">IF(AE160="",0,IF(AE160&gt;100%,1,0))</f>
        <v>0</v>
      </c>
      <c r="AF361" s="43">
        <f t="shared" si="349"/>
        <v>0</v>
      </c>
      <c r="AG361" s="29">
        <f t="shared" si="321"/>
        <v>0</v>
      </c>
      <c r="AK361" s="28">
        <f t="shared" si="322"/>
        <v>0</v>
      </c>
      <c r="AM361" s="28">
        <f t="shared" si="340"/>
        <v>0</v>
      </c>
      <c r="AN361" s="28">
        <f t="shared" si="341"/>
        <v>0</v>
      </c>
      <c r="AO361" s="28">
        <f t="shared" si="342"/>
        <v>0</v>
      </c>
      <c r="AP361" s="29"/>
      <c r="AS361" t="str">
        <f t="shared" si="327"/>
        <v/>
      </c>
      <c r="AT361" t="str">
        <f t="shared" si="323"/>
        <v/>
      </c>
      <c r="AU361" s="29">
        <f t="shared" si="328"/>
        <v>0</v>
      </c>
      <c r="AV361" s="29" t="b">
        <f t="shared" si="324"/>
        <v>0</v>
      </c>
      <c r="AW361" s="29">
        <f t="shared" si="329"/>
        <v>0</v>
      </c>
      <c r="AX361" s="28">
        <f t="shared" si="325"/>
        <v>0</v>
      </c>
      <c r="BD361" t="str">
        <f t="shared" si="292"/>
        <v>R1JSUE RYDER CARE HOME</v>
      </c>
      <c r="BE361" s="94" t="s">
        <v>2737</v>
      </c>
      <c r="BF361" s="94" t="s">
        <v>2738</v>
      </c>
      <c r="BG361" s="94" t="s">
        <v>2737</v>
      </c>
      <c r="BH361" s="94" t="s">
        <v>2738</v>
      </c>
      <c r="BI361" s="94" t="str">
        <f t="shared" si="293"/>
        <v>R1J</v>
      </c>
    </row>
    <row r="362" spans="1:61" hidden="1" x14ac:dyDescent="0.3">
      <c r="A362" s="29" t="e">
        <f t="shared" si="304"/>
        <v>#N/A</v>
      </c>
      <c r="B362" s="29" t="e">
        <f t="shared" si="305"/>
        <v>#N/A</v>
      </c>
      <c r="C362" s="29"/>
      <c r="D362" s="29">
        <f t="shared" si="306"/>
        <v>0</v>
      </c>
      <c r="E362" s="43">
        <f t="shared" si="311"/>
        <v>0</v>
      </c>
      <c r="F362" s="29" t="str">
        <f t="shared" si="312"/>
        <v/>
      </c>
      <c r="G362" s="43" t="str">
        <f t="shared" si="313"/>
        <v/>
      </c>
      <c r="H362" s="43">
        <f t="shared" si="314"/>
        <v>0</v>
      </c>
      <c r="I362" s="43">
        <f t="shared" si="315"/>
        <v>0</v>
      </c>
      <c r="J362" s="43">
        <f t="shared" si="307"/>
        <v>0</v>
      </c>
      <c r="K362" s="43">
        <f t="shared" si="308"/>
        <v>0</v>
      </c>
      <c r="L362" s="43">
        <f t="shared" si="316"/>
        <v>0</v>
      </c>
      <c r="M362" s="43">
        <f t="shared" si="317"/>
        <v>0</v>
      </c>
      <c r="N362" s="43">
        <f t="shared" si="318"/>
        <v>0</v>
      </c>
      <c r="O362" s="43"/>
      <c r="P362" s="43"/>
      <c r="Q362" s="43"/>
      <c r="R362" s="43"/>
      <c r="S362" s="43"/>
      <c r="T362" s="43"/>
      <c r="U362" s="43">
        <f t="shared" si="319"/>
        <v>0</v>
      </c>
      <c r="V362" s="43"/>
      <c r="W362" s="43"/>
      <c r="X362" s="43"/>
      <c r="Y362" s="43"/>
      <c r="Z362" s="43"/>
      <c r="AA362" s="43">
        <f t="shared" si="346"/>
        <v>0</v>
      </c>
      <c r="AB362" s="43">
        <f t="shared" si="346"/>
        <v>0</v>
      </c>
      <c r="AC362" s="43">
        <f t="shared" si="346"/>
        <v>0</v>
      </c>
      <c r="AD362" s="43">
        <f t="shared" si="346"/>
        <v>0</v>
      </c>
      <c r="AE362" s="43">
        <f t="shared" ref="AE362:AF362" si="350">IF(AE161="",0,IF(AE161&gt;100%,1,0))</f>
        <v>0</v>
      </c>
      <c r="AF362" s="43">
        <f t="shared" si="350"/>
        <v>0</v>
      </c>
      <c r="AG362" s="29">
        <f t="shared" si="321"/>
        <v>0</v>
      </c>
      <c r="AK362" s="28">
        <f t="shared" si="322"/>
        <v>0</v>
      </c>
      <c r="AM362" s="28">
        <f t="shared" si="340"/>
        <v>0</v>
      </c>
      <c r="AN362" s="28">
        <f t="shared" si="341"/>
        <v>0</v>
      </c>
      <c r="AO362" s="28">
        <f t="shared" si="342"/>
        <v>0</v>
      </c>
      <c r="AP362" s="29"/>
      <c r="AS362" t="str">
        <f t="shared" si="327"/>
        <v/>
      </c>
      <c r="AT362" t="str">
        <f t="shared" si="323"/>
        <v/>
      </c>
      <c r="AU362" s="29">
        <f t="shared" si="328"/>
        <v>0</v>
      </c>
      <c r="AV362" s="29" t="b">
        <f t="shared" si="324"/>
        <v>0</v>
      </c>
      <c r="AW362" s="29">
        <f t="shared" si="329"/>
        <v>0</v>
      </c>
      <c r="AX362" s="28">
        <f t="shared" si="325"/>
        <v>0</v>
      </c>
      <c r="BD362" t="str">
        <f t="shared" si="292"/>
        <v>R1JTETBURY HOSPITAL</v>
      </c>
      <c r="BE362" s="94" t="s">
        <v>2735</v>
      </c>
      <c r="BF362" s="94" t="s">
        <v>2736</v>
      </c>
      <c r="BG362" s="94" t="s">
        <v>2735</v>
      </c>
      <c r="BH362" s="94" t="s">
        <v>2736</v>
      </c>
      <c r="BI362" s="94" t="str">
        <f t="shared" si="293"/>
        <v>R1J</v>
      </c>
    </row>
    <row r="363" spans="1:61" hidden="1" x14ac:dyDescent="0.3">
      <c r="A363" s="29" t="e">
        <f t="shared" si="304"/>
        <v>#N/A</v>
      </c>
      <c r="B363" s="29" t="e">
        <f t="shared" si="305"/>
        <v>#N/A</v>
      </c>
      <c r="C363" s="29"/>
      <c r="D363" s="29">
        <f t="shared" si="306"/>
        <v>0</v>
      </c>
      <c r="E363" s="43">
        <f t="shared" si="311"/>
        <v>0</v>
      </c>
      <c r="F363" s="29" t="str">
        <f t="shared" si="312"/>
        <v/>
      </c>
      <c r="G363" s="43" t="str">
        <f t="shared" si="313"/>
        <v/>
      </c>
      <c r="H363" s="43">
        <f t="shared" si="314"/>
        <v>0</v>
      </c>
      <c r="I363" s="43">
        <f t="shared" si="315"/>
        <v>0</v>
      </c>
      <c r="J363" s="43">
        <f t="shared" si="307"/>
        <v>0</v>
      </c>
      <c r="K363" s="43">
        <f t="shared" si="308"/>
        <v>0</v>
      </c>
      <c r="L363" s="43">
        <f t="shared" si="316"/>
        <v>0</v>
      </c>
      <c r="M363" s="43">
        <f t="shared" si="317"/>
        <v>0</v>
      </c>
      <c r="N363" s="43">
        <f t="shared" si="318"/>
        <v>0</v>
      </c>
      <c r="O363" s="43"/>
      <c r="P363" s="43"/>
      <c r="Q363" s="43"/>
      <c r="R363" s="43"/>
      <c r="S363" s="43"/>
      <c r="T363" s="43"/>
      <c r="U363" s="43">
        <f t="shared" si="319"/>
        <v>0</v>
      </c>
      <c r="V363" s="43"/>
      <c r="W363" s="43"/>
      <c r="X363" s="43"/>
      <c r="Y363" s="43"/>
      <c r="Z363" s="43"/>
      <c r="AA363" s="43">
        <f t="shared" si="346"/>
        <v>0</v>
      </c>
      <c r="AB363" s="43">
        <f t="shared" si="346"/>
        <v>0</v>
      </c>
      <c r="AC363" s="43">
        <f t="shared" si="346"/>
        <v>0</v>
      </c>
      <c r="AD363" s="43">
        <f t="shared" si="346"/>
        <v>0</v>
      </c>
      <c r="AE363" s="43">
        <f t="shared" ref="AE363:AF363" si="351">IF(AE162="",0,IF(AE162&gt;100%,1,0))</f>
        <v>0</v>
      </c>
      <c r="AF363" s="43">
        <f t="shared" si="351"/>
        <v>0</v>
      </c>
      <c r="AG363" s="29">
        <f t="shared" si="321"/>
        <v>0</v>
      </c>
      <c r="AK363" s="28">
        <f t="shared" si="322"/>
        <v>0</v>
      </c>
      <c r="AM363" s="28">
        <f t="shared" si="340"/>
        <v>0</v>
      </c>
      <c r="AN363" s="28">
        <f t="shared" si="341"/>
        <v>0</v>
      </c>
      <c r="AO363" s="28">
        <f t="shared" si="342"/>
        <v>0</v>
      </c>
      <c r="AP363" s="29"/>
      <c r="AS363" t="str">
        <f t="shared" si="327"/>
        <v/>
      </c>
      <c r="AT363" t="str">
        <f t="shared" si="323"/>
        <v/>
      </c>
      <c r="AU363" s="29">
        <f t="shared" si="328"/>
        <v>0</v>
      </c>
      <c r="AV363" s="29" t="b">
        <f t="shared" si="324"/>
        <v>0</v>
      </c>
      <c r="AW363" s="29">
        <f t="shared" si="329"/>
        <v>0</v>
      </c>
      <c r="AX363" s="28">
        <f t="shared" si="325"/>
        <v>0</v>
      </c>
      <c r="BD363" t="str">
        <f t="shared" si="292"/>
        <v>R1JTEWKESBURY HOSPITAL</v>
      </c>
      <c r="BE363" s="94" t="s">
        <v>2721</v>
      </c>
      <c r="BF363" s="94" t="s">
        <v>2722</v>
      </c>
      <c r="BG363" s="94" t="s">
        <v>2721</v>
      </c>
      <c r="BH363" s="94" t="s">
        <v>2722</v>
      </c>
      <c r="BI363" s="94" t="str">
        <f t="shared" si="293"/>
        <v>R1J</v>
      </c>
    </row>
    <row r="364" spans="1:61" hidden="1" x14ac:dyDescent="0.3">
      <c r="A364" s="29" t="e">
        <f t="shared" si="304"/>
        <v>#N/A</v>
      </c>
      <c r="B364" s="29" t="e">
        <f t="shared" si="305"/>
        <v>#N/A</v>
      </c>
      <c r="C364" s="29"/>
      <c r="D364" s="29">
        <f t="shared" si="306"/>
        <v>0</v>
      </c>
      <c r="E364" s="43">
        <f t="shared" si="311"/>
        <v>0</v>
      </c>
      <c r="F364" s="29" t="str">
        <f t="shared" si="312"/>
        <v/>
      </c>
      <c r="G364" s="43" t="str">
        <f t="shared" si="313"/>
        <v/>
      </c>
      <c r="H364" s="43">
        <f t="shared" si="314"/>
        <v>0</v>
      </c>
      <c r="I364" s="43">
        <f t="shared" si="315"/>
        <v>0</v>
      </c>
      <c r="J364" s="43">
        <f t="shared" si="307"/>
        <v>0</v>
      </c>
      <c r="K364" s="43">
        <f t="shared" si="308"/>
        <v>0</v>
      </c>
      <c r="L364" s="43">
        <f t="shared" si="316"/>
        <v>0</v>
      </c>
      <c r="M364" s="43">
        <f t="shared" si="317"/>
        <v>0</v>
      </c>
      <c r="N364" s="43">
        <f t="shared" si="318"/>
        <v>0</v>
      </c>
      <c r="O364" s="43"/>
      <c r="P364" s="43"/>
      <c r="Q364" s="43"/>
      <c r="R364" s="43"/>
      <c r="S364" s="43"/>
      <c r="T364" s="43"/>
      <c r="U364" s="43">
        <f t="shared" si="319"/>
        <v>0</v>
      </c>
      <c r="V364" s="43"/>
      <c r="W364" s="43"/>
      <c r="X364" s="43"/>
      <c r="Y364" s="43"/>
      <c r="Z364" s="43"/>
      <c r="AA364" s="43">
        <f t="shared" si="346"/>
        <v>0</v>
      </c>
      <c r="AB364" s="43">
        <f t="shared" si="346"/>
        <v>0</v>
      </c>
      <c r="AC364" s="43">
        <f t="shared" si="346"/>
        <v>0</v>
      </c>
      <c r="AD364" s="43">
        <f t="shared" si="346"/>
        <v>0</v>
      </c>
      <c r="AE364" s="43">
        <f t="shared" ref="AE364:AF364" si="352">IF(AE163="",0,IF(AE163&gt;100%,1,0))</f>
        <v>0</v>
      </c>
      <c r="AF364" s="43">
        <f t="shared" si="352"/>
        <v>0</v>
      </c>
      <c r="AG364" s="29">
        <f t="shared" si="321"/>
        <v>0</v>
      </c>
      <c r="AK364" s="28">
        <f t="shared" si="322"/>
        <v>0</v>
      </c>
      <c r="AM364" s="28">
        <f t="shared" si="340"/>
        <v>0</v>
      </c>
      <c r="AN364" s="28">
        <f t="shared" si="341"/>
        <v>0</v>
      </c>
      <c r="AO364" s="28">
        <f t="shared" si="342"/>
        <v>0</v>
      </c>
      <c r="AP364" s="29"/>
      <c r="AS364" t="str">
        <f t="shared" si="327"/>
        <v/>
      </c>
      <c r="AT364" t="str">
        <f t="shared" si="323"/>
        <v/>
      </c>
      <c r="AU364" s="29">
        <f t="shared" si="328"/>
        <v>0</v>
      </c>
      <c r="AV364" s="29" t="b">
        <f t="shared" si="324"/>
        <v>0</v>
      </c>
      <c r="AW364" s="29">
        <f t="shared" si="329"/>
        <v>0</v>
      </c>
      <c r="AX364" s="28">
        <f t="shared" si="325"/>
        <v>0</v>
      </c>
      <c r="BD364" t="str">
        <f t="shared" si="292"/>
        <v>R1JTHE WINCHCOMBE UNIT</v>
      </c>
      <c r="BE364" s="94" t="s">
        <v>2733</v>
      </c>
      <c r="BF364" s="94" t="s">
        <v>2734</v>
      </c>
      <c r="BG364" s="94" t="s">
        <v>2733</v>
      </c>
      <c r="BH364" s="94" t="s">
        <v>2734</v>
      </c>
      <c r="BI364" s="94" t="str">
        <f t="shared" si="293"/>
        <v>R1J</v>
      </c>
    </row>
    <row r="365" spans="1:61" hidden="1" x14ac:dyDescent="0.3">
      <c r="A365" s="29" t="e">
        <f t="shared" si="304"/>
        <v>#N/A</v>
      </c>
      <c r="B365" s="29" t="e">
        <f t="shared" si="305"/>
        <v>#N/A</v>
      </c>
      <c r="C365" s="29"/>
      <c r="D365" s="29">
        <f t="shared" si="306"/>
        <v>0</v>
      </c>
      <c r="E365" s="43">
        <f t="shared" si="311"/>
        <v>0</v>
      </c>
      <c r="F365" s="29" t="str">
        <f t="shared" si="312"/>
        <v/>
      </c>
      <c r="G365" s="43" t="str">
        <f t="shared" si="313"/>
        <v/>
      </c>
      <c r="H365" s="43">
        <f t="shared" si="314"/>
        <v>0</v>
      </c>
      <c r="I365" s="43">
        <f t="shared" si="315"/>
        <v>0</v>
      </c>
      <c r="J365" s="43">
        <f t="shared" si="307"/>
        <v>0</v>
      </c>
      <c r="K365" s="43">
        <f t="shared" si="308"/>
        <v>0</v>
      </c>
      <c r="L365" s="43">
        <f t="shared" si="316"/>
        <v>0</v>
      </c>
      <c r="M365" s="43">
        <f t="shared" si="317"/>
        <v>0</v>
      </c>
      <c r="N365" s="43">
        <f t="shared" si="318"/>
        <v>0</v>
      </c>
      <c r="O365" s="43"/>
      <c r="P365" s="43"/>
      <c r="Q365" s="43"/>
      <c r="R365" s="43"/>
      <c r="S365" s="43"/>
      <c r="T365" s="43"/>
      <c r="U365" s="43">
        <f t="shared" si="319"/>
        <v>0</v>
      </c>
      <c r="V365" s="43"/>
      <c r="W365" s="43"/>
      <c r="X365" s="43"/>
      <c r="Y365" s="43"/>
      <c r="Z365" s="43"/>
      <c r="AA365" s="43">
        <f t="shared" si="346"/>
        <v>0</v>
      </c>
      <c r="AB365" s="43">
        <f t="shared" si="346"/>
        <v>0</v>
      </c>
      <c r="AC365" s="43">
        <f t="shared" si="346"/>
        <v>0</v>
      </c>
      <c r="AD365" s="43">
        <f t="shared" si="346"/>
        <v>0</v>
      </c>
      <c r="AE365" s="43">
        <f t="shared" ref="AE365:AF365" si="353">IF(AE164="",0,IF(AE164&gt;100%,1,0))</f>
        <v>0</v>
      </c>
      <c r="AF365" s="43">
        <f t="shared" si="353"/>
        <v>0</v>
      </c>
      <c r="AG365" s="29">
        <f t="shared" si="321"/>
        <v>0</v>
      </c>
      <c r="AK365" s="28">
        <f t="shared" si="322"/>
        <v>0</v>
      </c>
      <c r="AM365" s="28">
        <f t="shared" si="340"/>
        <v>0</v>
      </c>
      <c r="AN365" s="28">
        <f t="shared" si="341"/>
        <v>0</v>
      </c>
      <c r="AO365" s="28">
        <f t="shared" si="342"/>
        <v>0</v>
      </c>
      <c r="AP365" s="29"/>
      <c r="AS365" t="str">
        <f t="shared" si="327"/>
        <v/>
      </c>
      <c r="AT365" t="str">
        <f t="shared" si="323"/>
        <v/>
      </c>
      <c r="AU365" s="29">
        <f t="shared" si="328"/>
        <v>0</v>
      </c>
      <c r="AV365" s="29" t="b">
        <f t="shared" si="324"/>
        <v>0</v>
      </c>
      <c r="AW365" s="29">
        <f t="shared" si="329"/>
        <v>0</v>
      </c>
      <c r="AX365" s="28">
        <f t="shared" si="325"/>
        <v>0</v>
      </c>
      <c r="BD365" t="str">
        <f t="shared" si="292"/>
        <v>R1JTHE WINCHCOMBE UNIT</v>
      </c>
      <c r="BE365" s="94" t="s">
        <v>2751</v>
      </c>
      <c r="BF365" s="94" t="s">
        <v>2734</v>
      </c>
      <c r="BG365" s="94" t="s">
        <v>2751</v>
      </c>
      <c r="BH365" s="94" t="s">
        <v>2734</v>
      </c>
      <c r="BI365" s="94" t="str">
        <f t="shared" si="293"/>
        <v>R1J</v>
      </c>
    </row>
    <row r="366" spans="1:61" hidden="1" x14ac:dyDescent="0.3">
      <c r="A366" s="29" t="e">
        <f t="shared" si="304"/>
        <v>#N/A</v>
      </c>
      <c r="B366" s="29" t="e">
        <f t="shared" si="305"/>
        <v>#N/A</v>
      </c>
      <c r="C366" s="29"/>
      <c r="D366" s="29">
        <f t="shared" si="306"/>
        <v>0</v>
      </c>
      <c r="E366" s="43">
        <f t="shared" si="311"/>
        <v>0</v>
      </c>
      <c r="F366" s="29" t="str">
        <f t="shared" si="312"/>
        <v/>
      </c>
      <c r="G366" s="43" t="str">
        <f t="shared" si="313"/>
        <v/>
      </c>
      <c r="H366" s="43">
        <f t="shared" si="314"/>
        <v>0</v>
      </c>
      <c r="I366" s="43">
        <f t="shared" si="315"/>
        <v>0</v>
      </c>
      <c r="J366" s="43">
        <f t="shared" si="307"/>
        <v>0</v>
      </c>
      <c r="K366" s="43">
        <f t="shared" si="308"/>
        <v>0</v>
      </c>
      <c r="L366" s="43">
        <f t="shared" si="316"/>
        <v>0</v>
      </c>
      <c r="M366" s="43">
        <f t="shared" si="317"/>
        <v>0</v>
      </c>
      <c r="N366" s="43">
        <f t="shared" si="318"/>
        <v>0</v>
      </c>
      <c r="O366" s="43"/>
      <c r="P366" s="43"/>
      <c r="Q366" s="43"/>
      <c r="R366" s="43"/>
      <c r="S366" s="43"/>
      <c r="T366" s="43"/>
      <c r="U366" s="43">
        <f t="shared" si="319"/>
        <v>0</v>
      </c>
      <c r="V366" s="43"/>
      <c r="W366" s="43"/>
      <c r="X366" s="43"/>
      <c r="Y366" s="43"/>
      <c r="Z366" s="43"/>
      <c r="AA366" s="43">
        <f t="shared" si="346"/>
        <v>0</v>
      </c>
      <c r="AB366" s="43">
        <f t="shared" si="346"/>
        <v>0</v>
      </c>
      <c r="AC366" s="43">
        <f t="shared" si="346"/>
        <v>0</v>
      </c>
      <c r="AD366" s="43">
        <f t="shared" si="346"/>
        <v>0</v>
      </c>
      <c r="AE366" s="43">
        <f t="shared" ref="AE366:AF366" si="354">IF(AE165="",0,IF(AE165&gt;100%,1,0))</f>
        <v>0</v>
      </c>
      <c r="AF366" s="43">
        <f t="shared" si="354"/>
        <v>0</v>
      </c>
      <c r="AG366" s="29">
        <f t="shared" si="321"/>
        <v>0</v>
      </c>
      <c r="AK366" s="28">
        <f t="shared" si="322"/>
        <v>0</v>
      </c>
      <c r="AM366" s="28">
        <f t="shared" si="340"/>
        <v>0</v>
      </c>
      <c r="AN366" s="28">
        <f t="shared" si="341"/>
        <v>0</v>
      </c>
      <c r="AO366" s="28">
        <f t="shared" si="342"/>
        <v>0</v>
      </c>
      <c r="AP366" s="29"/>
      <c r="AS366" t="str">
        <f t="shared" si="327"/>
        <v/>
      </c>
      <c r="AT366" t="str">
        <f t="shared" si="323"/>
        <v/>
      </c>
      <c r="AU366" s="29">
        <f t="shared" si="328"/>
        <v>0</v>
      </c>
      <c r="AV366" s="29" t="b">
        <f t="shared" si="324"/>
        <v>0</v>
      </c>
      <c r="AW366" s="29">
        <f t="shared" si="329"/>
        <v>0</v>
      </c>
      <c r="AX366" s="28">
        <f t="shared" si="325"/>
        <v>0</v>
      </c>
      <c r="BD366" t="str">
        <f t="shared" si="292"/>
        <v>R1JVALE COMMUNITY HOSPITAL</v>
      </c>
      <c r="BE366" s="94" t="s">
        <v>2719</v>
      </c>
      <c r="BF366" s="94" t="s">
        <v>2720</v>
      </c>
      <c r="BG366" s="94" t="s">
        <v>2719</v>
      </c>
      <c r="BH366" s="94" t="s">
        <v>2720</v>
      </c>
      <c r="BI366" s="94" t="str">
        <f t="shared" si="293"/>
        <v>R1J</v>
      </c>
    </row>
    <row r="367" spans="1:61" hidden="1" x14ac:dyDescent="0.3">
      <c r="A367" s="29" t="e">
        <f t="shared" si="304"/>
        <v>#N/A</v>
      </c>
      <c r="B367" s="29" t="e">
        <f t="shared" si="305"/>
        <v>#N/A</v>
      </c>
      <c r="C367" s="29"/>
      <c r="D367" s="29">
        <f t="shared" si="306"/>
        <v>0</v>
      </c>
      <c r="E367" s="43">
        <f t="shared" si="311"/>
        <v>0</v>
      </c>
      <c r="F367" s="29" t="str">
        <f t="shared" si="312"/>
        <v/>
      </c>
      <c r="G367" s="43" t="str">
        <f t="shared" si="313"/>
        <v/>
      </c>
      <c r="H367" s="43">
        <f t="shared" si="314"/>
        <v>0</v>
      </c>
      <c r="I367" s="43">
        <f t="shared" si="315"/>
        <v>0</v>
      </c>
      <c r="J367" s="43">
        <f t="shared" si="307"/>
        <v>0</v>
      </c>
      <c r="K367" s="43">
        <f t="shared" si="308"/>
        <v>0</v>
      </c>
      <c r="L367" s="43">
        <f t="shared" si="316"/>
        <v>0</v>
      </c>
      <c r="M367" s="43">
        <f t="shared" si="317"/>
        <v>0</v>
      </c>
      <c r="N367" s="43">
        <f t="shared" si="318"/>
        <v>0</v>
      </c>
      <c r="O367" s="43"/>
      <c r="P367" s="43"/>
      <c r="Q367" s="43"/>
      <c r="R367" s="43"/>
      <c r="S367" s="43"/>
      <c r="T367" s="43"/>
      <c r="U367" s="43">
        <f t="shared" si="319"/>
        <v>0</v>
      </c>
      <c r="V367" s="43"/>
      <c r="W367" s="43"/>
      <c r="X367" s="43"/>
      <c r="Y367" s="43"/>
      <c r="Z367" s="43"/>
      <c r="AA367" s="43">
        <f t="shared" si="346"/>
        <v>0</v>
      </c>
      <c r="AB367" s="43">
        <f t="shared" si="346"/>
        <v>0</v>
      </c>
      <c r="AC367" s="43">
        <f t="shared" si="346"/>
        <v>0</v>
      </c>
      <c r="AD367" s="43">
        <f t="shared" si="346"/>
        <v>0</v>
      </c>
      <c r="AE367" s="43">
        <f t="shared" ref="AE367:AF367" si="355">IF(AE166="",0,IF(AE166&gt;100%,1,0))</f>
        <v>0</v>
      </c>
      <c r="AF367" s="43">
        <f t="shared" si="355"/>
        <v>0</v>
      </c>
      <c r="AG367" s="29">
        <f t="shared" si="321"/>
        <v>0</v>
      </c>
      <c r="AK367" s="28">
        <f t="shared" si="322"/>
        <v>0</v>
      </c>
      <c r="AM367" s="28">
        <f t="shared" si="340"/>
        <v>0</v>
      </c>
      <c r="AN367" s="28">
        <f t="shared" si="341"/>
        <v>0</v>
      </c>
      <c r="AO367" s="28">
        <f t="shared" si="342"/>
        <v>0</v>
      </c>
      <c r="AP367" s="29"/>
      <c r="AS367" t="str">
        <f t="shared" si="327"/>
        <v/>
      </c>
      <c r="AT367" t="str">
        <f t="shared" si="323"/>
        <v/>
      </c>
      <c r="AU367" s="29">
        <f t="shared" si="328"/>
        <v>0</v>
      </c>
      <c r="AV367" s="29" t="b">
        <f t="shared" si="324"/>
        <v>0</v>
      </c>
      <c r="AW367" s="29">
        <f t="shared" si="329"/>
        <v>0</v>
      </c>
      <c r="AX367" s="28">
        <f t="shared" si="325"/>
        <v>0</v>
      </c>
      <c r="BD367" t="str">
        <f t="shared" si="292"/>
        <v>R1K EDGWARE COMMUNITY HOSPITAL</v>
      </c>
      <c r="BE367" s="96" t="s">
        <v>9851</v>
      </c>
      <c r="BF367" s="96" t="s">
        <v>9852</v>
      </c>
      <c r="BG367" s="96" t="s">
        <v>9851</v>
      </c>
      <c r="BH367" s="96" t="s">
        <v>9852</v>
      </c>
      <c r="BI367" s="94" t="str">
        <f t="shared" si="293"/>
        <v>R1K</v>
      </c>
    </row>
    <row r="368" spans="1:61" hidden="1" x14ac:dyDescent="0.3">
      <c r="A368" s="29" t="e">
        <f t="shared" si="304"/>
        <v>#N/A</v>
      </c>
      <c r="B368" s="29" t="e">
        <f t="shared" si="305"/>
        <v>#N/A</v>
      </c>
      <c r="C368" s="29"/>
      <c r="D368" s="29">
        <f t="shared" si="306"/>
        <v>0</v>
      </c>
      <c r="E368" s="43">
        <f t="shared" si="311"/>
        <v>0</v>
      </c>
      <c r="F368" s="29" t="str">
        <f t="shared" si="312"/>
        <v/>
      </c>
      <c r="G368" s="43" t="str">
        <f t="shared" si="313"/>
        <v/>
      </c>
      <c r="H368" s="43">
        <f t="shared" si="314"/>
        <v>0</v>
      </c>
      <c r="I368" s="43">
        <f t="shared" si="315"/>
        <v>0</v>
      </c>
      <c r="J368" s="43">
        <f t="shared" si="307"/>
        <v>0</v>
      </c>
      <c r="K368" s="43">
        <f t="shared" si="308"/>
        <v>0</v>
      </c>
      <c r="L368" s="43">
        <f t="shared" si="316"/>
        <v>0</v>
      </c>
      <c r="M368" s="43">
        <f t="shared" si="317"/>
        <v>0</v>
      </c>
      <c r="N368" s="43">
        <f t="shared" si="318"/>
        <v>0</v>
      </c>
      <c r="O368" s="43"/>
      <c r="P368" s="43"/>
      <c r="Q368" s="43"/>
      <c r="R368" s="43"/>
      <c r="S368" s="43"/>
      <c r="T368" s="43"/>
      <c r="U368" s="43">
        <f t="shared" si="319"/>
        <v>0</v>
      </c>
      <c r="V368" s="43"/>
      <c r="W368" s="43"/>
      <c r="X368" s="43"/>
      <c r="Y368" s="43"/>
      <c r="Z368" s="43"/>
      <c r="AA368" s="43">
        <f t="shared" si="346"/>
        <v>0</v>
      </c>
      <c r="AB368" s="43">
        <f t="shared" si="346"/>
        <v>0</v>
      </c>
      <c r="AC368" s="43">
        <f t="shared" si="346"/>
        <v>0</v>
      </c>
      <c r="AD368" s="43">
        <f t="shared" si="346"/>
        <v>0</v>
      </c>
      <c r="AE368" s="43">
        <f t="shared" ref="AE368:AF368" si="356">IF(AE167="",0,IF(AE167&gt;100%,1,0))</f>
        <v>0</v>
      </c>
      <c r="AF368" s="43">
        <f t="shared" si="356"/>
        <v>0</v>
      </c>
      <c r="AG368" s="29">
        <f t="shared" si="321"/>
        <v>0</v>
      </c>
      <c r="AK368" s="28">
        <f t="shared" si="322"/>
        <v>0</v>
      </c>
      <c r="AM368" s="28">
        <f t="shared" si="340"/>
        <v>0</v>
      </c>
      <c r="AN368" s="28">
        <f t="shared" si="341"/>
        <v>0</v>
      </c>
      <c r="AO368" s="28">
        <f t="shared" si="342"/>
        <v>0</v>
      </c>
      <c r="AP368" s="29"/>
      <c r="AS368" t="str">
        <f t="shared" si="327"/>
        <v/>
      </c>
      <c r="AT368" t="str">
        <f t="shared" si="323"/>
        <v/>
      </c>
      <c r="AU368" s="29">
        <f t="shared" si="328"/>
        <v>0</v>
      </c>
      <c r="AV368" s="29" t="b">
        <f t="shared" si="324"/>
        <v>0</v>
      </c>
      <c r="AW368" s="29">
        <f t="shared" si="329"/>
        <v>0</v>
      </c>
      <c r="AX368" s="28">
        <f t="shared" si="325"/>
        <v>0</v>
      </c>
      <c r="BD368" t="str">
        <f t="shared" si="292"/>
        <v>R1KCENTRAL MIDDLESEX HOSPITAL</v>
      </c>
      <c r="BE368" s="96" t="s">
        <v>9849</v>
      </c>
      <c r="BF368" s="96" t="s">
        <v>9001</v>
      </c>
      <c r="BG368" s="96" t="s">
        <v>9849</v>
      </c>
      <c r="BH368" s="96" t="s">
        <v>9001</v>
      </c>
      <c r="BI368" s="94" t="str">
        <f t="shared" si="293"/>
        <v>R1K</v>
      </c>
    </row>
    <row r="369" spans="1:61" hidden="1" x14ac:dyDescent="0.3">
      <c r="A369" s="29" t="e">
        <f t="shared" si="304"/>
        <v>#N/A</v>
      </c>
      <c r="B369" s="29" t="e">
        <f t="shared" si="305"/>
        <v>#N/A</v>
      </c>
      <c r="C369" s="29"/>
      <c r="D369" s="29">
        <f t="shared" si="306"/>
        <v>0</v>
      </c>
      <c r="E369" s="43">
        <f t="shared" si="311"/>
        <v>0</v>
      </c>
      <c r="F369" s="29" t="str">
        <f t="shared" si="312"/>
        <v/>
      </c>
      <c r="G369" s="43" t="str">
        <f t="shared" si="313"/>
        <v/>
      </c>
      <c r="H369" s="43">
        <f t="shared" si="314"/>
        <v>0</v>
      </c>
      <c r="I369" s="43">
        <f t="shared" si="315"/>
        <v>0</v>
      </c>
      <c r="J369" s="43">
        <f t="shared" si="307"/>
        <v>0</v>
      </c>
      <c r="K369" s="43">
        <f t="shared" si="308"/>
        <v>0</v>
      </c>
      <c r="L369" s="43">
        <f t="shared" si="316"/>
        <v>0</v>
      </c>
      <c r="M369" s="43">
        <f t="shared" si="317"/>
        <v>0</v>
      </c>
      <c r="N369" s="43">
        <f t="shared" si="318"/>
        <v>0</v>
      </c>
      <c r="O369" s="43"/>
      <c r="P369" s="43"/>
      <c r="Q369" s="43"/>
      <c r="R369" s="43"/>
      <c r="S369" s="43"/>
      <c r="T369" s="43"/>
      <c r="U369" s="43">
        <f t="shared" si="319"/>
        <v>0</v>
      </c>
      <c r="V369" s="43"/>
      <c r="W369" s="43"/>
      <c r="X369" s="43"/>
      <c r="Y369" s="43"/>
      <c r="Z369" s="43"/>
      <c r="AA369" s="43">
        <f t="shared" si="346"/>
        <v>0</v>
      </c>
      <c r="AB369" s="43">
        <f t="shared" si="346"/>
        <v>0</v>
      </c>
      <c r="AC369" s="43">
        <f t="shared" si="346"/>
        <v>0</v>
      </c>
      <c r="AD369" s="43">
        <f t="shared" si="346"/>
        <v>0</v>
      </c>
      <c r="AE369" s="43">
        <f t="shared" ref="AE369:AF369" si="357">IF(AE168="",0,IF(AE168&gt;100%,1,0))</f>
        <v>0</v>
      </c>
      <c r="AF369" s="43">
        <f t="shared" si="357"/>
        <v>0</v>
      </c>
      <c r="AG369" s="29">
        <f t="shared" si="321"/>
        <v>0</v>
      </c>
      <c r="AK369" s="28">
        <f t="shared" si="322"/>
        <v>0</v>
      </c>
      <c r="AM369" s="28">
        <f t="shared" si="340"/>
        <v>0</v>
      </c>
      <c r="AN369" s="28">
        <f t="shared" si="341"/>
        <v>0</v>
      </c>
      <c r="AO369" s="28">
        <f t="shared" si="342"/>
        <v>0</v>
      </c>
      <c r="AP369" s="29"/>
      <c r="AS369" t="str">
        <f t="shared" si="327"/>
        <v/>
      </c>
      <c r="AT369" t="str">
        <f t="shared" si="323"/>
        <v/>
      </c>
      <c r="AU369" s="29">
        <f t="shared" si="328"/>
        <v>0</v>
      </c>
      <c r="AV369" s="29" t="b">
        <f t="shared" si="324"/>
        <v>0</v>
      </c>
      <c r="AW369" s="29">
        <f t="shared" si="329"/>
        <v>0</v>
      </c>
      <c r="AX369" s="28">
        <f t="shared" si="325"/>
        <v>0</v>
      </c>
      <c r="BD369" t="str">
        <f t="shared" si="292"/>
        <v>R1KEALING HOSPITAL</v>
      </c>
      <c r="BE369" s="96" t="s">
        <v>9850</v>
      </c>
      <c r="BF369" s="96" t="s">
        <v>9002</v>
      </c>
      <c r="BG369" s="96" t="s">
        <v>9850</v>
      </c>
      <c r="BH369" s="96" t="s">
        <v>9002</v>
      </c>
      <c r="BI369" s="94" t="str">
        <f t="shared" si="293"/>
        <v>R1K</v>
      </c>
    </row>
    <row r="370" spans="1:61" hidden="1" x14ac:dyDescent="0.3">
      <c r="A370" s="29" t="e">
        <f t="shared" si="304"/>
        <v>#N/A</v>
      </c>
      <c r="B370" s="29" t="e">
        <f t="shared" si="305"/>
        <v>#N/A</v>
      </c>
      <c r="C370" s="29"/>
      <c r="D370" s="29">
        <f t="shared" si="306"/>
        <v>0</v>
      </c>
      <c r="E370" s="43">
        <f t="shared" si="311"/>
        <v>0</v>
      </c>
      <c r="F370" s="29" t="str">
        <f t="shared" si="312"/>
        <v/>
      </c>
      <c r="G370" s="43" t="str">
        <f t="shared" si="313"/>
        <v/>
      </c>
      <c r="H370" s="43">
        <f t="shared" si="314"/>
        <v>0</v>
      </c>
      <c r="I370" s="43">
        <f t="shared" si="315"/>
        <v>0</v>
      </c>
      <c r="J370" s="43">
        <f t="shared" si="307"/>
        <v>0</v>
      </c>
      <c r="K370" s="43">
        <f t="shared" si="308"/>
        <v>0</v>
      </c>
      <c r="L370" s="43">
        <f t="shared" si="316"/>
        <v>0</v>
      </c>
      <c r="M370" s="43">
        <f t="shared" si="317"/>
        <v>0</v>
      </c>
      <c r="N370" s="43">
        <f t="shared" si="318"/>
        <v>0</v>
      </c>
      <c r="O370" s="43"/>
      <c r="P370" s="43"/>
      <c r="Q370" s="43"/>
      <c r="R370" s="43"/>
      <c r="S370" s="43"/>
      <c r="T370" s="43"/>
      <c r="U370" s="43">
        <f t="shared" si="319"/>
        <v>0</v>
      </c>
      <c r="V370" s="43"/>
      <c r="W370" s="43"/>
      <c r="X370" s="43"/>
      <c r="Y370" s="43"/>
      <c r="Z370" s="43"/>
      <c r="AA370" s="43">
        <f t="shared" si="346"/>
        <v>0</v>
      </c>
      <c r="AB370" s="43">
        <f t="shared" si="346"/>
        <v>0</v>
      </c>
      <c r="AC370" s="43">
        <f t="shared" si="346"/>
        <v>0</v>
      </c>
      <c r="AD370" s="43">
        <f t="shared" si="346"/>
        <v>0</v>
      </c>
      <c r="AE370" s="43">
        <f t="shared" ref="AE370:AF370" si="358">IF(AE169="",0,IF(AE169&gt;100%,1,0))</f>
        <v>0</v>
      </c>
      <c r="AF370" s="43">
        <f t="shared" si="358"/>
        <v>0</v>
      </c>
      <c r="AG370" s="29">
        <f t="shared" si="321"/>
        <v>0</v>
      </c>
      <c r="AK370" s="28">
        <f t="shared" si="322"/>
        <v>0</v>
      </c>
      <c r="AM370" s="28">
        <f t="shared" si="340"/>
        <v>0</v>
      </c>
      <c r="AN370" s="28">
        <f t="shared" si="341"/>
        <v>0</v>
      </c>
      <c r="AO370" s="28">
        <f t="shared" si="342"/>
        <v>0</v>
      </c>
      <c r="AP370" s="29"/>
      <c r="AS370" t="str">
        <f t="shared" si="327"/>
        <v/>
      </c>
      <c r="AT370" t="str">
        <f t="shared" si="323"/>
        <v/>
      </c>
      <c r="AU370" s="29">
        <f t="shared" si="328"/>
        <v>0</v>
      </c>
      <c r="AV370" s="29" t="b">
        <f t="shared" si="324"/>
        <v>0</v>
      </c>
      <c r="AW370" s="29">
        <f t="shared" si="329"/>
        <v>0</v>
      </c>
      <c r="AX370" s="28">
        <f t="shared" si="325"/>
        <v>0</v>
      </c>
      <c r="BD370" t="str">
        <f t="shared" si="292"/>
        <v>R1KNORTHWICK PARK HOSPITAL</v>
      </c>
      <c r="BE370" s="96" t="s">
        <v>9853</v>
      </c>
      <c r="BF370" s="96" t="s">
        <v>1206</v>
      </c>
      <c r="BG370" s="96" t="s">
        <v>9853</v>
      </c>
      <c r="BH370" s="96" t="s">
        <v>1206</v>
      </c>
      <c r="BI370" s="94" t="str">
        <f t="shared" si="293"/>
        <v>R1K</v>
      </c>
    </row>
    <row r="371" spans="1:61" hidden="1" x14ac:dyDescent="0.3">
      <c r="A371" s="29" t="e">
        <f t="shared" si="304"/>
        <v>#N/A</v>
      </c>
      <c r="B371" s="29" t="e">
        <f t="shared" si="305"/>
        <v>#N/A</v>
      </c>
      <c r="C371" s="29"/>
      <c r="D371" s="29">
        <f t="shared" si="306"/>
        <v>0</v>
      </c>
      <c r="E371" s="43">
        <f t="shared" si="311"/>
        <v>0</v>
      </c>
      <c r="F371" s="29" t="str">
        <f t="shared" si="312"/>
        <v/>
      </c>
      <c r="G371" s="43" t="str">
        <f t="shared" si="313"/>
        <v/>
      </c>
      <c r="H371" s="43">
        <f t="shared" si="314"/>
        <v>0</v>
      </c>
      <c r="I371" s="43">
        <f t="shared" si="315"/>
        <v>0</v>
      </c>
      <c r="J371" s="43">
        <f t="shared" si="307"/>
        <v>0</v>
      </c>
      <c r="K371" s="43">
        <f t="shared" si="308"/>
        <v>0</v>
      </c>
      <c r="L371" s="43">
        <f t="shared" si="316"/>
        <v>0</v>
      </c>
      <c r="M371" s="43">
        <f t="shared" si="317"/>
        <v>0</v>
      </c>
      <c r="N371" s="43">
        <f t="shared" si="318"/>
        <v>0</v>
      </c>
      <c r="O371" s="43"/>
      <c r="P371" s="43"/>
      <c r="Q371" s="43"/>
      <c r="R371" s="43"/>
      <c r="S371" s="43"/>
      <c r="T371" s="43"/>
      <c r="U371" s="43">
        <f t="shared" si="319"/>
        <v>0</v>
      </c>
      <c r="V371" s="43"/>
      <c r="W371" s="43"/>
      <c r="X371" s="43"/>
      <c r="Y371" s="43"/>
      <c r="Z371" s="43"/>
      <c r="AA371" s="43">
        <f t="shared" si="346"/>
        <v>0</v>
      </c>
      <c r="AB371" s="43">
        <f t="shared" si="346"/>
        <v>0</v>
      </c>
      <c r="AC371" s="43">
        <f t="shared" si="346"/>
        <v>0</v>
      </c>
      <c r="AD371" s="43">
        <f t="shared" si="346"/>
        <v>0</v>
      </c>
      <c r="AE371" s="43">
        <f t="shared" ref="AE371:AF371" si="359">IF(AE170="",0,IF(AE170&gt;100%,1,0))</f>
        <v>0</v>
      </c>
      <c r="AF371" s="43">
        <f t="shared" si="359"/>
        <v>0</v>
      </c>
      <c r="AG371" s="29">
        <f t="shared" si="321"/>
        <v>0</v>
      </c>
      <c r="AK371" s="28">
        <f t="shared" si="322"/>
        <v>0</v>
      </c>
      <c r="AM371" s="28">
        <f t="shared" si="340"/>
        <v>0</v>
      </c>
      <c r="AN371" s="28">
        <f t="shared" si="341"/>
        <v>0</v>
      </c>
      <c r="AO371" s="28">
        <f t="shared" si="342"/>
        <v>0</v>
      </c>
      <c r="AP371" s="29"/>
      <c r="AS371" t="str">
        <f t="shared" si="327"/>
        <v/>
      </c>
      <c r="AT371" t="str">
        <f t="shared" si="323"/>
        <v/>
      </c>
      <c r="AU371" s="29">
        <f t="shared" si="328"/>
        <v>0</v>
      </c>
      <c r="AV371" s="29" t="b">
        <f t="shared" si="324"/>
        <v>0</v>
      </c>
      <c r="AW371" s="29">
        <f t="shared" si="329"/>
        <v>0</v>
      </c>
      <c r="AX371" s="28">
        <f t="shared" si="325"/>
        <v>0</v>
      </c>
      <c r="BD371" t="str">
        <f t="shared" si="292"/>
        <v>R1KNORTHWICK PARK HOSPITAL  STARRS HARROW</v>
      </c>
      <c r="BE371" s="96" t="s">
        <v>9856</v>
      </c>
      <c r="BF371" s="96" t="s">
        <v>9857</v>
      </c>
      <c r="BG371" s="96" t="s">
        <v>9856</v>
      </c>
      <c r="BH371" s="96" t="s">
        <v>9857</v>
      </c>
      <c r="BI371" s="94" t="str">
        <f t="shared" si="293"/>
        <v>R1K</v>
      </c>
    </row>
    <row r="372" spans="1:61" hidden="1" x14ac:dyDescent="0.3">
      <c r="A372" s="29" t="e">
        <f t="shared" si="304"/>
        <v>#N/A</v>
      </c>
      <c r="B372" s="29" t="e">
        <f t="shared" si="305"/>
        <v>#N/A</v>
      </c>
      <c r="C372" s="29"/>
      <c r="D372" s="29">
        <f t="shared" si="306"/>
        <v>0</v>
      </c>
      <c r="E372" s="43">
        <f t="shared" si="311"/>
        <v>0</v>
      </c>
      <c r="F372" s="29" t="str">
        <f t="shared" si="312"/>
        <v/>
      </c>
      <c r="G372" s="43" t="str">
        <f t="shared" si="313"/>
        <v/>
      </c>
      <c r="H372" s="43">
        <f t="shared" si="314"/>
        <v>0</v>
      </c>
      <c r="I372" s="43">
        <f t="shared" si="315"/>
        <v>0</v>
      </c>
      <c r="J372" s="43">
        <f t="shared" si="307"/>
        <v>0</v>
      </c>
      <c r="K372" s="43">
        <f t="shared" si="308"/>
        <v>0</v>
      </c>
      <c r="L372" s="43">
        <f t="shared" si="316"/>
        <v>0</v>
      </c>
      <c r="M372" s="43">
        <f t="shared" si="317"/>
        <v>0</v>
      </c>
      <c r="N372" s="43">
        <f t="shared" si="318"/>
        <v>0</v>
      </c>
      <c r="O372" s="43"/>
      <c r="P372" s="43"/>
      <c r="Q372" s="43"/>
      <c r="R372" s="43"/>
      <c r="S372" s="43"/>
      <c r="T372" s="43"/>
      <c r="U372" s="43">
        <f t="shared" si="319"/>
        <v>0</v>
      </c>
      <c r="V372" s="43"/>
      <c r="W372" s="43"/>
      <c r="X372" s="43"/>
      <c r="Y372" s="43"/>
      <c r="Z372" s="43"/>
      <c r="AA372" s="43">
        <f t="shared" si="346"/>
        <v>0</v>
      </c>
      <c r="AB372" s="43">
        <f t="shared" si="346"/>
        <v>0</v>
      </c>
      <c r="AC372" s="43">
        <f t="shared" si="346"/>
        <v>0</v>
      </c>
      <c r="AD372" s="43">
        <f t="shared" si="346"/>
        <v>0</v>
      </c>
      <c r="AE372" s="43">
        <f t="shared" ref="AE372:AF372" si="360">IF(AE171="",0,IF(AE171&gt;100%,1,0))</f>
        <v>0</v>
      </c>
      <c r="AF372" s="43">
        <f t="shared" si="360"/>
        <v>0</v>
      </c>
      <c r="AG372" s="29">
        <f t="shared" si="321"/>
        <v>0</v>
      </c>
      <c r="AK372" s="28">
        <f t="shared" si="322"/>
        <v>0</v>
      </c>
      <c r="AM372" s="28">
        <f t="shared" si="340"/>
        <v>0</v>
      </c>
      <c r="AN372" s="28">
        <f t="shared" si="341"/>
        <v>0</v>
      </c>
      <c r="AO372" s="28">
        <f t="shared" si="342"/>
        <v>0</v>
      </c>
      <c r="AP372" s="29"/>
      <c r="AS372" t="str">
        <f t="shared" si="327"/>
        <v/>
      </c>
      <c r="AT372" t="str">
        <f t="shared" si="323"/>
        <v/>
      </c>
      <c r="AU372" s="29">
        <f t="shared" si="328"/>
        <v>0</v>
      </c>
      <c r="AV372" s="29" t="b">
        <f t="shared" si="324"/>
        <v>0</v>
      </c>
      <c r="AW372" s="29">
        <f t="shared" si="329"/>
        <v>0</v>
      </c>
      <c r="AX372" s="28">
        <f t="shared" si="325"/>
        <v>0</v>
      </c>
      <c r="BD372" t="str">
        <f t="shared" si="292"/>
        <v>R1KNORTHWICK PARK HOSPITAL ELCO COMMUNITY</v>
      </c>
      <c r="BE372" s="96" t="s">
        <v>9854</v>
      </c>
      <c r="BF372" s="96" t="s">
        <v>9855</v>
      </c>
      <c r="BG372" s="96" t="s">
        <v>9854</v>
      </c>
      <c r="BH372" s="96" t="s">
        <v>9855</v>
      </c>
      <c r="BI372" s="94" t="str">
        <f t="shared" si="293"/>
        <v>R1K</v>
      </c>
    </row>
    <row r="373" spans="1:61" hidden="1" x14ac:dyDescent="0.3">
      <c r="A373" s="29" t="e">
        <f t="shared" si="304"/>
        <v>#N/A</v>
      </c>
      <c r="B373" s="29" t="e">
        <f t="shared" si="305"/>
        <v>#N/A</v>
      </c>
      <c r="C373" s="29"/>
      <c r="D373" s="29">
        <f t="shared" si="306"/>
        <v>0</v>
      </c>
      <c r="E373" s="43">
        <f t="shared" si="311"/>
        <v>0</v>
      </c>
      <c r="F373" s="29" t="str">
        <f t="shared" si="312"/>
        <v/>
      </c>
      <c r="G373" s="43" t="str">
        <f t="shared" si="313"/>
        <v/>
      </c>
      <c r="H373" s="43">
        <f t="shared" si="314"/>
        <v>0</v>
      </c>
      <c r="I373" s="43">
        <f t="shared" si="315"/>
        <v>0</v>
      </c>
      <c r="J373" s="43">
        <f t="shared" si="307"/>
        <v>0</v>
      </c>
      <c r="K373" s="43">
        <f t="shared" si="308"/>
        <v>0</v>
      </c>
      <c r="L373" s="43">
        <f t="shared" si="316"/>
        <v>0</v>
      </c>
      <c r="M373" s="43">
        <f t="shared" si="317"/>
        <v>0</v>
      </c>
      <c r="N373" s="43">
        <f t="shared" si="318"/>
        <v>0</v>
      </c>
      <c r="O373" s="43"/>
      <c r="P373" s="43"/>
      <c r="Q373" s="43"/>
      <c r="R373" s="43"/>
      <c r="S373" s="43"/>
      <c r="T373" s="43"/>
      <c r="U373" s="43">
        <f t="shared" si="319"/>
        <v>0</v>
      </c>
      <c r="V373" s="43"/>
      <c r="W373" s="43"/>
      <c r="X373" s="43"/>
      <c r="Y373" s="43"/>
      <c r="Z373" s="43"/>
      <c r="AA373" s="43">
        <f t="shared" si="346"/>
        <v>0</v>
      </c>
      <c r="AB373" s="43">
        <f t="shared" si="346"/>
        <v>0</v>
      </c>
      <c r="AC373" s="43">
        <f t="shared" si="346"/>
        <v>0</v>
      </c>
      <c r="AD373" s="43">
        <f t="shared" si="346"/>
        <v>0</v>
      </c>
      <c r="AE373" s="43">
        <f t="shared" ref="AE373:AF373" si="361">IF(AE172="",0,IF(AE172&gt;100%,1,0))</f>
        <v>0</v>
      </c>
      <c r="AF373" s="43">
        <f t="shared" si="361"/>
        <v>0</v>
      </c>
      <c r="AG373" s="29">
        <f t="shared" si="321"/>
        <v>0</v>
      </c>
      <c r="AK373" s="28">
        <f t="shared" si="322"/>
        <v>0</v>
      </c>
      <c r="AM373" s="28">
        <f t="shared" si="340"/>
        <v>0</v>
      </c>
      <c r="AN373" s="28">
        <f t="shared" si="341"/>
        <v>0</v>
      </c>
      <c r="AO373" s="28">
        <f t="shared" si="342"/>
        <v>0</v>
      </c>
      <c r="AP373" s="29"/>
      <c r="AS373" t="str">
        <f t="shared" si="327"/>
        <v/>
      </c>
      <c r="AT373" t="str">
        <f t="shared" si="323"/>
        <v/>
      </c>
      <c r="AU373" s="29">
        <f t="shared" si="328"/>
        <v>0</v>
      </c>
      <c r="AV373" s="29" t="b">
        <f t="shared" si="324"/>
        <v>0</v>
      </c>
      <c r="AW373" s="29">
        <f t="shared" si="329"/>
        <v>0</v>
      </c>
      <c r="AX373" s="28">
        <f t="shared" si="325"/>
        <v>0</v>
      </c>
      <c r="BD373" t="str">
        <f t="shared" si="292"/>
        <v xml:space="preserve">R1KST MARKS HOSPITAL </v>
      </c>
      <c r="BE373" s="96" t="s">
        <v>9858</v>
      </c>
      <c r="BF373" s="96" t="s">
        <v>9859</v>
      </c>
      <c r="BG373" s="96" t="s">
        <v>9858</v>
      </c>
      <c r="BH373" s="96" t="s">
        <v>9859</v>
      </c>
      <c r="BI373" s="94" t="str">
        <f t="shared" si="293"/>
        <v>R1K</v>
      </c>
    </row>
    <row r="374" spans="1:61" hidden="1" x14ac:dyDescent="0.3">
      <c r="A374" s="29" t="e">
        <f t="shared" si="304"/>
        <v>#N/A</v>
      </c>
      <c r="B374" s="29" t="e">
        <f t="shared" si="305"/>
        <v>#N/A</v>
      </c>
      <c r="C374" s="29"/>
      <c r="D374" s="29">
        <f t="shared" si="306"/>
        <v>0</v>
      </c>
      <c r="E374" s="43">
        <f t="shared" si="311"/>
        <v>0</v>
      </c>
      <c r="F374" s="29" t="str">
        <f t="shared" si="312"/>
        <v/>
      </c>
      <c r="G374" s="43" t="str">
        <f t="shared" si="313"/>
        <v/>
      </c>
      <c r="H374" s="43">
        <f t="shared" si="314"/>
        <v>0</v>
      </c>
      <c r="I374" s="43">
        <f t="shared" si="315"/>
        <v>0</v>
      </c>
      <c r="J374" s="43">
        <f t="shared" si="307"/>
        <v>0</v>
      </c>
      <c r="K374" s="43">
        <f t="shared" si="308"/>
        <v>0</v>
      </c>
      <c r="L374" s="43">
        <f t="shared" si="316"/>
        <v>0</v>
      </c>
      <c r="M374" s="43">
        <f t="shared" si="317"/>
        <v>0</v>
      </c>
      <c r="N374" s="43">
        <f t="shared" si="318"/>
        <v>0</v>
      </c>
      <c r="O374" s="43"/>
      <c r="P374" s="43"/>
      <c r="Q374" s="43"/>
      <c r="R374" s="43"/>
      <c r="S374" s="43"/>
      <c r="T374" s="43"/>
      <c r="U374" s="43">
        <f t="shared" si="319"/>
        <v>0</v>
      </c>
      <c r="V374" s="43"/>
      <c r="W374" s="43"/>
      <c r="X374" s="43"/>
      <c r="Y374" s="43"/>
      <c r="Z374" s="43"/>
      <c r="AA374" s="43">
        <f t="shared" si="346"/>
        <v>0</v>
      </c>
      <c r="AB374" s="43">
        <f t="shared" si="346"/>
        <v>0</v>
      </c>
      <c r="AC374" s="43">
        <f t="shared" si="346"/>
        <v>0</v>
      </c>
      <c r="AD374" s="43">
        <f t="shared" si="346"/>
        <v>0</v>
      </c>
      <c r="AE374" s="43">
        <f t="shared" ref="AE374:AF374" si="362">IF(AE173="",0,IF(AE173&gt;100%,1,0))</f>
        <v>0</v>
      </c>
      <c r="AF374" s="43">
        <f t="shared" si="362"/>
        <v>0</v>
      </c>
      <c r="AG374" s="29">
        <f t="shared" si="321"/>
        <v>0</v>
      </c>
      <c r="AK374" s="28">
        <f t="shared" si="322"/>
        <v>0</v>
      </c>
      <c r="AM374" s="28">
        <f t="shared" si="340"/>
        <v>0</v>
      </c>
      <c r="AN374" s="28">
        <f t="shared" si="341"/>
        <v>0</v>
      </c>
      <c r="AO374" s="28">
        <f t="shared" si="342"/>
        <v>0</v>
      </c>
      <c r="AP374" s="29"/>
      <c r="AS374" t="str">
        <f t="shared" si="327"/>
        <v/>
      </c>
      <c r="AT374" t="str">
        <f t="shared" si="323"/>
        <v/>
      </c>
      <c r="AU374" s="29">
        <f t="shared" si="328"/>
        <v>0</v>
      </c>
      <c r="AV374" s="29" t="b">
        <f t="shared" si="324"/>
        <v>0</v>
      </c>
      <c r="AW374" s="29">
        <f t="shared" si="329"/>
        <v>0</v>
      </c>
      <c r="AX374" s="28">
        <f t="shared" si="325"/>
        <v>0</v>
      </c>
      <c r="BD374" t="str">
        <f t="shared" si="292"/>
        <v>R1KURGENT CARE CENTRE CENTAL MIDDLESEX HOSPITAL</v>
      </c>
      <c r="BE374" s="96" t="s">
        <v>9860</v>
      </c>
      <c r="BF374" s="96" t="s">
        <v>9861</v>
      </c>
      <c r="BG374" s="96" t="s">
        <v>9860</v>
      </c>
      <c r="BH374" s="96" t="s">
        <v>9861</v>
      </c>
      <c r="BI374" s="94" t="str">
        <f t="shared" si="293"/>
        <v>R1K</v>
      </c>
    </row>
    <row r="375" spans="1:61" hidden="1" x14ac:dyDescent="0.3">
      <c r="A375" s="29" t="e">
        <f t="shared" ref="A375:A406" si="363">VLOOKUP($D174,$BE:$BE,1,0)</f>
        <v>#N/A</v>
      </c>
      <c r="B375" s="29" t="e">
        <f t="shared" ref="B375:B406" si="364">VLOOKUP($E174,$BF:$BF,1,0)</f>
        <v>#N/A</v>
      </c>
      <c r="C375" s="29"/>
      <c r="D375" s="29">
        <f t="shared" ref="D375:D406" si="365">IF(D174="",0,IF(ISERROR(VLOOKUP(D174,$BE$3:$BE$249,1,0)),0,IF(VLOOKUP(D174,$BE$3:$BI$249,5,0)=$B$8,0,1)))</f>
        <v>0</v>
      </c>
      <c r="E375" s="43">
        <f t="shared" si="311"/>
        <v>0</v>
      </c>
      <c r="F375" s="29" t="str">
        <f t="shared" si="312"/>
        <v/>
      </c>
      <c r="G375" s="43" t="str">
        <f t="shared" si="313"/>
        <v/>
      </c>
      <c r="H375" s="43">
        <f t="shared" si="314"/>
        <v>0</v>
      </c>
      <c r="I375" s="43">
        <f t="shared" si="315"/>
        <v>0</v>
      </c>
      <c r="J375" s="43">
        <f t="shared" ref="J375:J406" si="366">IF(G174="",0,IF(ISERROR(VLOOKUP(G174,$AH$14:$AH$98,1,FALSE)),1,0))</f>
        <v>0</v>
      </c>
      <c r="K375" s="43">
        <f t="shared" ref="K375:K406" si="367">IF(H174="",0,IF(ISERROR(VLOOKUP(H174,$AH$14:$AH$98,1,FALSE)),1,0))</f>
        <v>0</v>
      </c>
      <c r="L375" s="43">
        <f t="shared" si="316"/>
        <v>0</v>
      </c>
      <c r="M375" s="43">
        <f t="shared" si="317"/>
        <v>0</v>
      </c>
      <c r="N375" s="43">
        <f t="shared" si="318"/>
        <v>0</v>
      </c>
      <c r="O375" s="43"/>
      <c r="P375" s="43"/>
      <c r="Q375" s="43"/>
      <c r="R375" s="43"/>
      <c r="S375" s="43"/>
      <c r="T375" s="43"/>
      <c r="U375" s="43">
        <f t="shared" si="319"/>
        <v>0</v>
      </c>
      <c r="V375" s="43"/>
      <c r="W375" s="43"/>
      <c r="X375" s="43"/>
      <c r="Y375" s="43"/>
      <c r="Z375" s="43"/>
      <c r="AA375" s="43">
        <f t="shared" ref="AA375:AD390" si="368">IF(AA174="",0,IF(AA174&gt;100%,1,0))</f>
        <v>0</v>
      </c>
      <c r="AB375" s="43">
        <f t="shared" si="368"/>
        <v>0</v>
      </c>
      <c r="AC375" s="43">
        <f t="shared" si="368"/>
        <v>0</v>
      </c>
      <c r="AD375" s="43">
        <f t="shared" si="368"/>
        <v>0</v>
      </c>
      <c r="AE375" s="43">
        <f t="shared" ref="AE375:AF375" si="369">IF(AE174="",0,IF(AE174&gt;100%,1,0))</f>
        <v>0</v>
      </c>
      <c r="AF375" s="43">
        <f t="shared" si="369"/>
        <v>0</v>
      </c>
      <c r="AG375" s="29">
        <f t="shared" si="321"/>
        <v>0</v>
      </c>
      <c r="AK375" s="28">
        <f t="shared" si="322"/>
        <v>0</v>
      </c>
      <c r="AM375" s="28">
        <f t="shared" si="340"/>
        <v>0</v>
      </c>
      <c r="AN375" s="28">
        <f t="shared" si="341"/>
        <v>0</v>
      </c>
      <c r="AO375" s="28">
        <f t="shared" si="342"/>
        <v>0</v>
      </c>
      <c r="AP375" s="29"/>
      <c r="AS375" t="str">
        <f t="shared" si="327"/>
        <v/>
      </c>
      <c r="AT375" t="str">
        <f t="shared" si="323"/>
        <v/>
      </c>
      <c r="AU375" s="29">
        <f t="shared" si="328"/>
        <v>0</v>
      </c>
      <c r="AV375" s="29" t="b">
        <f t="shared" si="324"/>
        <v>0</v>
      </c>
      <c r="AW375" s="29">
        <f t="shared" si="329"/>
        <v>0</v>
      </c>
      <c r="AX375" s="28">
        <f t="shared" si="325"/>
        <v>0</v>
      </c>
      <c r="BD375" t="str">
        <f t="shared" si="292"/>
        <v>R1KURGENT CARE CENTRE EALING HOSPITAL</v>
      </c>
      <c r="BE375" s="96" t="s">
        <v>9862</v>
      </c>
      <c r="BF375" s="96" t="s">
        <v>9863</v>
      </c>
      <c r="BG375" s="96" t="s">
        <v>9862</v>
      </c>
      <c r="BH375" s="96" t="s">
        <v>9863</v>
      </c>
      <c r="BI375" s="94" t="str">
        <f t="shared" si="293"/>
        <v>R1K</v>
      </c>
    </row>
    <row r="376" spans="1:61" hidden="1" x14ac:dyDescent="0.3">
      <c r="A376" s="29" t="e">
        <f t="shared" si="363"/>
        <v>#N/A</v>
      </c>
      <c r="B376" s="29" t="e">
        <f t="shared" si="364"/>
        <v>#N/A</v>
      </c>
      <c r="C376" s="29"/>
      <c r="D376" s="29">
        <f t="shared" si="365"/>
        <v>0</v>
      </c>
      <c r="E376" s="43">
        <f t="shared" si="311"/>
        <v>0</v>
      </c>
      <c r="F376" s="29" t="str">
        <f t="shared" si="312"/>
        <v/>
      </c>
      <c r="G376" s="43" t="str">
        <f t="shared" si="313"/>
        <v/>
      </c>
      <c r="H376" s="43">
        <f t="shared" si="314"/>
        <v>0</v>
      </c>
      <c r="I376" s="43">
        <f t="shared" si="315"/>
        <v>0</v>
      </c>
      <c r="J376" s="43">
        <f t="shared" si="366"/>
        <v>0</v>
      </c>
      <c r="K376" s="43">
        <f t="shared" si="367"/>
        <v>0</v>
      </c>
      <c r="L376" s="43">
        <f t="shared" si="316"/>
        <v>0</v>
      </c>
      <c r="M376" s="43">
        <f t="shared" si="317"/>
        <v>0</v>
      </c>
      <c r="N376" s="43">
        <f t="shared" si="318"/>
        <v>0</v>
      </c>
      <c r="O376" s="43"/>
      <c r="P376" s="43"/>
      <c r="Q376" s="43"/>
      <c r="R376" s="43"/>
      <c r="S376" s="43"/>
      <c r="T376" s="43"/>
      <c r="U376" s="43">
        <f t="shared" si="319"/>
        <v>0</v>
      </c>
      <c r="V376" s="43"/>
      <c r="W376" s="43"/>
      <c r="X376" s="43"/>
      <c r="Y376" s="43"/>
      <c r="Z376" s="43"/>
      <c r="AA376" s="43">
        <f t="shared" si="368"/>
        <v>0</v>
      </c>
      <c r="AB376" s="43">
        <f t="shared" si="368"/>
        <v>0</v>
      </c>
      <c r="AC376" s="43">
        <f t="shared" si="368"/>
        <v>0</v>
      </c>
      <c r="AD376" s="43">
        <f t="shared" si="368"/>
        <v>0</v>
      </c>
      <c r="AE376" s="43">
        <f t="shared" ref="AE376:AF376" si="370">IF(AE175="",0,IF(AE175&gt;100%,1,0))</f>
        <v>0</v>
      </c>
      <c r="AF376" s="43">
        <f t="shared" si="370"/>
        <v>0</v>
      </c>
      <c r="AG376" s="29">
        <f t="shared" si="321"/>
        <v>0</v>
      </c>
      <c r="AK376" s="28">
        <f t="shared" ref="AK376:AK407" si="371">IF(AA174="",0, IF(AA174="-",0,IF(AA174&gt;100%,1,0)))</f>
        <v>0</v>
      </c>
      <c r="AM376" s="28">
        <f t="shared" si="340"/>
        <v>0</v>
      </c>
      <c r="AN376" s="28">
        <f t="shared" si="341"/>
        <v>0</v>
      </c>
      <c r="AO376" s="28">
        <f t="shared" si="342"/>
        <v>0</v>
      </c>
      <c r="AP376" s="29"/>
      <c r="AS376" t="str">
        <f t="shared" si="327"/>
        <v/>
      </c>
      <c r="AT376" t="str">
        <f t="shared" ref="AT376:AT407" si="372">IF(AS376="","",(IF(COUNTIF($AS$216:$AS$414,AS376)&gt;1,1,0))=1)</f>
        <v/>
      </c>
      <c r="AU376" s="29">
        <f t="shared" si="328"/>
        <v>0</v>
      </c>
      <c r="AV376" s="29" t="b">
        <f t="shared" ref="AV376:AV407" si="373">IF(E174="",(COUNTA(E175)=1),"Complete")</f>
        <v>0</v>
      </c>
      <c r="AW376" s="29">
        <f t="shared" si="329"/>
        <v>0</v>
      </c>
      <c r="AX376" s="28">
        <f t="shared" si="325"/>
        <v>0</v>
      </c>
      <c r="BD376" t="str">
        <f t="shared" si="292"/>
        <v>R1LARCHER UNIT</v>
      </c>
      <c r="BE376" s="96" t="s">
        <v>10073</v>
      </c>
      <c r="BF376" s="96" t="s">
        <v>5412</v>
      </c>
      <c r="BG376" s="96" t="s">
        <v>10073</v>
      </c>
      <c r="BH376" s="96" t="s">
        <v>5412</v>
      </c>
      <c r="BI376" s="94" t="str">
        <f t="shared" si="293"/>
        <v>R1L</v>
      </c>
    </row>
    <row r="377" spans="1:61" hidden="1" x14ac:dyDescent="0.3">
      <c r="A377" s="29" t="e">
        <f t="shared" si="363"/>
        <v>#N/A</v>
      </c>
      <c r="B377" s="29" t="e">
        <f t="shared" si="364"/>
        <v>#N/A</v>
      </c>
      <c r="C377" s="29"/>
      <c r="D377" s="29">
        <f t="shared" si="365"/>
        <v>0</v>
      </c>
      <c r="E377" s="43">
        <f t="shared" si="311"/>
        <v>0</v>
      </c>
      <c r="F377" s="29" t="str">
        <f t="shared" si="312"/>
        <v/>
      </c>
      <c r="G377" s="43" t="str">
        <f t="shared" si="313"/>
        <v/>
      </c>
      <c r="H377" s="43">
        <f t="shared" si="314"/>
        <v>0</v>
      </c>
      <c r="I377" s="43">
        <f t="shared" si="315"/>
        <v>0</v>
      </c>
      <c r="J377" s="43">
        <f t="shared" si="366"/>
        <v>0</v>
      </c>
      <c r="K377" s="43">
        <f t="shared" si="367"/>
        <v>0</v>
      </c>
      <c r="L377" s="43">
        <f t="shared" si="316"/>
        <v>0</v>
      </c>
      <c r="M377" s="43">
        <f t="shared" si="317"/>
        <v>0</v>
      </c>
      <c r="N377" s="43">
        <f t="shared" si="318"/>
        <v>0</v>
      </c>
      <c r="O377" s="43"/>
      <c r="P377" s="43"/>
      <c r="Q377" s="43"/>
      <c r="R377" s="43"/>
      <c r="S377" s="43"/>
      <c r="T377" s="43"/>
      <c r="U377" s="43">
        <f t="shared" si="319"/>
        <v>0</v>
      </c>
      <c r="V377" s="43"/>
      <c r="W377" s="43"/>
      <c r="X377" s="43"/>
      <c r="Y377" s="43"/>
      <c r="Z377" s="43"/>
      <c r="AA377" s="43">
        <f t="shared" si="368"/>
        <v>0</v>
      </c>
      <c r="AB377" s="43">
        <f t="shared" si="368"/>
        <v>0</v>
      </c>
      <c r="AC377" s="43">
        <f t="shared" si="368"/>
        <v>0</v>
      </c>
      <c r="AD377" s="43">
        <f t="shared" si="368"/>
        <v>0</v>
      </c>
      <c r="AE377" s="43">
        <f t="shared" ref="AE377:AF377" si="374">IF(AE176="",0,IF(AE176&gt;100%,1,0))</f>
        <v>0</v>
      </c>
      <c r="AF377" s="43">
        <f t="shared" si="374"/>
        <v>0</v>
      </c>
      <c r="AG377" s="29">
        <f t="shared" si="321"/>
        <v>0</v>
      </c>
      <c r="AK377" s="28">
        <f t="shared" si="371"/>
        <v>0</v>
      </c>
      <c r="AM377" s="28">
        <f t="shared" si="340"/>
        <v>0</v>
      </c>
      <c r="AN377" s="28">
        <f t="shared" si="341"/>
        <v>0</v>
      </c>
      <c r="AO377" s="28">
        <f t="shared" si="342"/>
        <v>0</v>
      </c>
      <c r="AP377" s="29"/>
      <c r="AS377" t="str">
        <f t="shared" si="327"/>
        <v/>
      </c>
      <c r="AT377" t="str">
        <f t="shared" si="372"/>
        <v/>
      </c>
      <c r="AU377" s="29">
        <f t="shared" si="328"/>
        <v>0</v>
      </c>
      <c r="AV377" s="29" t="b">
        <f t="shared" si="373"/>
        <v>0</v>
      </c>
      <c r="AW377" s="29">
        <f t="shared" si="329"/>
        <v>0</v>
      </c>
      <c r="AX377" s="28">
        <f t="shared" si="325"/>
        <v>0</v>
      </c>
      <c r="BD377" t="str">
        <f t="shared" si="292"/>
        <v>R1LBRAINTREE - THE GABLES</v>
      </c>
      <c r="BE377" s="96" t="s">
        <v>10074</v>
      </c>
      <c r="BF377" s="96" t="s">
        <v>2182</v>
      </c>
      <c r="BG377" s="96" t="s">
        <v>10074</v>
      </c>
      <c r="BH377" s="96" t="s">
        <v>2182</v>
      </c>
      <c r="BI377" s="94" t="str">
        <f t="shared" si="293"/>
        <v>R1L</v>
      </c>
    </row>
    <row r="378" spans="1:61" hidden="1" x14ac:dyDescent="0.3">
      <c r="A378" s="29" t="e">
        <f t="shared" si="363"/>
        <v>#N/A</v>
      </c>
      <c r="B378" s="29" t="e">
        <f t="shared" si="364"/>
        <v>#N/A</v>
      </c>
      <c r="C378" s="29"/>
      <c r="D378" s="29">
        <f t="shared" si="365"/>
        <v>0</v>
      </c>
      <c r="E378" s="43">
        <f t="shared" si="311"/>
        <v>0</v>
      </c>
      <c r="F378" s="29" t="str">
        <f t="shared" si="312"/>
        <v/>
      </c>
      <c r="G378" s="43" t="str">
        <f t="shared" si="313"/>
        <v/>
      </c>
      <c r="H378" s="43">
        <f t="shared" si="314"/>
        <v>0</v>
      </c>
      <c r="I378" s="43">
        <f t="shared" si="315"/>
        <v>0</v>
      </c>
      <c r="J378" s="43">
        <f t="shared" si="366"/>
        <v>0</v>
      </c>
      <c r="K378" s="43">
        <f t="shared" si="367"/>
        <v>0</v>
      </c>
      <c r="L378" s="43">
        <f t="shared" si="316"/>
        <v>0</v>
      </c>
      <c r="M378" s="43">
        <f t="shared" si="317"/>
        <v>0</v>
      </c>
      <c r="N378" s="43">
        <f t="shared" si="318"/>
        <v>0</v>
      </c>
      <c r="O378" s="43"/>
      <c r="P378" s="43"/>
      <c r="Q378" s="43"/>
      <c r="R378" s="43"/>
      <c r="S378" s="43"/>
      <c r="T378" s="43"/>
      <c r="U378" s="43">
        <f t="shared" si="319"/>
        <v>0</v>
      </c>
      <c r="V378" s="43"/>
      <c r="W378" s="43"/>
      <c r="X378" s="43"/>
      <c r="Y378" s="43"/>
      <c r="Z378" s="43"/>
      <c r="AA378" s="43">
        <f t="shared" si="368"/>
        <v>0</v>
      </c>
      <c r="AB378" s="43">
        <f t="shared" si="368"/>
        <v>0</v>
      </c>
      <c r="AC378" s="43">
        <f t="shared" si="368"/>
        <v>0</v>
      </c>
      <c r="AD378" s="43">
        <f t="shared" si="368"/>
        <v>0</v>
      </c>
      <c r="AE378" s="43">
        <f t="shared" ref="AE378:AF378" si="375">IF(AE177="",0,IF(AE177&gt;100%,1,0))</f>
        <v>0</v>
      </c>
      <c r="AF378" s="43">
        <f t="shared" si="375"/>
        <v>0</v>
      </c>
      <c r="AG378" s="29">
        <f t="shared" si="321"/>
        <v>0</v>
      </c>
      <c r="AK378" s="28">
        <f t="shared" si="371"/>
        <v>0</v>
      </c>
      <c r="AM378" s="28">
        <f t="shared" si="340"/>
        <v>0</v>
      </c>
      <c r="AN378" s="28">
        <f t="shared" si="341"/>
        <v>0</v>
      </c>
      <c r="AO378" s="28">
        <f t="shared" si="342"/>
        <v>0</v>
      </c>
      <c r="AP378" s="29"/>
      <c r="AS378" t="str">
        <f t="shared" si="327"/>
        <v/>
      </c>
      <c r="AT378" t="str">
        <f t="shared" si="372"/>
        <v/>
      </c>
      <c r="AU378" s="29">
        <f t="shared" si="328"/>
        <v>0</v>
      </c>
      <c r="AV378" s="29" t="b">
        <f t="shared" si="373"/>
        <v>0</v>
      </c>
      <c r="AW378" s="29">
        <f t="shared" si="329"/>
        <v>0</v>
      </c>
      <c r="AX378" s="28">
        <f t="shared" si="325"/>
        <v>0</v>
      </c>
      <c r="BD378" t="str">
        <f t="shared" si="292"/>
        <v>R1LBROCKFIELD HOUSE</v>
      </c>
      <c r="BE378" s="96" t="s">
        <v>10075</v>
      </c>
      <c r="BF378" s="96" t="s">
        <v>10076</v>
      </c>
      <c r="BG378" s="96" t="s">
        <v>10075</v>
      </c>
      <c r="BH378" s="96" t="s">
        <v>10076</v>
      </c>
      <c r="BI378" s="94" t="str">
        <f t="shared" si="293"/>
        <v>R1L</v>
      </c>
    </row>
    <row r="379" spans="1:61" hidden="1" x14ac:dyDescent="0.3">
      <c r="A379" s="29" t="e">
        <f t="shared" si="363"/>
        <v>#N/A</v>
      </c>
      <c r="B379" s="29" t="e">
        <f t="shared" si="364"/>
        <v>#N/A</v>
      </c>
      <c r="C379" s="29"/>
      <c r="D379" s="29">
        <f t="shared" si="365"/>
        <v>0</v>
      </c>
      <c r="E379" s="43">
        <f t="shared" si="311"/>
        <v>0</v>
      </c>
      <c r="F379" s="29" t="str">
        <f t="shared" si="312"/>
        <v/>
      </c>
      <c r="G379" s="43" t="str">
        <f t="shared" si="313"/>
        <v/>
      </c>
      <c r="H379" s="43">
        <f t="shared" si="314"/>
        <v>0</v>
      </c>
      <c r="I379" s="43">
        <f t="shared" si="315"/>
        <v>0</v>
      </c>
      <c r="J379" s="43">
        <f t="shared" si="366"/>
        <v>0</v>
      </c>
      <c r="K379" s="43">
        <f t="shared" si="367"/>
        <v>0</v>
      </c>
      <c r="L379" s="43">
        <f t="shared" si="316"/>
        <v>0</v>
      </c>
      <c r="M379" s="43">
        <f t="shared" si="317"/>
        <v>0</v>
      </c>
      <c r="N379" s="43">
        <f t="shared" si="318"/>
        <v>0</v>
      </c>
      <c r="O379" s="43"/>
      <c r="P379" s="43"/>
      <c r="Q379" s="43"/>
      <c r="R379" s="43"/>
      <c r="S379" s="43"/>
      <c r="T379" s="43"/>
      <c r="U379" s="43">
        <f t="shared" si="319"/>
        <v>0</v>
      </c>
      <c r="V379" s="43"/>
      <c r="W379" s="43"/>
      <c r="X379" s="43"/>
      <c r="Y379" s="43"/>
      <c r="Z379" s="43"/>
      <c r="AA379" s="43">
        <f t="shared" si="368"/>
        <v>0</v>
      </c>
      <c r="AB379" s="43">
        <f t="shared" si="368"/>
        <v>0</v>
      </c>
      <c r="AC379" s="43">
        <f t="shared" si="368"/>
        <v>0</v>
      </c>
      <c r="AD379" s="43">
        <f t="shared" si="368"/>
        <v>0</v>
      </c>
      <c r="AE379" s="43">
        <f t="shared" ref="AE379:AF379" si="376">IF(AE178="",0,IF(AE178&gt;100%,1,0))</f>
        <v>0</v>
      </c>
      <c r="AF379" s="43">
        <f t="shared" si="376"/>
        <v>0</v>
      </c>
      <c r="AG379" s="29">
        <f t="shared" si="321"/>
        <v>0</v>
      </c>
      <c r="AK379" s="28">
        <f t="shared" si="371"/>
        <v>0</v>
      </c>
      <c r="AM379" s="28">
        <f t="shared" si="340"/>
        <v>0</v>
      </c>
      <c r="AN379" s="28">
        <f t="shared" si="341"/>
        <v>0</v>
      </c>
      <c r="AO379" s="28">
        <f t="shared" si="342"/>
        <v>0</v>
      </c>
      <c r="AP379" s="29"/>
      <c r="AS379" t="str">
        <f t="shared" si="327"/>
        <v/>
      </c>
      <c r="AT379" t="str">
        <f t="shared" si="372"/>
        <v/>
      </c>
      <c r="AU379" s="29">
        <f t="shared" si="328"/>
        <v>0</v>
      </c>
      <c r="AV379" s="29" t="b">
        <f t="shared" si="373"/>
        <v>0</v>
      </c>
      <c r="AW379" s="29">
        <f t="shared" si="329"/>
        <v>0</v>
      </c>
      <c r="AX379" s="28">
        <f t="shared" si="325"/>
        <v>0</v>
      </c>
      <c r="BD379" t="str">
        <f t="shared" si="292"/>
        <v>R1LCHELMSFORD - THE LINDEN CENTRE</v>
      </c>
      <c r="BE379" s="96" t="s">
        <v>10077</v>
      </c>
      <c r="BF379" s="96" t="s">
        <v>8529</v>
      </c>
      <c r="BG379" s="96" t="s">
        <v>10077</v>
      </c>
      <c r="BH379" s="96" t="s">
        <v>8529</v>
      </c>
      <c r="BI379" s="94" t="str">
        <f t="shared" si="293"/>
        <v>R1L</v>
      </c>
    </row>
    <row r="380" spans="1:61" hidden="1" x14ac:dyDescent="0.3">
      <c r="A380" s="29" t="e">
        <f t="shared" si="363"/>
        <v>#N/A</v>
      </c>
      <c r="B380" s="29" t="e">
        <f t="shared" si="364"/>
        <v>#N/A</v>
      </c>
      <c r="C380" s="29"/>
      <c r="D380" s="29">
        <f t="shared" si="365"/>
        <v>0</v>
      </c>
      <c r="E380" s="43">
        <f t="shared" si="311"/>
        <v>0</v>
      </c>
      <c r="F380" s="29" t="str">
        <f t="shared" si="312"/>
        <v/>
      </c>
      <c r="G380" s="43" t="str">
        <f t="shared" si="313"/>
        <v/>
      </c>
      <c r="H380" s="43">
        <f t="shared" si="314"/>
        <v>0</v>
      </c>
      <c r="I380" s="43">
        <f t="shared" si="315"/>
        <v>0</v>
      </c>
      <c r="J380" s="43">
        <f t="shared" si="366"/>
        <v>0</v>
      </c>
      <c r="K380" s="43">
        <f t="shared" si="367"/>
        <v>0</v>
      </c>
      <c r="L380" s="43">
        <f t="shared" si="316"/>
        <v>0</v>
      </c>
      <c r="M380" s="43">
        <f t="shared" si="317"/>
        <v>0</v>
      </c>
      <c r="N380" s="43">
        <f t="shared" si="318"/>
        <v>0</v>
      </c>
      <c r="O380" s="43"/>
      <c r="P380" s="43"/>
      <c r="Q380" s="43"/>
      <c r="R380" s="43"/>
      <c r="S380" s="43"/>
      <c r="T380" s="43"/>
      <c r="U380" s="43">
        <f t="shared" si="319"/>
        <v>0</v>
      </c>
      <c r="V380" s="43"/>
      <c r="W380" s="43"/>
      <c r="X380" s="43"/>
      <c r="Y380" s="43"/>
      <c r="Z380" s="43"/>
      <c r="AA380" s="43">
        <f t="shared" si="368"/>
        <v>0</v>
      </c>
      <c r="AB380" s="43">
        <f t="shared" si="368"/>
        <v>0</v>
      </c>
      <c r="AC380" s="43">
        <f t="shared" si="368"/>
        <v>0</v>
      </c>
      <c r="AD380" s="43">
        <f t="shared" si="368"/>
        <v>0</v>
      </c>
      <c r="AE380" s="43">
        <f t="shared" ref="AE380:AF380" si="377">IF(AE179="",0,IF(AE179&gt;100%,1,0))</f>
        <v>0</v>
      </c>
      <c r="AF380" s="43">
        <f t="shared" si="377"/>
        <v>0</v>
      </c>
      <c r="AG380" s="29">
        <f t="shared" si="321"/>
        <v>0</v>
      </c>
      <c r="AK380" s="28">
        <f t="shared" si="371"/>
        <v>0</v>
      </c>
      <c r="AM380" s="28">
        <f t="shared" si="340"/>
        <v>0</v>
      </c>
      <c r="AN380" s="28">
        <f t="shared" si="341"/>
        <v>0</v>
      </c>
      <c r="AO380" s="28">
        <f t="shared" si="342"/>
        <v>0</v>
      </c>
      <c r="AP380" s="29"/>
      <c r="AS380" t="str">
        <f t="shared" si="327"/>
        <v/>
      </c>
      <c r="AT380" t="str">
        <f t="shared" si="372"/>
        <v/>
      </c>
      <c r="AU380" s="29">
        <f t="shared" si="328"/>
        <v>0</v>
      </c>
      <c r="AV380" s="29" t="b">
        <f t="shared" si="373"/>
        <v>0</v>
      </c>
      <c r="AW380" s="29">
        <f t="shared" si="329"/>
        <v>0</v>
      </c>
      <c r="AX380" s="28">
        <f t="shared" si="325"/>
        <v>0</v>
      </c>
      <c r="BD380" t="str">
        <f t="shared" si="292"/>
        <v>R1LCLACTON - MENTAL HEALTH SERVICES - CLACTON HOSPITAL</v>
      </c>
      <c r="BE380" s="96" t="s">
        <v>10078</v>
      </c>
      <c r="BF380" s="96" t="s">
        <v>8521</v>
      </c>
      <c r="BG380" s="96" t="s">
        <v>10078</v>
      </c>
      <c r="BH380" s="96" t="s">
        <v>8521</v>
      </c>
      <c r="BI380" s="94" t="str">
        <f t="shared" si="293"/>
        <v>R1L</v>
      </c>
    </row>
    <row r="381" spans="1:61" hidden="1" x14ac:dyDescent="0.3">
      <c r="A381" s="29" t="e">
        <f t="shared" si="363"/>
        <v>#N/A</v>
      </c>
      <c r="B381" s="29" t="e">
        <f t="shared" si="364"/>
        <v>#N/A</v>
      </c>
      <c r="C381" s="29"/>
      <c r="D381" s="29">
        <f t="shared" si="365"/>
        <v>0</v>
      </c>
      <c r="E381" s="43">
        <f t="shared" si="311"/>
        <v>0</v>
      </c>
      <c r="F381" s="29" t="str">
        <f t="shared" si="312"/>
        <v/>
      </c>
      <c r="G381" s="43" t="str">
        <f t="shared" si="313"/>
        <v/>
      </c>
      <c r="H381" s="43">
        <f t="shared" si="314"/>
        <v>0</v>
      </c>
      <c r="I381" s="43">
        <f t="shared" si="315"/>
        <v>0</v>
      </c>
      <c r="J381" s="43">
        <f t="shared" si="366"/>
        <v>0</v>
      </c>
      <c r="K381" s="43">
        <f t="shared" si="367"/>
        <v>0</v>
      </c>
      <c r="L381" s="43">
        <f t="shared" si="316"/>
        <v>0</v>
      </c>
      <c r="M381" s="43">
        <f t="shared" si="317"/>
        <v>0</v>
      </c>
      <c r="N381" s="43">
        <f t="shared" si="318"/>
        <v>0</v>
      </c>
      <c r="O381" s="43"/>
      <c r="P381" s="43"/>
      <c r="Q381" s="43"/>
      <c r="R381" s="43"/>
      <c r="S381" s="43"/>
      <c r="T381" s="43"/>
      <c r="U381" s="43">
        <f t="shared" si="319"/>
        <v>0</v>
      </c>
      <c r="V381" s="43"/>
      <c r="W381" s="43"/>
      <c r="X381" s="43"/>
      <c r="Y381" s="43"/>
      <c r="Z381" s="43"/>
      <c r="AA381" s="43">
        <f t="shared" si="368"/>
        <v>0</v>
      </c>
      <c r="AB381" s="43">
        <f t="shared" si="368"/>
        <v>0</v>
      </c>
      <c r="AC381" s="43">
        <f t="shared" si="368"/>
        <v>0</v>
      </c>
      <c r="AD381" s="43">
        <f t="shared" si="368"/>
        <v>0</v>
      </c>
      <c r="AE381" s="43">
        <f t="shared" ref="AE381:AF381" si="378">IF(AE180="",0,IF(AE180&gt;100%,1,0))</f>
        <v>0</v>
      </c>
      <c r="AF381" s="43">
        <f t="shared" si="378"/>
        <v>0</v>
      </c>
      <c r="AG381" s="29">
        <f t="shared" si="321"/>
        <v>0</v>
      </c>
      <c r="AK381" s="28">
        <f t="shared" si="371"/>
        <v>0</v>
      </c>
      <c r="AM381" s="28">
        <f t="shared" si="340"/>
        <v>0</v>
      </c>
      <c r="AN381" s="28">
        <f t="shared" si="341"/>
        <v>0</v>
      </c>
      <c r="AO381" s="28">
        <f t="shared" si="342"/>
        <v>0</v>
      </c>
      <c r="AP381" s="29"/>
      <c r="AS381" t="str">
        <f t="shared" si="327"/>
        <v/>
      </c>
      <c r="AT381" t="str">
        <f t="shared" si="372"/>
        <v/>
      </c>
      <c r="AU381" s="29">
        <f t="shared" si="328"/>
        <v>0</v>
      </c>
      <c r="AV381" s="29" t="b">
        <f t="shared" si="373"/>
        <v>0</v>
      </c>
      <c r="AW381" s="29">
        <f t="shared" si="329"/>
        <v>0</v>
      </c>
      <c r="AX381" s="28">
        <f t="shared" si="325"/>
        <v>0</v>
      </c>
      <c r="BD381" t="str">
        <f t="shared" si="292"/>
        <v>R1LCLIFTON LODGE</v>
      </c>
      <c r="BE381" s="96" t="s">
        <v>10079</v>
      </c>
      <c r="BF381" s="96" t="s">
        <v>10080</v>
      </c>
      <c r="BG381" s="96" t="s">
        <v>10079</v>
      </c>
      <c r="BH381" s="96" t="s">
        <v>10080</v>
      </c>
      <c r="BI381" s="94" t="str">
        <f t="shared" si="293"/>
        <v>R1L</v>
      </c>
    </row>
    <row r="382" spans="1:61" hidden="1" x14ac:dyDescent="0.3">
      <c r="A382" s="29" t="e">
        <f t="shared" si="363"/>
        <v>#N/A</v>
      </c>
      <c r="B382" s="29" t="e">
        <f t="shared" si="364"/>
        <v>#N/A</v>
      </c>
      <c r="C382" s="29"/>
      <c r="D382" s="29">
        <f t="shared" si="365"/>
        <v>0</v>
      </c>
      <c r="E382" s="43">
        <f t="shared" si="311"/>
        <v>0</v>
      </c>
      <c r="F382" s="29" t="str">
        <f t="shared" si="312"/>
        <v/>
      </c>
      <c r="G382" s="43" t="str">
        <f t="shared" si="313"/>
        <v/>
      </c>
      <c r="H382" s="43">
        <f t="shared" si="314"/>
        <v>0</v>
      </c>
      <c r="I382" s="43">
        <f t="shared" si="315"/>
        <v>0</v>
      </c>
      <c r="J382" s="43">
        <f t="shared" si="366"/>
        <v>0</v>
      </c>
      <c r="K382" s="43">
        <f t="shared" si="367"/>
        <v>0</v>
      </c>
      <c r="L382" s="43">
        <f t="shared" si="316"/>
        <v>0</v>
      </c>
      <c r="M382" s="43">
        <f t="shared" si="317"/>
        <v>0</v>
      </c>
      <c r="N382" s="43">
        <f t="shared" si="318"/>
        <v>0</v>
      </c>
      <c r="O382" s="43"/>
      <c r="P382" s="43"/>
      <c r="Q382" s="43"/>
      <c r="R382" s="43"/>
      <c r="S382" s="43"/>
      <c r="T382" s="43"/>
      <c r="U382" s="43">
        <f t="shared" si="319"/>
        <v>0</v>
      </c>
      <c r="V382" s="43"/>
      <c r="W382" s="43"/>
      <c r="X382" s="43"/>
      <c r="Y382" s="43"/>
      <c r="Z382" s="43"/>
      <c r="AA382" s="43">
        <f t="shared" si="368"/>
        <v>0</v>
      </c>
      <c r="AB382" s="43">
        <f t="shared" si="368"/>
        <v>0</v>
      </c>
      <c r="AC382" s="43">
        <f t="shared" si="368"/>
        <v>0</v>
      </c>
      <c r="AD382" s="43">
        <f t="shared" si="368"/>
        <v>0</v>
      </c>
      <c r="AE382" s="43">
        <f t="shared" ref="AE382:AF382" si="379">IF(AE181="",0,IF(AE181&gt;100%,1,0))</f>
        <v>0</v>
      </c>
      <c r="AF382" s="43">
        <f t="shared" si="379"/>
        <v>0</v>
      </c>
      <c r="AG382" s="29">
        <f t="shared" si="321"/>
        <v>0</v>
      </c>
      <c r="AK382" s="28">
        <f t="shared" si="371"/>
        <v>0</v>
      </c>
      <c r="AM382" s="28">
        <f t="shared" si="340"/>
        <v>0</v>
      </c>
      <c r="AN382" s="28">
        <f t="shared" si="341"/>
        <v>0</v>
      </c>
      <c r="AO382" s="28">
        <f t="shared" si="342"/>
        <v>0</v>
      </c>
      <c r="AP382" s="29"/>
      <c r="AS382" t="str">
        <f t="shared" si="327"/>
        <v/>
      </c>
      <c r="AT382" t="str">
        <f t="shared" si="372"/>
        <v/>
      </c>
      <c r="AU382" s="29">
        <f t="shared" si="328"/>
        <v>0</v>
      </c>
      <c r="AV382" s="29" t="b">
        <f t="shared" si="373"/>
        <v>0</v>
      </c>
      <c r="AW382" s="29">
        <f t="shared" si="329"/>
        <v>0</v>
      </c>
      <c r="AX382" s="28">
        <f t="shared" si="325"/>
        <v>0</v>
      </c>
      <c r="BD382" t="str">
        <f t="shared" si="292"/>
        <v>R1LCOLCHESTER - KING'S WOOD CENTRE</v>
      </c>
      <c r="BE382" s="96" t="s">
        <v>10081</v>
      </c>
      <c r="BF382" s="96" t="s">
        <v>8527</v>
      </c>
      <c r="BG382" s="96" t="s">
        <v>10081</v>
      </c>
      <c r="BH382" s="96" t="s">
        <v>8527</v>
      </c>
      <c r="BI382" s="94" t="str">
        <f t="shared" si="293"/>
        <v>R1L</v>
      </c>
    </row>
    <row r="383" spans="1:61" hidden="1" x14ac:dyDescent="0.3">
      <c r="A383" s="29" t="e">
        <f t="shared" si="363"/>
        <v>#N/A</v>
      </c>
      <c r="B383" s="29" t="e">
        <f t="shared" si="364"/>
        <v>#N/A</v>
      </c>
      <c r="C383" s="29"/>
      <c r="D383" s="29">
        <f t="shared" si="365"/>
        <v>0</v>
      </c>
      <c r="E383" s="43">
        <f t="shared" si="311"/>
        <v>0</v>
      </c>
      <c r="F383" s="29" t="str">
        <f t="shared" si="312"/>
        <v/>
      </c>
      <c r="G383" s="43" t="str">
        <f t="shared" si="313"/>
        <v/>
      </c>
      <c r="H383" s="43">
        <f t="shared" si="314"/>
        <v>0</v>
      </c>
      <c r="I383" s="43">
        <f t="shared" si="315"/>
        <v>0</v>
      </c>
      <c r="J383" s="43">
        <f t="shared" si="366"/>
        <v>0</v>
      </c>
      <c r="K383" s="43">
        <f t="shared" si="367"/>
        <v>0</v>
      </c>
      <c r="L383" s="43">
        <f t="shared" si="316"/>
        <v>0</v>
      </c>
      <c r="M383" s="43">
        <f t="shared" si="317"/>
        <v>0</v>
      </c>
      <c r="N383" s="43">
        <f t="shared" si="318"/>
        <v>0</v>
      </c>
      <c r="O383" s="43"/>
      <c r="P383" s="43"/>
      <c r="Q383" s="43"/>
      <c r="R383" s="43"/>
      <c r="S383" s="43"/>
      <c r="T383" s="43"/>
      <c r="U383" s="43">
        <f t="shared" si="319"/>
        <v>0</v>
      </c>
      <c r="V383" s="43"/>
      <c r="W383" s="43"/>
      <c r="X383" s="43"/>
      <c r="Y383" s="43"/>
      <c r="Z383" s="43"/>
      <c r="AA383" s="43">
        <f t="shared" si="368"/>
        <v>0</v>
      </c>
      <c r="AB383" s="43">
        <f t="shared" si="368"/>
        <v>0</v>
      </c>
      <c r="AC383" s="43">
        <f t="shared" si="368"/>
        <v>0</v>
      </c>
      <c r="AD383" s="43">
        <f t="shared" si="368"/>
        <v>0</v>
      </c>
      <c r="AE383" s="43">
        <f t="shared" ref="AE383:AF383" si="380">IF(AE182="",0,IF(AE182&gt;100%,1,0))</f>
        <v>0</v>
      </c>
      <c r="AF383" s="43">
        <f t="shared" si="380"/>
        <v>0</v>
      </c>
      <c r="AG383" s="29">
        <f t="shared" si="321"/>
        <v>0</v>
      </c>
      <c r="AK383" s="28">
        <f t="shared" si="371"/>
        <v>0</v>
      </c>
      <c r="AM383" s="28">
        <f t="shared" si="340"/>
        <v>0</v>
      </c>
      <c r="AN383" s="28">
        <f t="shared" si="341"/>
        <v>0</v>
      </c>
      <c r="AO383" s="28">
        <f t="shared" si="342"/>
        <v>0</v>
      </c>
      <c r="AP383" s="29"/>
      <c r="AS383" t="str">
        <f t="shared" si="327"/>
        <v/>
      </c>
      <c r="AT383" t="str">
        <f t="shared" si="372"/>
        <v/>
      </c>
      <c r="AU383" s="29">
        <f t="shared" si="328"/>
        <v>0</v>
      </c>
      <c r="AV383" s="29" t="b">
        <f t="shared" si="373"/>
        <v>0</v>
      </c>
      <c r="AW383" s="29">
        <f t="shared" si="329"/>
        <v>0</v>
      </c>
      <c r="AX383" s="28">
        <f t="shared" si="325"/>
        <v>0</v>
      </c>
      <c r="BD383" t="str">
        <f t="shared" si="292"/>
        <v>R1LCOLCHESTER - THE BRAMBLES</v>
      </c>
      <c r="BE383" s="96" t="s">
        <v>10082</v>
      </c>
      <c r="BF383" s="96" t="s">
        <v>2166</v>
      </c>
      <c r="BG383" s="96" t="s">
        <v>10082</v>
      </c>
      <c r="BH383" s="96" t="s">
        <v>2166</v>
      </c>
      <c r="BI383" s="94" t="str">
        <f t="shared" si="293"/>
        <v>R1L</v>
      </c>
    </row>
    <row r="384" spans="1:61" hidden="1" x14ac:dyDescent="0.3">
      <c r="A384" s="29" t="e">
        <f t="shared" si="363"/>
        <v>#N/A</v>
      </c>
      <c r="B384" s="29" t="e">
        <f t="shared" si="364"/>
        <v>#N/A</v>
      </c>
      <c r="C384" s="29"/>
      <c r="D384" s="29">
        <f t="shared" si="365"/>
        <v>0</v>
      </c>
      <c r="E384" s="43">
        <f t="shared" si="311"/>
        <v>0</v>
      </c>
      <c r="F384" s="29" t="str">
        <f t="shared" si="312"/>
        <v/>
      </c>
      <c r="G384" s="43" t="str">
        <f t="shared" si="313"/>
        <v/>
      </c>
      <c r="H384" s="43">
        <f t="shared" si="314"/>
        <v>0</v>
      </c>
      <c r="I384" s="43">
        <f t="shared" si="315"/>
        <v>0</v>
      </c>
      <c r="J384" s="43">
        <f t="shared" si="366"/>
        <v>0</v>
      </c>
      <c r="K384" s="43">
        <f t="shared" si="367"/>
        <v>0</v>
      </c>
      <c r="L384" s="43">
        <f t="shared" si="316"/>
        <v>0</v>
      </c>
      <c r="M384" s="43">
        <f t="shared" si="317"/>
        <v>0</v>
      </c>
      <c r="N384" s="43">
        <f t="shared" si="318"/>
        <v>0</v>
      </c>
      <c r="O384" s="43"/>
      <c r="P384" s="43"/>
      <c r="Q384" s="43"/>
      <c r="R384" s="43"/>
      <c r="S384" s="43"/>
      <c r="T384" s="43"/>
      <c r="U384" s="43">
        <f t="shared" si="319"/>
        <v>0</v>
      </c>
      <c r="V384" s="43"/>
      <c r="W384" s="43"/>
      <c r="X384" s="43"/>
      <c r="Y384" s="43"/>
      <c r="Z384" s="43"/>
      <c r="AA384" s="43">
        <f t="shared" si="368"/>
        <v>0</v>
      </c>
      <c r="AB384" s="43">
        <f t="shared" si="368"/>
        <v>0</v>
      </c>
      <c r="AC384" s="43">
        <f t="shared" si="368"/>
        <v>0</v>
      </c>
      <c r="AD384" s="43">
        <f t="shared" si="368"/>
        <v>0</v>
      </c>
      <c r="AE384" s="43">
        <f t="shared" ref="AE384:AF384" si="381">IF(AE183="",0,IF(AE183&gt;100%,1,0))</f>
        <v>0</v>
      </c>
      <c r="AF384" s="43">
        <f t="shared" si="381"/>
        <v>0</v>
      </c>
      <c r="AG384" s="29">
        <f t="shared" si="321"/>
        <v>0</v>
      </c>
      <c r="AK384" s="28">
        <f t="shared" si="371"/>
        <v>0</v>
      </c>
      <c r="AM384" s="28">
        <f t="shared" si="340"/>
        <v>0</v>
      </c>
      <c r="AN384" s="28">
        <f t="shared" si="341"/>
        <v>0</v>
      </c>
      <c r="AO384" s="28">
        <f t="shared" si="342"/>
        <v>0</v>
      </c>
      <c r="AP384" s="29"/>
      <c r="AS384" t="str">
        <f t="shared" si="327"/>
        <v/>
      </c>
      <c r="AT384" t="str">
        <f t="shared" si="372"/>
        <v/>
      </c>
      <c r="AU384" s="29">
        <f t="shared" si="328"/>
        <v>0</v>
      </c>
      <c r="AV384" s="29" t="b">
        <f t="shared" si="373"/>
        <v>0</v>
      </c>
      <c r="AW384" s="29">
        <f t="shared" si="329"/>
        <v>0</v>
      </c>
      <c r="AX384" s="28">
        <f t="shared" si="325"/>
        <v>0</v>
      </c>
      <c r="BD384" t="str">
        <f t="shared" si="292"/>
        <v>R1LCOLCHESTER - THE LAKES</v>
      </c>
      <c r="BE384" s="96" t="s">
        <v>10083</v>
      </c>
      <c r="BF384" s="96" t="s">
        <v>2190</v>
      </c>
      <c r="BG384" s="96" t="s">
        <v>10083</v>
      </c>
      <c r="BH384" s="96" t="s">
        <v>2190</v>
      </c>
      <c r="BI384" s="94" t="str">
        <f t="shared" si="293"/>
        <v>R1L</v>
      </c>
    </row>
    <row r="385" spans="1:61" hidden="1" x14ac:dyDescent="0.3">
      <c r="A385" s="29" t="e">
        <f t="shared" si="363"/>
        <v>#N/A</v>
      </c>
      <c r="B385" s="29" t="e">
        <f t="shared" si="364"/>
        <v>#N/A</v>
      </c>
      <c r="C385" s="29"/>
      <c r="D385" s="29">
        <f t="shared" si="365"/>
        <v>0</v>
      </c>
      <c r="E385" s="43">
        <f t="shared" si="311"/>
        <v>0</v>
      </c>
      <c r="F385" s="29" t="str">
        <f t="shared" si="312"/>
        <v/>
      </c>
      <c r="G385" s="43" t="str">
        <f t="shared" si="313"/>
        <v/>
      </c>
      <c r="H385" s="43">
        <f t="shared" si="314"/>
        <v>0</v>
      </c>
      <c r="I385" s="43">
        <f t="shared" si="315"/>
        <v>0</v>
      </c>
      <c r="J385" s="43">
        <f t="shared" si="366"/>
        <v>0</v>
      </c>
      <c r="K385" s="43">
        <f t="shared" si="367"/>
        <v>0</v>
      </c>
      <c r="L385" s="43">
        <f t="shared" si="316"/>
        <v>0</v>
      </c>
      <c r="M385" s="43">
        <f t="shared" si="317"/>
        <v>0</v>
      </c>
      <c r="N385" s="43">
        <f t="shared" si="318"/>
        <v>0</v>
      </c>
      <c r="O385" s="43"/>
      <c r="P385" s="43"/>
      <c r="Q385" s="43"/>
      <c r="R385" s="43"/>
      <c r="S385" s="43"/>
      <c r="T385" s="43"/>
      <c r="U385" s="43">
        <f t="shared" si="319"/>
        <v>0</v>
      </c>
      <c r="V385" s="43"/>
      <c r="W385" s="43"/>
      <c r="X385" s="43"/>
      <c r="Y385" s="43"/>
      <c r="Z385" s="43"/>
      <c r="AA385" s="43">
        <f t="shared" si="368"/>
        <v>0</v>
      </c>
      <c r="AB385" s="43">
        <f t="shared" si="368"/>
        <v>0</v>
      </c>
      <c r="AC385" s="43">
        <f t="shared" si="368"/>
        <v>0</v>
      </c>
      <c r="AD385" s="43">
        <f t="shared" si="368"/>
        <v>0</v>
      </c>
      <c r="AE385" s="43">
        <f t="shared" ref="AE385:AF385" si="382">IF(AE184="",0,IF(AE184&gt;100%,1,0))</f>
        <v>0</v>
      </c>
      <c r="AF385" s="43">
        <f t="shared" si="382"/>
        <v>0</v>
      </c>
      <c r="AG385" s="29">
        <f t="shared" si="321"/>
        <v>0</v>
      </c>
      <c r="AK385" s="28">
        <f t="shared" si="371"/>
        <v>0</v>
      </c>
      <c r="AM385" s="28">
        <f t="shared" si="340"/>
        <v>0</v>
      </c>
      <c r="AN385" s="28">
        <f t="shared" si="341"/>
        <v>0</v>
      </c>
      <c r="AO385" s="28">
        <f t="shared" si="342"/>
        <v>0</v>
      </c>
      <c r="AP385" s="29"/>
      <c r="AS385" t="str">
        <f t="shared" si="327"/>
        <v/>
      </c>
      <c r="AT385" t="str">
        <f t="shared" si="372"/>
        <v/>
      </c>
      <c r="AU385" s="29">
        <f t="shared" si="328"/>
        <v>0</v>
      </c>
      <c r="AV385" s="29" t="b">
        <f t="shared" si="373"/>
        <v>0</v>
      </c>
      <c r="AW385" s="29">
        <f t="shared" si="329"/>
        <v>0</v>
      </c>
      <c r="AX385" s="28">
        <f t="shared" si="325"/>
        <v>0</v>
      </c>
      <c r="BD385" t="str">
        <f t="shared" si="292"/>
        <v>R1LCUMBERLEDGE CENTRE</v>
      </c>
      <c r="BE385" s="96" t="s">
        <v>10084</v>
      </c>
      <c r="BF385" s="96" t="s">
        <v>10085</v>
      </c>
      <c r="BG385" s="96" t="s">
        <v>10084</v>
      </c>
      <c r="BH385" s="96" t="s">
        <v>10085</v>
      </c>
      <c r="BI385" s="94" t="str">
        <f t="shared" si="293"/>
        <v>R1L</v>
      </c>
    </row>
    <row r="386" spans="1:61" hidden="1" x14ac:dyDescent="0.3">
      <c r="A386" s="29" t="e">
        <f t="shared" si="363"/>
        <v>#N/A</v>
      </c>
      <c r="B386" s="29" t="e">
        <f t="shared" si="364"/>
        <v>#N/A</v>
      </c>
      <c r="C386" s="29"/>
      <c r="D386" s="29">
        <f t="shared" si="365"/>
        <v>0</v>
      </c>
      <c r="E386" s="43">
        <f t="shared" si="311"/>
        <v>0</v>
      </c>
      <c r="F386" s="29" t="str">
        <f t="shared" si="312"/>
        <v/>
      </c>
      <c r="G386" s="43" t="str">
        <f t="shared" si="313"/>
        <v/>
      </c>
      <c r="H386" s="43">
        <f t="shared" si="314"/>
        <v>0</v>
      </c>
      <c r="I386" s="43">
        <f t="shared" si="315"/>
        <v>0</v>
      </c>
      <c r="J386" s="43">
        <f t="shared" si="366"/>
        <v>0</v>
      </c>
      <c r="K386" s="43">
        <f t="shared" si="367"/>
        <v>0</v>
      </c>
      <c r="L386" s="43">
        <f t="shared" si="316"/>
        <v>0</v>
      </c>
      <c r="M386" s="43">
        <f t="shared" si="317"/>
        <v>0</v>
      </c>
      <c r="N386" s="43">
        <f t="shared" si="318"/>
        <v>0</v>
      </c>
      <c r="O386" s="43"/>
      <c r="P386" s="43"/>
      <c r="Q386" s="43"/>
      <c r="R386" s="43"/>
      <c r="S386" s="43"/>
      <c r="T386" s="43"/>
      <c r="U386" s="43">
        <f t="shared" si="319"/>
        <v>0</v>
      </c>
      <c r="V386" s="43"/>
      <c r="W386" s="43"/>
      <c r="X386" s="43"/>
      <c r="Y386" s="43"/>
      <c r="Z386" s="43"/>
      <c r="AA386" s="43">
        <f t="shared" si="368"/>
        <v>0</v>
      </c>
      <c r="AB386" s="43">
        <f t="shared" si="368"/>
        <v>0</v>
      </c>
      <c r="AC386" s="43">
        <f t="shared" si="368"/>
        <v>0</v>
      </c>
      <c r="AD386" s="43">
        <f t="shared" si="368"/>
        <v>0</v>
      </c>
      <c r="AE386" s="43">
        <f t="shared" ref="AE386:AF386" si="383">IF(AE185="",0,IF(AE185&gt;100%,1,0))</f>
        <v>0</v>
      </c>
      <c r="AF386" s="43">
        <f t="shared" si="383"/>
        <v>0</v>
      </c>
      <c r="AG386" s="29">
        <f t="shared" si="321"/>
        <v>0</v>
      </c>
      <c r="AK386" s="28">
        <f t="shared" si="371"/>
        <v>0</v>
      </c>
      <c r="AM386" s="28">
        <f t="shared" si="340"/>
        <v>0</v>
      </c>
      <c r="AN386" s="28">
        <f t="shared" si="341"/>
        <v>0</v>
      </c>
      <c r="AO386" s="28">
        <f t="shared" si="342"/>
        <v>0</v>
      </c>
      <c r="AP386" s="29"/>
      <c r="AS386" t="str">
        <f t="shared" si="327"/>
        <v/>
      </c>
      <c r="AT386" t="str">
        <f t="shared" si="372"/>
        <v/>
      </c>
      <c r="AU386" s="29">
        <f t="shared" si="328"/>
        <v>0</v>
      </c>
      <c r="AV386" s="29" t="b">
        <f t="shared" si="373"/>
        <v>0</v>
      </c>
      <c r="AW386" s="29">
        <f t="shared" si="329"/>
        <v>0</v>
      </c>
      <c r="AX386" s="28">
        <f t="shared" si="325"/>
        <v>0</v>
      </c>
      <c r="BD386" t="str">
        <f t="shared" si="292"/>
        <v>R1LHARLOW - DERWENT CENTRE</v>
      </c>
      <c r="BE386" s="96" t="s">
        <v>10086</v>
      </c>
      <c r="BF386" s="96" t="s">
        <v>8525</v>
      </c>
      <c r="BG386" s="96" t="s">
        <v>10086</v>
      </c>
      <c r="BH386" s="96" t="s">
        <v>8525</v>
      </c>
      <c r="BI386" s="94" t="str">
        <f t="shared" si="293"/>
        <v>R1L</v>
      </c>
    </row>
    <row r="387" spans="1:61" hidden="1" x14ac:dyDescent="0.3">
      <c r="A387" s="29" t="e">
        <f t="shared" si="363"/>
        <v>#N/A</v>
      </c>
      <c r="B387" s="29" t="e">
        <f t="shared" si="364"/>
        <v>#N/A</v>
      </c>
      <c r="C387" s="29"/>
      <c r="D387" s="29">
        <f t="shared" si="365"/>
        <v>0</v>
      </c>
      <c r="E387" s="43">
        <f t="shared" si="311"/>
        <v>0</v>
      </c>
      <c r="F387" s="29" t="str">
        <f t="shared" si="312"/>
        <v/>
      </c>
      <c r="G387" s="43" t="str">
        <f t="shared" si="313"/>
        <v/>
      </c>
      <c r="H387" s="43">
        <f t="shared" si="314"/>
        <v>0</v>
      </c>
      <c r="I387" s="43">
        <f t="shared" si="315"/>
        <v>0</v>
      </c>
      <c r="J387" s="43">
        <f t="shared" si="366"/>
        <v>0</v>
      </c>
      <c r="K387" s="43">
        <f t="shared" si="367"/>
        <v>0</v>
      </c>
      <c r="L387" s="43">
        <f t="shared" si="316"/>
        <v>0</v>
      </c>
      <c r="M387" s="43">
        <f t="shared" si="317"/>
        <v>0</v>
      </c>
      <c r="N387" s="43">
        <f t="shared" si="318"/>
        <v>0</v>
      </c>
      <c r="O387" s="43"/>
      <c r="P387" s="43"/>
      <c r="Q387" s="43"/>
      <c r="R387" s="43"/>
      <c r="S387" s="43"/>
      <c r="T387" s="43"/>
      <c r="U387" s="43">
        <f t="shared" si="319"/>
        <v>0</v>
      </c>
      <c r="V387" s="43"/>
      <c r="W387" s="43"/>
      <c r="X387" s="43"/>
      <c r="Y387" s="43"/>
      <c r="Z387" s="43"/>
      <c r="AA387" s="43">
        <f t="shared" si="368"/>
        <v>0</v>
      </c>
      <c r="AB387" s="43">
        <f t="shared" si="368"/>
        <v>0</v>
      </c>
      <c r="AC387" s="43">
        <f t="shared" si="368"/>
        <v>0</v>
      </c>
      <c r="AD387" s="43">
        <f t="shared" si="368"/>
        <v>0</v>
      </c>
      <c r="AE387" s="43">
        <f t="shared" ref="AE387:AF387" si="384">IF(AE186="",0,IF(AE186&gt;100%,1,0))</f>
        <v>0</v>
      </c>
      <c r="AF387" s="43">
        <f t="shared" si="384"/>
        <v>0</v>
      </c>
      <c r="AG387" s="29">
        <f t="shared" si="321"/>
        <v>0</v>
      </c>
      <c r="AK387" s="28">
        <f t="shared" si="371"/>
        <v>0</v>
      </c>
      <c r="AM387" s="28">
        <f t="shared" si="340"/>
        <v>0</v>
      </c>
      <c r="AN387" s="28">
        <f t="shared" si="341"/>
        <v>0</v>
      </c>
      <c r="AO387" s="28">
        <f t="shared" si="342"/>
        <v>0</v>
      </c>
      <c r="AP387" s="29"/>
      <c r="AS387" t="str">
        <f t="shared" si="327"/>
        <v/>
      </c>
      <c r="AT387" t="str">
        <f t="shared" si="372"/>
        <v/>
      </c>
      <c r="AU387" s="29">
        <f t="shared" si="328"/>
        <v>0</v>
      </c>
      <c r="AV387" s="29" t="b">
        <f t="shared" si="373"/>
        <v>0</v>
      </c>
      <c r="AW387" s="29">
        <f t="shared" si="329"/>
        <v>0</v>
      </c>
      <c r="AX387" s="28">
        <f t="shared" si="325"/>
        <v>0</v>
      </c>
      <c r="BD387" t="str">
        <f t="shared" si="292"/>
        <v>R1LHARLOW - SYDENHAM HOUSE</v>
      </c>
      <c r="BE387" s="96" t="s">
        <v>10087</v>
      </c>
      <c r="BF387" s="96" t="s">
        <v>8531</v>
      </c>
      <c r="BG387" s="96" t="s">
        <v>10087</v>
      </c>
      <c r="BH387" s="96" t="s">
        <v>8531</v>
      </c>
      <c r="BI387" s="94" t="str">
        <f t="shared" si="293"/>
        <v>R1L</v>
      </c>
    </row>
    <row r="388" spans="1:61" hidden="1" x14ac:dyDescent="0.3">
      <c r="A388" s="29" t="e">
        <f t="shared" si="363"/>
        <v>#N/A</v>
      </c>
      <c r="B388" s="29" t="e">
        <f t="shared" si="364"/>
        <v>#N/A</v>
      </c>
      <c r="C388" s="29"/>
      <c r="D388" s="29">
        <f t="shared" si="365"/>
        <v>0</v>
      </c>
      <c r="E388" s="43">
        <f t="shared" si="311"/>
        <v>0</v>
      </c>
      <c r="F388" s="29" t="str">
        <f t="shared" si="312"/>
        <v/>
      </c>
      <c r="G388" s="43" t="str">
        <f t="shared" si="313"/>
        <v/>
      </c>
      <c r="H388" s="43">
        <f t="shared" si="314"/>
        <v>0</v>
      </c>
      <c r="I388" s="43">
        <f t="shared" si="315"/>
        <v>0</v>
      </c>
      <c r="J388" s="43">
        <f t="shared" si="366"/>
        <v>0</v>
      </c>
      <c r="K388" s="43">
        <f t="shared" si="367"/>
        <v>0</v>
      </c>
      <c r="L388" s="43">
        <f t="shared" si="316"/>
        <v>0</v>
      </c>
      <c r="M388" s="43">
        <f t="shared" si="317"/>
        <v>0</v>
      </c>
      <c r="N388" s="43">
        <f t="shared" si="318"/>
        <v>0</v>
      </c>
      <c r="O388" s="43"/>
      <c r="P388" s="43"/>
      <c r="Q388" s="43"/>
      <c r="R388" s="43"/>
      <c r="S388" s="43"/>
      <c r="T388" s="43"/>
      <c r="U388" s="43">
        <f t="shared" si="319"/>
        <v>0</v>
      </c>
      <c r="V388" s="43"/>
      <c r="W388" s="43"/>
      <c r="X388" s="43"/>
      <c r="Y388" s="43"/>
      <c r="Z388" s="43"/>
      <c r="AA388" s="43">
        <f t="shared" si="368"/>
        <v>0</v>
      </c>
      <c r="AB388" s="43">
        <f t="shared" si="368"/>
        <v>0</v>
      </c>
      <c r="AC388" s="43">
        <f t="shared" si="368"/>
        <v>0</v>
      </c>
      <c r="AD388" s="43">
        <f t="shared" si="368"/>
        <v>0</v>
      </c>
      <c r="AE388" s="43">
        <f t="shared" ref="AE388:AF388" si="385">IF(AE187="",0,IF(AE187&gt;100%,1,0))</f>
        <v>0</v>
      </c>
      <c r="AF388" s="43">
        <f t="shared" si="385"/>
        <v>0</v>
      </c>
      <c r="AG388" s="29">
        <f t="shared" si="321"/>
        <v>0</v>
      </c>
      <c r="AK388" s="28">
        <f t="shared" si="371"/>
        <v>0</v>
      </c>
      <c r="AM388" s="28">
        <f t="shared" si="340"/>
        <v>0</v>
      </c>
      <c r="AN388" s="28">
        <f t="shared" si="341"/>
        <v>0</v>
      </c>
      <c r="AO388" s="28">
        <f t="shared" si="342"/>
        <v>0</v>
      </c>
      <c r="AP388" s="29"/>
      <c r="AS388" t="str">
        <f t="shared" si="327"/>
        <v/>
      </c>
      <c r="AT388" t="str">
        <f t="shared" si="372"/>
        <v/>
      </c>
      <c r="AU388" s="29">
        <f t="shared" si="328"/>
        <v>0</v>
      </c>
      <c r="AV388" s="29" t="b">
        <f t="shared" si="373"/>
        <v>0</v>
      </c>
      <c r="AW388" s="29">
        <f t="shared" si="329"/>
        <v>0</v>
      </c>
      <c r="AX388" s="28">
        <f t="shared" si="325"/>
        <v>0</v>
      </c>
      <c r="BD388" t="str">
        <f t="shared" si="292"/>
        <v>R1LHEATH CLOSE</v>
      </c>
      <c r="BE388" s="96" t="s">
        <v>10088</v>
      </c>
      <c r="BF388" s="96" t="s">
        <v>9639</v>
      </c>
      <c r="BG388" s="96" t="s">
        <v>10088</v>
      </c>
      <c r="BH388" s="96" t="s">
        <v>9639</v>
      </c>
      <c r="BI388" s="94" t="str">
        <f t="shared" si="293"/>
        <v>R1L</v>
      </c>
    </row>
    <row r="389" spans="1:61" hidden="1" x14ac:dyDescent="0.3">
      <c r="A389" s="29" t="e">
        <f t="shared" si="363"/>
        <v>#N/A</v>
      </c>
      <c r="B389" s="29" t="e">
        <f t="shared" si="364"/>
        <v>#N/A</v>
      </c>
      <c r="C389" s="29"/>
      <c r="D389" s="29">
        <f t="shared" si="365"/>
        <v>0</v>
      </c>
      <c r="E389" s="43">
        <f t="shared" si="311"/>
        <v>0</v>
      </c>
      <c r="F389" s="29" t="str">
        <f t="shared" si="312"/>
        <v/>
      </c>
      <c r="G389" s="43" t="str">
        <f t="shared" si="313"/>
        <v/>
      </c>
      <c r="H389" s="43">
        <f t="shared" si="314"/>
        <v>0</v>
      </c>
      <c r="I389" s="43">
        <f t="shared" si="315"/>
        <v>0</v>
      </c>
      <c r="J389" s="43">
        <f t="shared" si="366"/>
        <v>0</v>
      </c>
      <c r="K389" s="43">
        <f t="shared" si="367"/>
        <v>0</v>
      </c>
      <c r="L389" s="43">
        <f t="shared" si="316"/>
        <v>0</v>
      </c>
      <c r="M389" s="43">
        <f t="shared" si="317"/>
        <v>0</v>
      </c>
      <c r="N389" s="43">
        <f t="shared" si="318"/>
        <v>0</v>
      </c>
      <c r="O389" s="43"/>
      <c r="P389" s="43"/>
      <c r="Q389" s="43"/>
      <c r="R389" s="43"/>
      <c r="S389" s="43"/>
      <c r="T389" s="43"/>
      <c r="U389" s="43">
        <f t="shared" si="319"/>
        <v>0</v>
      </c>
      <c r="V389" s="43"/>
      <c r="W389" s="43"/>
      <c r="X389" s="43"/>
      <c r="Y389" s="43"/>
      <c r="Z389" s="43"/>
      <c r="AA389" s="43">
        <f t="shared" si="368"/>
        <v>0</v>
      </c>
      <c r="AB389" s="43">
        <f t="shared" si="368"/>
        <v>0</v>
      </c>
      <c r="AC389" s="43">
        <f t="shared" si="368"/>
        <v>0</v>
      </c>
      <c r="AD389" s="43">
        <f t="shared" si="368"/>
        <v>0</v>
      </c>
      <c r="AE389" s="43">
        <f t="shared" ref="AE389:AF389" si="386">IF(AE188="",0,IF(AE188&gt;100%,1,0))</f>
        <v>0</v>
      </c>
      <c r="AF389" s="43">
        <f t="shared" si="386"/>
        <v>0</v>
      </c>
      <c r="AG389" s="29">
        <f t="shared" si="321"/>
        <v>0</v>
      </c>
      <c r="AK389" s="28">
        <f t="shared" si="371"/>
        <v>0</v>
      </c>
      <c r="AM389" s="28">
        <f t="shared" si="340"/>
        <v>0</v>
      </c>
      <c r="AN389" s="28">
        <f t="shared" si="341"/>
        <v>0</v>
      </c>
      <c r="AO389" s="28">
        <f t="shared" si="342"/>
        <v>0</v>
      </c>
      <c r="AP389" s="29"/>
      <c r="AS389" t="str">
        <f t="shared" si="327"/>
        <v/>
      </c>
      <c r="AT389" t="str">
        <f t="shared" si="372"/>
        <v/>
      </c>
      <c r="AU389" s="29">
        <f t="shared" si="328"/>
        <v>0</v>
      </c>
      <c r="AV389" s="29" t="b">
        <f t="shared" si="373"/>
        <v>0</v>
      </c>
      <c r="AW389" s="29">
        <f t="shared" si="329"/>
        <v>0</v>
      </c>
      <c r="AX389" s="28">
        <f t="shared" si="325"/>
        <v>0</v>
      </c>
      <c r="BD389" t="str">
        <f t="shared" si="292"/>
        <v>R1LMENTAL HEALTH UNIT (BASILDON)</v>
      </c>
      <c r="BE389" s="96" t="s">
        <v>10089</v>
      </c>
      <c r="BF389" s="96" t="s">
        <v>5394</v>
      </c>
      <c r="BG389" s="96" t="s">
        <v>10089</v>
      </c>
      <c r="BH389" s="96" t="s">
        <v>5394</v>
      </c>
      <c r="BI389" s="94" t="str">
        <f t="shared" si="293"/>
        <v>R1L</v>
      </c>
    </row>
    <row r="390" spans="1:61" hidden="1" x14ac:dyDescent="0.3">
      <c r="A390" s="29" t="e">
        <f t="shared" si="363"/>
        <v>#N/A</v>
      </c>
      <c r="B390" s="29" t="e">
        <f t="shared" si="364"/>
        <v>#N/A</v>
      </c>
      <c r="C390" s="29"/>
      <c r="D390" s="29">
        <f t="shared" si="365"/>
        <v>0</v>
      </c>
      <c r="E390" s="43">
        <f t="shared" si="311"/>
        <v>0</v>
      </c>
      <c r="F390" s="29" t="str">
        <f t="shared" si="312"/>
        <v/>
      </c>
      <c r="G390" s="43" t="str">
        <f t="shared" si="313"/>
        <v/>
      </c>
      <c r="H390" s="43">
        <f t="shared" si="314"/>
        <v>0</v>
      </c>
      <c r="I390" s="43">
        <f t="shared" si="315"/>
        <v>0</v>
      </c>
      <c r="J390" s="43">
        <f t="shared" si="366"/>
        <v>0</v>
      </c>
      <c r="K390" s="43">
        <f t="shared" si="367"/>
        <v>0</v>
      </c>
      <c r="L390" s="43">
        <f t="shared" si="316"/>
        <v>0</v>
      </c>
      <c r="M390" s="43">
        <f t="shared" si="317"/>
        <v>0</v>
      </c>
      <c r="N390" s="43">
        <f t="shared" si="318"/>
        <v>0</v>
      </c>
      <c r="O390" s="43"/>
      <c r="P390" s="43"/>
      <c r="Q390" s="43"/>
      <c r="R390" s="43"/>
      <c r="S390" s="43"/>
      <c r="T390" s="43"/>
      <c r="U390" s="43">
        <f t="shared" si="319"/>
        <v>0</v>
      </c>
      <c r="V390" s="43"/>
      <c r="W390" s="43"/>
      <c r="X390" s="43"/>
      <c r="Y390" s="43"/>
      <c r="Z390" s="43"/>
      <c r="AA390" s="43">
        <f t="shared" si="368"/>
        <v>0</v>
      </c>
      <c r="AB390" s="43">
        <f t="shared" si="368"/>
        <v>0</v>
      </c>
      <c r="AC390" s="43">
        <f t="shared" si="368"/>
        <v>0</v>
      </c>
      <c r="AD390" s="43">
        <f t="shared" si="368"/>
        <v>0</v>
      </c>
      <c r="AE390" s="43">
        <f t="shared" ref="AE390:AF390" si="387">IF(AE189="",0,IF(AE189&gt;100%,1,0))</f>
        <v>0</v>
      </c>
      <c r="AF390" s="43">
        <f t="shared" si="387"/>
        <v>0</v>
      </c>
      <c r="AG390" s="29">
        <f t="shared" si="321"/>
        <v>0</v>
      </c>
      <c r="AK390" s="28">
        <f t="shared" si="371"/>
        <v>0</v>
      </c>
      <c r="AM390" s="28">
        <f t="shared" si="340"/>
        <v>0</v>
      </c>
      <c r="AN390" s="28">
        <f t="shared" si="341"/>
        <v>0</v>
      </c>
      <c r="AO390" s="28">
        <f t="shared" si="342"/>
        <v>0</v>
      </c>
      <c r="AP390" s="29"/>
      <c r="AS390" t="str">
        <f t="shared" si="327"/>
        <v/>
      </c>
      <c r="AT390" t="str">
        <f t="shared" si="372"/>
        <v/>
      </c>
      <c r="AU390" s="29">
        <f t="shared" si="328"/>
        <v>0</v>
      </c>
      <c r="AV390" s="29" t="b">
        <f t="shared" si="373"/>
        <v>0</v>
      </c>
      <c r="AW390" s="29">
        <f t="shared" si="329"/>
        <v>0</v>
      </c>
      <c r="AX390" s="28">
        <f t="shared" si="325"/>
        <v>0</v>
      </c>
      <c r="BD390" t="str">
        <f t="shared" si="292"/>
        <v>R1LMOUNTNESSING COURT</v>
      </c>
      <c r="BE390" s="96" t="s">
        <v>10090</v>
      </c>
      <c r="BF390" s="96" t="s">
        <v>9642</v>
      </c>
      <c r="BG390" s="96" t="s">
        <v>10090</v>
      </c>
      <c r="BH390" s="96" t="s">
        <v>9642</v>
      </c>
      <c r="BI390" s="94" t="str">
        <f t="shared" si="293"/>
        <v>R1L</v>
      </c>
    </row>
    <row r="391" spans="1:61" hidden="1" x14ac:dyDescent="0.3">
      <c r="A391" s="29" t="e">
        <f t="shared" si="363"/>
        <v>#N/A</v>
      </c>
      <c r="B391" s="29" t="e">
        <f t="shared" si="364"/>
        <v>#N/A</v>
      </c>
      <c r="C391" s="29"/>
      <c r="D391" s="29">
        <f t="shared" si="365"/>
        <v>0</v>
      </c>
      <c r="E391" s="43">
        <f t="shared" si="311"/>
        <v>0</v>
      </c>
      <c r="F391" s="29" t="str">
        <f t="shared" si="312"/>
        <v/>
      </c>
      <c r="G391" s="43" t="str">
        <f t="shared" si="313"/>
        <v/>
      </c>
      <c r="H391" s="43">
        <f t="shared" si="314"/>
        <v>0</v>
      </c>
      <c r="I391" s="43">
        <f t="shared" si="315"/>
        <v>0</v>
      </c>
      <c r="J391" s="43">
        <f t="shared" si="366"/>
        <v>0</v>
      </c>
      <c r="K391" s="43">
        <f t="shared" si="367"/>
        <v>0</v>
      </c>
      <c r="L391" s="43">
        <f t="shared" si="316"/>
        <v>0</v>
      </c>
      <c r="M391" s="43">
        <f t="shared" si="317"/>
        <v>0</v>
      </c>
      <c r="N391" s="43">
        <f t="shared" si="318"/>
        <v>0</v>
      </c>
      <c r="O391" s="43"/>
      <c r="P391" s="43"/>
      <c r="Q391" s="43"/>
      <c r="R391" s="43"/>
      <c r="S391" s="43"/>
      <c r="T391" s="43"/>
      <c r="U391" s="43">
        <f t="shared" si="319"/>
        <v>0</v>
      </c>
      <c r="V391" s="43"/>
      <c r="W391" s="43"/>
      <c r="X391" s="43"/>
      <c r="Y391" s="43"/>
      <c r="Z391" s="43"/>
      <c r="AA391" s="43">
        <f t="shared" ref="AA391:AD406" si="388">IF(AA190="",0,IF(AA190&gt;100%,1,0))</f>
        <v>0</v>
      </c>
      <c r="AB391" s="43">
        <f t="shared" si="388"/>
        <v>0</v>
      </c>
      <c r="AC391" s="43">
        <f t="shared" si="388"/>
        <v>0</v>
      </c>
      <c r="AD391" s="43">
        <f t="shared" si="388"/>
        <v>0</v>
      </c>
      <c r="AE391" s="43">
        <f t="shared" ref="AE391:AF391" si="389">IF(AE190="",0,IF(AE190&gt;100%,1,0))</f>
        <v>0</v>
      </c>
      <c r="AF391" s="43">
        <f t="shared" si="389"/>
        <v>0</v>
      </c>
      <c r="AG391" s="29">
        <f t="shared" si="321"/>
        <v>0</v>
      </c>
      <c r="AK391" s="28">
        <f t="shared" si="371"/>
        <v>0</v>
      </c>
      <c r="AM391" s="28">
        <f t="shared" si="340"/>
        <v>0</v>
      </c>
      <c r="AN391" s="28">
        <f t="shared" si="341"/>
        <v>0</v>
      </c>
      <c r="AO391" s="28">
        <f t="shared" si="342"/>
        <v>0</v>
      </c>
      <c r="AP391" s="29"/>
      <c r="AS391" t="str">
        <f t="shared" si="327"/>
        <v/>
      </c>
      <c r="AT391" t="str">
        <f t="shared" si="372"/>
        <v/>
      </c>
      <c r="AU391" s="29">
        <f t="shared" si="328"/>
        <v>0</v>
      </c>
      <c r="AV391" s="29" t="b">
        <f t="shared" si="373"/>
        <v>0</v>
      </c>
      <c r="AW391" s="29">
        <f t="shared" si="329"/>
        <v>0</v>
      </c>
      <c r="AX391" s="28">
        <f t="shared" si="325"/>
        <v>0</v>
      </c>
      <c r="BD391" t="str">
        <f t="shared" si="292"/>
        <v>R1LNEW ST AUBYN CENTRE</v>
      </c>
      <c r="BE391" s="96" t="s">
        <v>10103</v>
      </c>
      <c r="BF391" s="96" t="s">
        <v>10104</v>
      </c>
      <c r="BG391" s="96" t="s">
        <v>10105</v>
      </c>
      <c r="BH391" s="96" t="s">
        <v>10104</v>
      </c>
      <c r="BI391" s="94" t="str">
        <f t="shared" si="293"/>
        <v>R1L</v>
      </c>
    </row>
    <row r="392" spans="1:61" hidden="1" x14ac:dyDescent="0.3">
      <c r="A392" s="29" t="e">
        <f t="shared" si="363"/>
        <v>#N/A</v>
      </c>
      <c r="B392" s="29" t="e">
        <f t="shared" si="364"/>
        <v>#N/A</v>
      </c>
      <c r="C392" s="29"/>
      <c r="D392" s="29">
        <f t="shared" si="365"/>
        <v>0</v>
      </c>
      <c r="E392" s="43">
        <f t="shared" si="311"/>
        <v>0</v>
      </c>
      <c r="F392" s="29" t="str">
        <f t="shared" si="312"/>
        <v/>
      </c>
      <c r="G392" s="43" t="str">
        <f t="shared" si="313"/>
        <v/>
      </c>
      <c r="H392" s="43">
        <f t="shared" si="314"/>
        <v>0</v>
      </c>
      <c r="I392" s="43">
        <f t="shared" si="315"/>
        <v>0</v>
      </c>
      <c r="J392" s="43">
        <f t="shared" si="366"/>
        <v>0</v>
      </c>
      <c r="K392" s="43">
        <f t="shared" si="367"/>
        <v>0</v>
      </c>
      <c r="L392" s="43">
        <f t="shared" si="316"/>
        <v>0</v>
      </c>
      <c r="M392" s="43">
        <f t="shared" si="317"/>
        <v>0</v>
      </c>
      <c r="N392" s="43">
        <f t="shared" si="318"/>
        <v>0</v>
      </c>
      <c r="O392" s="43"/>
      <c r="P392" s="43"/>
      <c r="Q392" s="43"/>
      <c r="R392" s="43"/>
      <c r="S392" s="43"/>
      <c r="T392" s="43"/>
      <c r="U392" s="43">
        <f t="shared" si="319"/>
        <v>0</v>
      </c>
      <c r="V392" s="43"/>
      <c r="W392" s="43"/>
      <c r="X392" s="43"/>
      <c r="Y392" s="43"/>
      <c r="Z392" s="43"/>
      <c r="AA392" s="43">
        <f t="shared" si="388"/>
        <v>0</v>
      </c>
      <c r="AB392" s="43">
        <f t="shared" si="388"/>
        <v>0</v>
      </c>
      <c r="AC392" s="43">
        <f t="shared" si="388"/>
        <v>0</v>
      </c>
      <c r="AD392" s="43">
        <f t="shared" si="388"/>
        <v>0</v>
      </c>
      <c r="AE392" s="43">
        <f t="shared" ref="AE392:AF392" si="390">IF(AE191="",0,IF(AE191&gt;100%,1,0))</f>
        <v>0</v>
      </c>
      <c r="AF392" s="43">
        <f t="shared" si="390"/>
        <v>0</v>
      </c>
      <c r="AG392" s="29">
        <f t="shared" si="321"/>
        <v>0</v>
      </c>
      <c r="AK392" s="28">
        <f t="shared" si="371"/>
        <v>0</v>
      </c>
      <c r="AM392" s="28">
        <f t="shared" si="340"/>
        <v>0</v>
      </c>
      <c r="AN392" s="28">
        <f t="shared" si="341"/>
        <v>0</v>
      </c>
      <c r="AO392" s="28">
        <f t="shared" si="342"/>
        <v>0</v>
      </c>
      <c r="AP392" s="29"/>
      <c r="AS392" t="str">
        <f t="shared" si="327"/>
        <v/>
      </c>
      <c r="AT392" t="str">
        <f t="shared" si="372"/>
        <v/>
      </c>
      <c r="AU392" s="29">
        <f t="shared" si="328"/>
        <v>0</v>
      </c>
      <c r="AV392" s="29" t="b">
        <f t="shared" si="373"/>
        <v>0</v>
      </c>
      <c r="AW392" s="29">
        <f t="shared" si="329"/>
        <v>0</v>
      </c>
      <c r="AX392" s="28">
        <f t="shared" si="325"/>
        <v>0</v>
      </c>
      <c r="BD392" t="str">
        <f t="shared" si="292"/>
        <v>R1LROBIN PINTO UNIT</v>
      </c>
      <c r="BE392" s="96" t="s">
        <v>10091</v>
      </c>
      <c r="BF392" s="96" t="s">
        <v>5386</v>
      </c>
      <c r="BG392" s="96" t="s">
        <v>10091</v>
      </c>
      <c r="BH392" s="96" t="s">
        <v>5386</v>
      </c>
      <c r="BI392" s="94" t="str">
        <f t="shared" si="293"/>
        <v>R1L</v>
      </c>
    </row>
    <row r="393" spans="1:61" hidden="1" x14ac:dyDescent="0.3">
      <c r="A393" s="29" t="e">
        <f t="shared" si="363"/>
        <v>#N/A</v>
      </c>
      <c r="B393" s="29" t="e">
        <f t="shared" si="364"/>
        <v>#N/A</v>
      </c>
      <c r="C393" s="29"/>
      <c r="D393" s="29">
        <f t="shared" si="365"/>
        <v>0</v>
      </c>
      <c r="E393" s="43">
        <f t="shared" si="311"/>
        <v>0</v>
      </c>
      <c r="F393" s="29" t="str">
        <f t="shared" si="312"/>
        <v/>
      </c>
      <c r="G393" s="43" t="str">
        <f t="shared" si="313"/>
        <v/>
      </c>
      <c r="H393" s="43">
        <f t="shared" si="314"/>
        <v>0</v>
      </c>
      <c r="I393" s="43">
        <f t="shared" si="315"/>
        <v>0</v>
      </c>
      <c r="J393" s="43">
        <f t="shared" si="366"/>
        <v>0</v>
      </c>
      <c r="K393" s="43">
        <f t="shared" si="367"/>
        <v>0</v>
      </c>
      <c r="L393" s="43">
        <f t="shared" si="316"/>
        <v>0</v>
      </c>
      <c r="M393" s="43">
        <f t="shared" si="317"/>
        <v>0</v>
      </c>
      <c r="N393" s="43">
        <f t="shared" si="318"/>
        <v>0</v>
      </c>
      <c r="O393" s="43"/>
      <c r="P393" s="43"/>
      <c r="Q393" s="43"/>
      <c r="R393" s="43"/>
      <c r="S393" s="43"/>
      <c r="T393" s="43"/>
      <c r="U393" s="43">
        <f t="shared" si="319"/>
        <v>0</v>
      </c>
      <c r="V393" s="43"/>
      <c r="W393" s="43"/>
      <c r="X393" s="43"/>
      <c r="Y393" s="43"/>
      <c r="Z393" s="43"/>
      <c r="AA393" s="43">
        <f t="shared" si="388"/>
        <v>0</v>
      </c>
      <c r="AB393" s="43">
        <f t="shared" si="388"/>
        <v>0</v>
      </c>
      <c r="AC393" s="43">
        <f t="shared" si="388"/>
        <v>0</v>
      </c>
      <c r="AD393" s="43">
        <f t="shared" si="388"/>
        <v>0</v>
      </c>
      <c r="AE393" s="43">
        <f t="shared" ref="AE393:AF393" si="391">IF(AE192="",0,IF(AE192&gt;100%,1,0))</f>
        <v>0</v>
      </c>
      <c r="AF393" s="43">
        <f t="shared" si="391"/>
        <v>0</v>
      </c>
      <c r="AG393" s="29">
        <f t="shared" si="321"/>
        <v>0</v>
      </c>
      <c r="AK393" s="28">
        <f t="shared" si="371"/>
        <v>0</v>
      </c>
      <c r="AM393" s="28">
        <f t="shared" si="340"/>
        <v>0</v>
      </c>
      <c r="AN393" s="28">
        <f t="shared" si="341"/>
        <v>0</v>
      </c>
      <c r="AO393" s="28">
        <f t="shared" si="342"/>
        <v>0</v>
      </c>
      <c r="AP393" s="29"/>
      <c r="AS393" t="str">
        <f t="shared" si="327"/>
        <v/>
      </c>
      <c r="AT393" t="str">
        <f t="shared" si="372"/>
        <v/>
      </c>
      <c r="AU393" s="29">
        <f t="shared" si="328"/>
        <v>0</v>
      </c>
      <c r="AV393" s="29" t="b">
        <f t="shared" si="373"/>
        <v>0</v>
      </c>
      <c r="AW393" s="29">
        <f t="shared" si="329"/>
        <v>0</v>
      </c>
      <c r="AX393" s="28">
        <f t="shared" si="325"/>
        <v>0</v>
      </c>
      <c r="BD393" t="str">
        <f t="shared" si="292"/>
        <v>R1LROCHFORD COMMUNITY HOSPITAL</v>
      </c>
      <c r="BE393" s="96" t="s">
        <v>10092</v>
      </c>
      <c r="BF393" s="96" t="s">
        <v>5374</v>
      </c>
      <c r="BG393" s="96" t="s">
        <v>10092</v>
      </c>
      <c r="BH393" s="96" t="s">
        <v>5374</v>
      </c>
      <c r="BI393" s="94" t="str">
        <f t="shared" si="293"/>
        <v>R1L</v>
      </c>
    </row>
    <row r="394" spans="1:61" hidden="1" x14ac:dyDescent="0.3">
      <c r="A394" s="29" t="e">
        <f t="shared" si="363"/>
        <v>#N/A</v>
      </c>
      <c r="B394" s="29" t="e">
        <f t="shared" si="364"/>
        <v>#N/A</v>
      </c>
      <c r="C394" s="29"/>
      <c r="D394" s="29">
        <f t="shared" si="365"/>
        <v>0</v>
      </c>
      <c r="E394" s="43">
        <f t="shared" si="311"/>
        <v>0</v>
      </c>
      <c r="F394" s="29" t="str">
        <f t="shared" si="312"/>
        <v/>
      </c>
      <c r="G394" s="43" t="str">
        <f t="shared" si="313"/>
        <v/>
      </c>
      <c r="H394" s="43">
        <f t="shared" si="314"/>
        <v>0</v>
      </c>
      <c r="I394" s="43">
        <f t="shared" si="315"/>
        <v>0</v>
      </c>
      <c r="J394" s="43">
        <f t="shared" si="366"/>
        <v>0</v>
      </c>
      <c r="K394" s="43">
        <f t="shared" si="367"/>
        <v>0</v>
      </c>
      <c r="L394" s="43">
        <f t="shared" si="316"/>
        <v>0</v>
      </c>
      <c r="M394" s="43">
        <f t="shared" si="317"/>
        <v>0</v>
      </c>
      <c r="N394" s="43">
        <f t="shared" si="318"/>
        <v>0</v>
      </c>
      <c r="O394" s="43"/>
      <c r="P394" s="43"/>
      <c r="Q394" s="43"/>
      <c r="R394" s="43"/>
      <c r="S394" s="43"/>
      <c r="T394" s="43"/>
      <c r="U394" s="43">
        <f t="shared" si="319"/>
        <v>0</v>
      </c>
      <c r="V394" s="43"/>
      <c r="W394" s="43"/>
      <c r="X394" s="43"/>
      <c r="Y394" s="43"/>
      <c r="Z394" s="43"/>
      <c r="AA394" s="43">
        <f t="shared" si="388"/>
        <v>0</v>
      </c>
      <c r="AB394" s="43">
        <f t="shared" si="388"/>
        <v>0</v>
      </c>
      <c r="AC394" s="43">
        <f t="shared" si="388"/>
        <v>0</v>
      </c>
      <c r="AD394" s="43">
        <f t="shared" si="388"/>
        <v>0</v>
      </c>
      <c r="AE394" s="43">
        <f t="shared" ref="AE394:AF394" si="392">IF(AE193="",0,IF(AE193&gt;100%,1,0))</f>
        <v>0</v>
      </c>
      <c r="AF394" s="43">
        <f t="shared" si="392"/>
        <v>0</v>
      </c>
      <c r="AG394" s="29">
        <f t="shared" si="321"/>
        <v>0</v>
      </c>
      <c r="AK394" s="28">
        <f t="shared" si="371"/>
        <v>0</v>
      </c>
      <c r="AM394" s="28">
        <f t="shared" si="340"/>
        <v>0</v>
      </c>
      <c r="AN394" s="28">
        <f t="shared" si="341"/>
        <v>0</v>
      </c>
      <c r="AO394" s="28">
        <f t="shared" si="342"/>
        <v>0</v>
      </c>
      <c r="AP394" s="29"/>
      <c r="AS394" t="str">
        <f t="shared" si="327"/>
        <v/>
      </c>
      <c r="AT394" t="str">
        <f t="shared" si="372"/>
        <v/>
      </c>
      <c r="AU394" s="29">
        <f t="shared" si="328"/>
        <v>0</v>
      </c>
      <c r="AV394" s="29" t="b">
        <f t="shared" si="373"/>
        <v>0</v>
      </c>
      <c r="AW394" s="29">
        <f t="shared" si="329"/>
        <v>0</v>
      </c>
      <c r="AX394" s="28">
        <f t="shared" si="325"/>
        <v>0</v>
      </c>
      <c r="BD394" t="str">
        <f t="shared" si="292"/>
        <v>R1LSAFFRON WALDEN COMMUNITY HOSPITAL</v>
      </c>
      <c r="BE394" s="96" t="s">
        <v>10093</v>
      </c>
      <c r="BF394" s="96" t="s">
        <v>5461</v>
      </c>
      <c r="BG394" s="96" t="s">
        <v>10093</v>
      </c>
      <c r="BH394" s="96" t="s">
        <v>5461</v>
      </c>
      <c r="BI394" s="94" t="str">
        <f t="shared" si="293"/>
        <v>R1L</v>
      </c>
    </row>
    <row r="395" spans="1:61" hidden="1" x14ac:dyDescent="0.3">
      <c r="A395" s="29" t="e">
        <f t="shared" si="363"/>
        <v>#N/A</v>
      </c>
      <c r="B395" s="29" t="e">
        <f t="shared" si="364"/>
        <v>#N/A</v>
      </c>
      <c r="C395" s="29"/>
      <c r="D395" s="29">
        <f t="shared" si="365"/>
        <v>0</v>
      </c>
      <c r="E395" s="43">
        <f t="shared" si="311"/>
        <v>0</v>
      </c>
      <c r="F395" s="29" t="str">
        <f t="shared" si="312"/>
        <v/>
      </c>
      <c r="G395" s="43" t="str">
        <f t="shared" si="313"/>
        <v/>
      </c>
      <c r="H395" s="43">
        <f t="shared" si="314"/>
        <v>0</v>
      </c>
      <c r="I395" s="43">
        <f t="shared" si="315"/>
        <v>0</v>
      </c>
      <c r="J395" s="43">
        <f t="shared" si="366"/>
        <v>0</v>
      </c>
      <c r="K395" s="43">
        <f t="shared" si="367"/>
        <v>0</v>
      </c>
      <c r="L395" s="43">
        <f t="shared" si="316"/>
        <v>0</v>
      </c>
      <c r="M395" s="43">
        <f t="shared" si="317"/>
        <v>0</v>
      </c>
      <c r="N395" s="43">
        <f t="shared" si="318"/>
        <v>0</v>
      </c>
      <c r="O395" s="43"/>
      <c r="P395" s="43"/>
      <c r="Q395" s="43"/>
      <c r="R395" s="43"/>
      <c r="S395" s="43"/>
      <c r="T395" s="43"/>
      <c r="U395" s="43">
        <f t="shared" si="319"/>
        <v>0</v>
      </c>
      <c r="V395" s="43"/>
      <c r="W395" s="43"/>
      <c r="X395" s="43"/>
      <c r="Y395" s="43"/>
      <c r="Z395" s="43"/>
      <c r="AA395" s="43">
        <f t="shared" si="388"/>
        <v>0</v>
      </c>
      <c r="AB395" s="43">
        <f t="shared" si="388"/>
        <v>0</v>
      </c>
      <c r="AC395" s="43">
        <f t="shared" si="388"/>
        <v>0</v>
      </c>
      <c r="AD395" s="43">
        <f t="shared" si="388"/>
        <v>0</v>
      </c>
      <c r="AE395" s="43">
        <f t="shared" ref="AE395:AF395" si="393">IF(AE194="",0,IF(AE194&gt;100%,1,0))</f>
        <v>0</v>
      </c>
      <c r="AF395" s="43">
        <f t="shared" si="393"/>
        <v>0</v>
      </c>
      <c r="AG395" s="29">
        <f t="shared" si="321"/>
        <v>0</v>
      </c>
      <c r="AK395" s="28">
        <f t="shared" si="371"/>
        <v>0</v>
      </c>
      <c r="AM395" s="28">
        <f t="shared" si="340"/>
        <v>0</v>
      </c>
      <c r="AN395" s="28">
        <f t="shared" si="341"/>
        <v>0</v>
      </c>
      <c r="AO395" s="28">
        <f t="shared" si="342"/>
        <v>0</v>
      </c>
      <c r="AP395" s="29"/>
      <c r="AS395" t="str">
        <f t="shared" si="327"/>
        <v/>
      </c>
      <c r="AT395" t="str">
        <f t="shared" si="372"/>
        <v/>
      </c>
      <c r="AU395" s="29">
        <f t="shared" si="328"/>
        <v>0</v>
      </c>
      <c r="AV395" s="29" t="b">
        <f t="shared" si="373"/>
        <v>0</v>
      </c>
      <c r="AW395" s="29">
        <f t="shared" si="329"/>
        <v>0</v>
      </c>
      <c r="AX395" s="28">
        <f t="shared" si="325"/>
        <v>0</v>
      </c>
      <c r="BD395" t="str">
        <f t="shared" si="292"/>
        <v>R1LST MARGARET'S HOSPITAL</v>
      </c>
      <c r="BE395" s="96" t="s">
        <v>10094</v>
      </c>
      <c r="BF395" s="96" t="s">
        <v>1826</v>
      </c>
      <c r="BG395" s="96" t="s">
        <v>10094</v>
      </c>
      <c r="BH395" s="96" t="s">
        <v>1826</v>
      </c>
      <c r="BI395" s="94" t="str">
        <f t="shared" si="293"/>
        <v>R1L</v>
      </c>
    </row>
    <row r="396" spans="1:61" hidden="1" x14ac:dyDescent="0.3">
      <c r="A396" s="29" t="e">
        <f t="shared" si="363"/>
        <v>#N/A</v>
      </c>
      <c r="B396" s="29" t="e">
        <f t="shared" si="364"/>
        <v>#N/A</v>
      </c>
      <c r="C396" s="29"/>
      <c r="D396" s="29">
        <f t="shared" si="365"/>
        <v>0</v>
      </c>
      <c r="E396" s="43">
        <f t="shared" si="311"/>
        <v>0</v>
      </c>
      <c r="F396" s="29" t="str">
        <f t="shared" si="312"/>
        <v/>
      </c>
      <c r="G396" s="43" t="str">
        <f t="shared" si="313"/>
        <v/>
      </c>
      <c r="H396" s="43">
        <f t="shared" si="314"/>
        <v>0</v>
      </c>
      <c r="I396" s="43">
        <f t="shared" si="315"/>
        <v>0</v>
      </c>
      <c r="J396" s="43">
        <f t="shared" si="366"/>
        <v>0</v>
      </c>
      <c r="K396" s="43">
        <f t="shared" si="367"/>
        <v>0</v>
      </c>
      <c r="L396" s="43">
        <f t="shared" si="316"/>
        <v>0</v>
      </c>
      <c r="M396" s="43">
        <f t="shared" si="317"/>
        <v>0</v>
      </c>
      <c r="N396" s="43">
        <f t="shared" si="318"/>
        <v>0</v>
      </c>
      <c r="O396" s="43"/>
      <c r="P396" s="43"/>
      <c r="Q396" s="43"/>
      <c r="R396" s="43"/>
      <c r="S396" s="43"/>
      <c r="T396" s="43"/>
      <c r="U396" s="43">
        <f t="shared" si="319"/>
        <v>0</v>
      </c>
      <c r="V396" s="43"/>
      <c r="W396" s="43"/>
      <c r="X396" s="43"/>
      <c r="Y396" s="43"/>
      <c r="Z396" s="43"/>
      <c r="AA396" s="43">
        <f t="shared" si="388"/>
        <v>0</v>
      </c>
      <c r="AB396" s="43">
        <f t="shared" si="388"/>
        <v>0</v>
      </c>
      <c r="AC396" s="43">
        <f t="shared" si="388"/>
        <v>0</v>
      </c>
      <c r="AD396" s="43">
        <f t="shared" si="388"/>
        <v>0</v>
      </c>
      <c r="AE396" s="43">
        <f t="shared" ref="AE396:AF396" si="394">IF(AE195="",0,IF(AE195&gt;100%,1,0))</f>
        <v>0</v>
      </c>
      <c r="AF396" s="43">
        <f t="shared" si="394"/>
        <v>0</v>
      </c>
      <c r="AG396" s="29">
        <f t="shared" si="321"/>
        <v>0</v>
      </c>
      <c r="AK396" s="28">
        <f t="shared" si="371"/>
        <v>0</v>
      </c>
      <c r="AM396" s="28">
        <f t="shared" si="340"/>
        <v>0</v>
      </c>
      <c r="AN396" s="28">
        <f t="shared" si="341"/>
        <v>0</v>
      </c>
      <c r="AO396" s="28">
        <f t="shared" si="342"/>
        <v>0</v>
      </c>
      <c r="AP396" s="29"/>
      <c r="AS396" t="str">
        <f t="shared" si="327"/>
        <v/>
      </c>
      <c r="AT396" t="str">
        <f t="shared" si="372"/>
        <v/>
      </c>
      <c r="AU396" s="29">
        <f t="shared" si="328"/>
        <v>0</v>
      </c>
      <c r="AV396" s="29" t="b">
        <f t="shared" si="373"/>
        <v>0</v>
      </c>
      <c r="AW396" s="29">
        <f t="shared" si="329"/>
        <v>0</v>
      </c>
      <c r="AX396" s="28">
        <f t="shared" si="325"/>
        <v>0</v>
      </c>
      <c r="BD396" t="str">
        <f t="shared" si="292"/>
        <v>R1LTHE CRYSTAL CENTRE</v>
      </c>
      <c r="BE396" s="96" t="s">
        <v>10095</v>
      </c>
      <c r="BF396" s="96" t="s">
        <v>8523</v>
      </c>
      <c r="BG396" s="96" t="s">
        <v>10095</v>
      </c>
      <c r="BH396" s="96" t="s">
        <v>8523</v>
      </c>
      <c r="BI396" s="94" t="str">
        <f t="shared" si="293"/>
        <v>R1L</v>
      </c>
    </row>
    <row r="397" spans="1:61" hidden="1" x14ac:dyDescent="0.3">
      <c r="A397" s="29" t="e">
        <f t="shared" si="363"/>
        <v>#N/A</v>
      </c>
      <c r="B397" s="29" t="e">
        <f t="shared" si="364"/>
        <v>#N/A</v>
      </c>
      <c r="C397" s="29"/>
      <c r="D397" s="29">
        <f t="shared" si="365"/>
        <v>0</v>
      </c>
      <c r="E397" s="43">
        <f t="shared" si="311"/>
        <v>0</v>
      </c>
      <c r="F397" s="29" t="str">
        <f t="shared" si="312"/>
        <v/>
      </c>
      <c r="G397" s="43" t="str">
        <f t="shared" si="313"/>
        <v/>
      </c>
      <c r="H397" s="43">
        <f t="shared" si="314"/>
        <v>0</v>
      </c>
      <c r="I397" s="43">
        <f t="shared" si="315"/>
        <v>0</v>
      </c>
      <c r="J397" s="43">
        <f t="shared" si="366"/>
        <v>0</v>
      </c>
      <c r="K397" s="43">
        <f t="shared" si="367"/>
        <v>0</v>
      </c>
      <c r="L397" s="43">
        <f t="shared" si="316"/>
        <v>0</v>
      </c>
      <c r="M397" s="43">
        <f t="shared" si="317"/>
        <v>0</v>
      </c>
      <c r="N397" s="43">
        <f t="shared" si="318"/>
        <v>0</v>
      </c>
      <c r="O397" s="43"/>
      <c r="P397" s="43"/>
      <c r="Q397" s="43"/>
      <c r="R397" s="43"/>
      <c r="S397" s="43"/>
      <c r="T397" s="43"/>
      <c r="U397" s="43">
        <f t="shared" si="319"/>
        <v>0</v>
      </c>
      <c r="V397" s="43"/>
      <c r="W397" s="43"/>
      <c r="X397" s="43"/>
      <c r="Y397" s="43"/>
      <c r="Z397" s="43"/>
      <c r="AA397" s="43">
        <f t="shared" si="388"/>
        <v>0</v>
      </c>
      <c r="AB397" s="43">
        <f t="shared" si="388"/>
        <v>0</v>
      </c>
      <c r="AC397" s="43">
        <f t="shared" si="388"/>
        <v>0</v>
      </c>
      <c r="AD397" s="43">
        <f t="shared" si="388"/>
        <v>0</v>
      </c>
      <c r="AE397" s="43">
        <f t="shared" ref="AE397:AF397" si="395">IF(AE196="",0,IF(AE196&gt;100%,1,0))</f>
        <v>0</v>
      </c>
      <c r="AF397" s="43">
        <f t="shared" si="395"/>
        <v>0</v>
      </c>
      <c r="AG397" s="29">
        <f t="shared" si="321"/>
        <v>0</v>
      </c>
      <c r="AK397" s="28">
        <f t="shared" si="371"/>
        <v>0</v>
      </c>
      <c r="AM397" s="28">
        <f t="shared" si="340"/>
        <v>0</v>
      </c>
      <c r="AN397" s="28">
        <f t="shared" si="341"/>
        <v>0</v>
      </c>
      <c r="AO397" s="28">
        <f t="shared" si="342"/>
        <v>0</v>
      </c>
      <c r="AP397" s="29"/>
      <c r="AS397" t="str">
        <f t="shared" si="327"/>
        <v/>
      </c>
      <c r="AT397" t="str">
        <f t="shared" si="372"/>
        <v/>
      </c>
      <c r="AU397" s="29">
        <f t="shared" si="328"/>
        <v>0</v>
      </c>
      <c r="AV397" s="29" t="b">
        <f t="shared" si="373"/>
        <v>0</v>
      </c>
      <c r="AW397" s="29">
        <f t="shared" si="329"/>
        <v>0</v>
      </c>
      <c r="AX397" s="28">
        <f t="shared" si="325"/>
        <v>0</v>
      </c>
      <c r="BD397" t="str">
        <f t="shared" si="292"/>
        <v>R1LTHURROCK COMMUNITY HOSPITAL</v>
      </c>
      <c r="BE397" s="96" t="s">
        <v>10096</v>
      </c>
      <c r="BF397" s="96" t="s">
        <v>5396</v>
      </c>
      <c r="BG397" s="96" t="s">
        <v>10096</v>
      </c>
      <c r="BH397" s="96" t="s">
        <v>5396</v>
      </c>
      <c r="BI397" s="94" t="str">
        <f t="shared" si="293"/>
        <v>R1L</v>
      </c>
    </row>
    <row r="398" spans="1:61" hidden="1" x14ac:dyDescent="0.3">
      <c r="A398" s="29" t="e">
        <f t="shared" si="363"/>
        <v>#N/A</v>
      </c>
      <c r="B398" s="29" t="e">
        <f t="shared" si="364"/>
        <v>#N/A</v>
      </c>
      <c r="C398" s="29"/>
      <c r="D398" s="29">
        <f t="shared" si="365"/>
        <v>0</v>
      </c>
      <c r="E398" s="43">
        <f t="shared" si="311"/>
        <v>0</v>
      </c>
      <c r="F398" s="29" t="str">
        <f t="shared" si="312"/>
        <v/>
      </c>
      <c r="G398" s="43" t="str">
        <f t="shared" si="313"/>
        <v/>
      </c>
      <c r="H398" s="43">
        <f t="shared" si="314"/>
        <v>0</v>
      </c>
      <c r="I398" s="43">
        <f t="shared" si="315"/>
        <v>0</v>
      </c>
      <c r="J398" s="43">
        <f t="shared" si="366"/>
        <v>0</v>
      </c>
      <c r="K398" s="43">
        <f t="shared" si="367"/>
        <v>0</v>
      </c>
      <c r="L398" s="43">
        <f t="shared" si="316"/>
        <v>0</v>
      </c>
      <c r="M398" s="43">
        <f t="shared" si="317"/>
        <v>0</v>
      </c>
      <c r="N398" s="43">
        <f t="shared" si="318"/>
        <v>0</v>
      </c>
      <c r="O398" s="43"/>
      <c r="P398" s="43"/>
      <c r="Q398" s="43"/>
      <c r="R398" s="43"/>
      <c r="S398" s="43"/>
      <c r="T398" s="43"/>
      <c r="U398" s="43">
        <f t="shared" si="319"/>
        <v>0</v>
      </c>
      <c r="V398" s="43"/>
      <c r="W398" s="43"/>
      <c r="X398" s="43"/>
      <c r="Y398" s="43"/>
      <c r="Z398" s="43"/>
      <c r="AA398" s="43">
        <f t="shared" si="388"/>
        <v>0</v>
      </c>
      <c r="AB398" s="43">
        <f t="shared" si="388"/>
        <v>0</v>
      </c>
      <c r="AC398" s="43">
        <f t="shared" si="388"/>
        <v>0</v>
      </c>
      <c r="AD398" s="43">
        <f t="shared" si="388"/>
        <v>0</v>
      </c>
      <c r="AE398" s="43">
        <f t="shared" ref="AE398:AF398" si="396">IF(AE197="",0,IF(AE197&gt;100%,1,0))</f>
        <v>0</v>
      </c>
      <c r="AF398" s="43">
        <f t="shared" si="396"/>
        <v>0</v>
      </c>
      <c r="AG398" s="29">
        <f t="shared" si="321"/>
        <v>0</v>
      </c>
      <c r="AK398" s="28">
        <f t="shared" si="371"/>
        <v>0</v>
      </c>
      <c r="AM398" s="28">
        <f t="shared" si="340"/>
        <v>0</v>
      </c>
      <c r="AN398" s="28">
        <f t="shared" si="341"/>
        <v>0</v>
      </c>
      <c r="AO398" s="28">
        <f t="shared" si="342"/>
        <v>0</v>
      </c>
      <c r="AP398" s="29"/>
      <c r="AS398" t="str">
        <f t="shared" si="327"/>
        <v/>
      </c>
      <c r="AT398" t="str">
        <f t="shared" si="372"/>
        <v/>
      </c>
      <c r="AU398" s="29">
        <f t="shared" si="328"/>
        <v>0</v>
      </c>
      <c r="AV398" s="29" t="b">
        <f t="shared" si="373"/>
        <v>0</v>
      </c>
      <c r="AW398" s="29">
        <f t="shared" si="329"/>
        <v>0</v>
      </c>
      <c r="AX398" s="28">
        <f t="shared" si="325"/>
        <v>0</v>
      </c>
      <c r="BD398" t="str">
        <f t="shared" si="292"/>
        <v>R1LWOODLEA CLINIC (LEARNING DISABILITY SERVICE)</v>
      </c>
      <c r="BE398" s="96" t="s">
        <v>10097</v>
      </c>
      <c r="BF398" s="96" t="s">
        <v>10098</v>
      </c>
      <c r="BG398" s="96" t="s">
        <v>10097</v>
      </c>
      <c r="BH398" s="96" t="s">
        <v>10098</v>
      </c>
      <c r="BI398" s="94" t="str">
        <f t="shared" si="293"/>
        <v>R1L</v>
      </c>
    </row>
    <row r="399" spans="1:61" hidden="1" x14ac:dyDescent="0.3">
      <c r="A399" s="29" t="e">
        <f t="shared" si="363"/>
        <v>#N/A</v>
      </c>
      <c r="B399" s="29" t="e">
        <f t="shared" si="364"/>
        <v>#N/A</v>
      </c>
      <c r="C399" s="29"/>
      <c r="D399" s="29">
        <f t="shared" si="365"/>
        <v>0</v>
      </c>
      <c r="E399" s="43">
        <f t="shared" si="311"/>
        <v>0</v>
      </c>
      <c r="F399" s="29" t="str">
        <f t="shared" si="312"/>
        <v/>
      </c>
      <c r="G399" s="43" t="str">
        <f t="shared" si="313"/>
        <v/>
      </c>
      <c r="H399" s="43">
        <f t="shared" si="314"/>
        <v>0</v>
      </c>
      <c r="I399" s="43">
        <f t="shared" si="315"/>
        <v>0</v>
      </c>
      <c r="J399" s="43">
        <f t="shared" si="366"/>
        <v>0</v>
      </c>
      <c r="K399" s="43">
        <f t="shared" si="367"/>
        <v>0</v>
      </c>
      <c r="L399" s="43">
        <f t="shared" si="316"/>
        <v>0</v>
      </c>
      <c r="M399" s="43">
        <f t="shared" si="317"/>
        <v>0</v>
      </c>
      <c r="N399" s="43">
        <f t="shared" si="318"/>
        <v>0</v>
      </c>
      <c r="O399" s="43"/>
      <c r="P399" s="43"/>
      <c r="Q399" s="43"/>
      <c r="R399" s="43"/>
      <c r="S399" s="43"/>
      <c r="T399" s="43"/>
      <c r="U399" s="43">
        <f t="shared" si="319"/>
        <v>0</v>
      </c>
      <c r="V399" s="43"/>
      <c r="W399" s="43"/>
      <c r="X399" s="43"/>
      <c r="Y399" s="43"/>
      <c r="Z399" s="43"/>
      <c r="AA399" s="43">
        <f t="shared" si="388"/>
        <v>0</v>
      </c>
      <c r="AB399" s="43">
        <f t="shared" si="388"/>
        <v>0</v>
      </c>
      <c r="AC399" s="43">
        <f t="shared" si="388"/>
        <v>0</v>
      </c>
      <c r="AD399" s="43">
        <f t="shared" si="388"/>
        <v>0</v>
      </c>
      <c r="AE399" s="43">
        <f t="shared" ref="AE399:AF399" si="397">IF(AE198="",0,IF(AE198&gt;100%,1,0))</f>
        <v>0</v>
      </c>
      <c r="AF399" s="43">
        <f t="shared" si="397"/>
        <v>0</v>
      </c>
      <c r="AG399" s="29">
        <f t="shared" si="321"/>
        <v>0</v>
      </c>
      <c r="AK399" s="28">
        <f t="shared" si="371"/>
        <v>0</v>
      </c>
      <c r="AM399" s="28">
        <f t="shared" si="340"/>
        <v>0</v>
      </c>
      <c r="AN399" s="28">
        <f t="shared" si="341"/>
        <v>0</v>
      </c>
      <c r="AO399" s="28">
        <f t="shared" si="342"/>
        <v>0</v>
      </c>
      <c r="AP399" s="29"/>
      <c r="AS399" t="str">
        <f t="shared" si="327"/>
        <v/>
      </c>
      <c r="AT399" t="str">
        <f t="shared" si="372"/>
        <v/>
      </c>
      <c r="AU399" s="29">
        <f t="shared" si="328"/>
        <v>0</v>
      </c>
      <c r="AV399" s="29" t="b">
        <f t="shared" si="373"/>
        <v>0</v>
      </c>
      <c r="AW399" s="29">
        <f t="shared" si="329"/>
        <v>0</v>
      </c>
      <c r="AX399" s="28">
        <f t="shared" si="325"/>
        <v>0</v>
      </c>
      <c r="BD399" t="str">
        <f t="shared" si="292"/>
        <v>RA2FARNHAM HOSPITAL</v>
      </c>
      <c r="BE399" s="94" t="s">
        <v>94</v>
      </c>
      <c r="BF399" s="94" t="s">
        <v>6808</v>
      </c>
      <c r="BG399" s="94" t="s">
        <v>94</v>
      </c>
      <c r="BH399" s="94" t="s">
        <v>6808</v>
      </c>
      <c r="BI399" s="94" t="str">
        <f t="shared" si="293"/>
        <v>RA2</v>
      </c>
    </row>
    <row r="400" spans="1:61" hidden="1" x14ac:dyDescent="0.3">
      <c r="A400" s="29" t="e">
        <f t="shared" si="363"/>
        <v>#N/A</v>
      </c>
      <c r="B400" s="29" t="e">
        <f t="shared" si="364"/>
        <v>#N/A</v>
      </c>
      <c r="C400" s="29"/>
      <c r="D400" s="29">
        <f t="shared" si="365"/>
        <v>0</v>
      </c>
      <c r="E400" s="43">
        <f t="shared" si="311"/>
        <v>0</v>
      </c>
      <c r="F400" s="29" t="str">
        <f t="shared" si="312"/>
        <v/>
      </c>
      <c r="G400" s="43" t="str">
        <f t="shared" si="313"/>
        <v/>
      </c>
      <c r="H400" s="43">
        <f t="shared" si="314"/>
        <v>0</v>
      </c>
      <c r="I400" s="43">
        <f t="shared" si="315"/>
        <v>0</v>
      </c>
      <c r="J400" s="43">
        <f t="shared" si="366"/>
        <v>0</v>
      </c>
      <c r="K400" s="43">
        <f t="shared" si="367"/>
        <v>0</v>
      </c>
      <c r="L400" s="43">
        <f t="shared" si="316"/>
        <v>0</v>
      </c>
      <c r="M400" s="43">
        <f t="shared" si="317"/>
        <v>0</v>
      </c>
      <c r="N400" s="43">
        <f t="shared" si="318"/>
        <v>0</v>
      </c>
      <c r="O400" s="43"/>
      <c r="P400" s="43"/>
      <c r="Q400" s="43"/>
      <c r="R400" s="43"/>
      <c r="S400" s="43"/>
      <c r="T400" s="43"/>
      <c r="U400" s="43">
        <f t="shared" si="319"/>
        <v>0</v>
      </c>
      <c r="V400" s="43"/>
      <c r="W400" s="43"/>
      <c r="X400" s="43"/>
      <c r="Y400" s="43"/>
      <c r="Z400" s="43"/>
      <c r="AA400" s="43">
        <f t="shared" si="388"/>
        <v>0</v>
      </c>
      <c r="AB400" s="43">
        <f t="shared" si="388"/>
        <v>0</v>
      </c>
      <c r="AC400" s="43">
        <f t="shared" si="388"/>
        <v>0</v>
      </c>
      <c r="AD400" s="43">
        <f t="shared" si="388"/>
        <v>0</v>
      </c>
      <c r="AE400" s="43">
        <f t="shared" ref="AE400:AF400" si="398">IF(AE199="",0,IF(AE199&gt;100%,1,0))</f>
        <v>0</v>
      </c>
      <c r="AF400" s="43">
        <f t="shared" si="398"/>
        <v>0</v>
      </c>
      <c r="AG400" s="29">
        <f t="shared" si="321"/>
        <v>0</v>
      </c>
      <c r="AK400" s="28">
        <f t="shared" si="371"/>
        <v>0</v>
      </c>
      <c r="AM400" s="28">
        <f t="shared" si="340"/>
        <v>0</v>
      </c>
      <c r="AN400" s="28">
        <f t="shared" si="341"/>
        <v>0</v>
      </c>
      <c r="AO400" s="28">
        <f t="shared" si="342"/>
        <v>0</v>
      </c>
      <c r="AP400" s="29"/>
      <c r="AS400" t="str">
        <f t="shared" si="327"/>
        <v/>
      </c>
      <c r="AT400" t="str">
        <f t="shared" si="372"/>
        <v/>
      </c>
      <c r="AU400" s="29">
        <f t="shared" si="328"/>
        <v>0</v>
      </c>
      <c r="AV400" s="29" t="b">
        <f t="shared" si="373"/>
        <v>0</v>
      </c>
      <c r="AW400" s="29">
        <f t="shared" si="329"/>
        <v>0</v>
      </c>
      <c r="AX400" s="28">
        <f t="shared" si="325"/>
        <v>0</v>
      </c>
      <c r="BD400" t="str">
        <f t="shared" si="292"/>
        <v>RA2FRIMLEY PARK HOSPITAL</v>
      </c>
      <c r="BE400" s="94" t="s">
        <v>95</v>
      </c>
      <c r="BF400" s="94" t="s">
        <v>5656</v>
      </c>
      <c r="BG400" s="94" t="s">
        <v>95</v>
      </c>
      <c r="BH400" s="94" t="s">
        <v>5656</v>
      </c>
      <c r="BI400" s="94" t="str">
        <f t="shared" si="293"/>
        <v>RA2</v>
      </c>
    </row>
    <row r="401" spans="1:61" hidden="1" x14ac:dyDescent="0.3">
      <c r="A401" s="29" t="e">
        <f t="shared" si="363"/>
        <v>#N/A</v>
      </c>
      <c r="B401" s="29" t="e">
        <f t="shared" si="364"/>
        <v>#N/A</v>
      </c>
      <c r="C401" s="29"/>
      <c r="D401" s="29">
        <f t="shared" si="365"/>
        <v>0</v>
      </c>
      <c r="E401" s="43">
        <f t="shared" si="311"/>
        <v>0</v>
      </c>
      <c r="F401" s="29" t="str">
        <f t="shared" si="312"/>
        <v/>
      </c>
      <c r="G401" s="43" t="str">
        <f t="shared" si="313"/>
        <v/>
      </c>
      <c r="H401" s="43">
        <f t="shared" si="314"/>
        <v>0</v>
      </c>
      <c r="I401" s="43">
        <f t="shared" si="315"/>
        <v>0</v>
      </c>
      <c r="J401" s="43">
        <f t="shared" si="366"/>
        <v>0</v>
      </c>
      <c r="K401" s="43">
        <f t="shared" si="367"/>
        <v>0</v>
      </c>
      <c r="L401" s="43">
        <f t="shared" si="316"/>
        <v>0</v>
      </c>
      <c r="M401" s="43">
        <f t="shared" si="317"/>
        <v>0</v>
      </c>
      <c r="N401" s="43">
        <f t="shared" si="318"/>
        <v>0</v>
      </c>
      <c r="O401" s="43"/>
      <c r="P401" s="43"/>
      <c r="Q401" s="43"/>
      <c r="R401" s="43"/>
      <c r="S401" s="43"/>
      <c r="T401" s="43"/>
      <c r="U401" s="43">
        <f t="shared" si="319"/>
        <v>0</v>
      </c>
      <c r="V401" s="43"/>
      <c r="W401" s="43"/>
      <c r="X401" s="43"/>
      <c r="Y401" s="43"/>
      <c r="Z401" s="43"/>
      <c r="AA401" s="43">
        <f t="shared" si="388"/>
        <v>0</v>
      </c>
      <c r="AB401" s="43">
        <f t="shared" si="388"/>
        <v>0</v>
      </c>
      <c r="AC401" s="43">
        <f t="shared" si="388"/>
        <v>0</v>
      </c>
      <c r="AD401" s="43">
        <f t="shared" si="388"/>
        <v>0</v>
      </c>
      <c r="AE401" s="43">
        <f t="shared" ref="AE401:AF401" si="399">IF(AE200="",0,IF(AE200&gt;100%,1,0))</f>
        <v>0</v>
      </c>
      <c r="AF401" s="43">
        <f t="shared" si="399"/>
        <v>0</v>
      </c>
      <c r="AG401" s="29">
        <f t="shared" si="321"/>
        <v>0</v>
      </c>
      <c r="AK401" s="28">
        <f t="shared" si="371"/>
        <v>0</v>
      </c>
      <c r="AM401" s="28">
        <f t="shared" si="340"/>
        <v>0</v>
      </c>
      <c r="AN401" s="28">
        <f t="shared" si="341"/>
        <v>0</v>
      </c>
      <c r="AO401" s="28">
        <f t="shared" si="342"/>
        <v>0</v>
      </c>
      <c r="AP401" s="29"/>
      <c r="AS401" t="str">
        <f t="shared" si="327"/>
        <v/>
      </c>
      <c r="AT401" t="str">
        <f t="shared" si="372"/>
        <v/>
      </c>
      <c r="AU401" s="29">
        <f t="shared" si="328"/>
        <v>0</v>
      </c>
      <c r="AV401" s="29" t="b">
        <f t="shared" si="373"/>
        <v>0</v>
      </c>
      <c r="AW401" s="29">
        <f t="shared" si="329"/>
        <v>0</v>
      </c>
      <c r="AX401" s="28">
        <f t="shared" si="325"/>
        <v>0</v>
      </c>
      <c r="BD401" t="str">
        <f t="shared" si="292"/>
        <v>RA2HASLEMERE HOSPITAL</v>
      </c>
      <c r="BE401" s="94" t="s">
        <v>326</v>
      </c>
      <c r="BF401" s="94" t="s">
        <v>6802</v>
      </c>
      <c r="BG401" s="94" t="s">
        <v>326</v>
      </c>
      <c r="BH401" s="94" t="s">
        <v>6802</v>
      </c>
      <c r="BI401" s="94" t="str">
        <f t="shared" si="293"/>
        <v>RA2</v>
      </c>
    </row>
    <row r="402" spans="1:61" hidden="1" x14ac:dyDescent="0.3">
      <c r="A402" s="29" t="e">
        <f t="shared" si="363"/>
        <v>#N/A</v>
      </c>
      <c r="B402" s="29" t="e">
        <f t="shared" si="364"/>
        <v>#N/A</v>
      </c>
      <c r="C402" s="29"/>
      <c r="D402" s="29">
        <f t="shared" si="365"/>
        <v>0</v>
      </c>
      <c r="E402" s="43">
        <f t="shared" si="311"/>
        <v>0</v>
      </c>
      <c r="F402" s="29" t="str">
        <f t="shared" si="312"/>
        <v/>
      </c>
      <c r="G402" s="43" t="str">
        <f t="shared" si="313"/>
        <v/>
      </c>
      <c r="H402" s="43">
        <f t="shared" si="314"/>
        <v>0</v>
      </c>
      <c r="I402" s="43">
        <f t="shared" si="315"/>
        <v>0</v>
      </c>
      <c r="J402" s="43">
        <f t="shared" si="366"/>
        <v>0</v>
      </c>
      <c r="K402" s="43">
        <f t="shared" si="367"/>
        <v>0</v>
      </c>
      <c r="L402" s="43">
        <f t="shared" si="316"/>
        <v>0</v>
      </c>
      <c r="M402" s="43">
        <f t="shared" si="317"/>
        <v>0</v>
      </c>
      <c r="N402" s="43">
        <f t="shared" si="318"/>
        <v>0</v>
      </c>
      <c r="O402" s="43"/>
      <c r="P402" s="43"/>
      <c r="Q402" s="43"/>
      <c r="R402" s="43"/>
      <c r="S402" s="43"/>
      <c r="T402" s="43"/>
      <c r="U402" s="43">
        <f t="shared" si="319"/>
        <v>0</v>
      </c>
      <c r="V402" s="43"/>
      <c r="W402" s="43"/>
      <c r="X402" s="43"/>
      <c r="Y402" s="43"/>
      <c r="Z402" s="43"/>
      <c r="AA402" s="43">
        <f t="shared" si="388"/>
        <v>0</v>
      </c>
      <c r="AB402" s="43">
        <f t="shared" si="388"/>
        <v>0</v>
      </c>
      <c r="AC402" s="43">
        <f t="shared" si="388"/>
        <v>0</v>
      </c>
      <c r="AD402" s="43">
        <f t="shared" si="388"/>
        <v>0</v>
      </c>
      <c r="AE402" s="43">
        <f t="shared" ref="AE402:AF402" si="400">IF(AE201="",0,IF(AE201&gt;100%,1,0))</f>
        <v>0</v>
      </c>
      <c r="AF402" s="43">
        <f t="shared" si="400"/>
        <v>0</v>
      </c>
      <c r="AG402" s="29">
        <f t="shared" si="321"/>
        <v>0</v>
      </c>
      <c r="AK402" s="28">
        <f t="shared" si="371"/>
        <v>0</v>
      </c>
      <c r="AM402" s="28">
        <f t="shared" si="340"/>
        <v>0</v>
      </c>
      <c r="AN402" s="28">
        <f t="shared" si="341"/>
        <v>0</v>
      </c>
      <c r="AO402" s="28">
        <f t="shared" si="342"/>
        <v>0</v>
      </c>
      <c r="AP402" s="29"/>
      <c r="AS402" t="str">
        <f t="shared" si="327"/>
        <v/>
      </c>
      <c r="AT402" t="str">
        <f t="shared" si="372"/>
        <v/>
      </c>
      <c r="AU402" s="29">
        <f t="shared" si="328"/>
        <v>0</v>
      </c>
      <c r="AV402" s="29" t="b">
        <f t="shared" si="373"/>
        <v>0</v>
      </c>
      <c r="AW402" s="29">
        <f t="shared" si="329"/>
        <v>0</v>
      </c>
      <c r="AX402" s="28">
        <f t="shared" si="325"/>
        <v>0</v>
      </c>
      <c r="BD402" t="str">
        <f t="shared" si="292"/>
        <v>RA2ROYAL SURREY COUNTY HOSPITAL</v>
      </c>
      <c r="BE402" s="94" t="s">
        <v>327</v>
      </c>
      <c r="BF402" s="94" t="s">
        <v>6800</v>
      </c>
      <c r="BG402" s="94" t="s">
        <v>327</v>
      </c>
      <c r="BH402" s="94" t="s">
        <v>6800</v>
      </c>
      <c r="BI402" s="94" t="str">
        <f t="shared" si="293"/>
        <v>RA2</v>
      </c>
    </row>
    <row r="403" spans="1:61" hidden="1" x14ac:dyDescent="0.3">
      <c r="A403" s="29" t="e">
        <f t="shared" si="363"/>
        <v>#N/A</v>
      </c>
      <c r="B403" s="29" t="e">
        <f t="shared" si="364"/>
        <v>#N/A</v>
      </c>
      <c r="C403" s="29"/>
      <c r="D403" s="29">
        <f t="shared" si="365"/>
        <v>0</v>
      </c>
      <c r="E403" s="43">
        <f t="shared" si="311"/>
        <v>0</v>
      </c>
      <c r="F403" s="29" t="str">
        <f t="shared" si="312"/>
        <v/>
      </c>
      <c r="G403" s="43" t="str">
        <f t="shared" si="313"/>
        <v/>
      </c>
      <c r="H403" s="43">
        <f t="shared" si="314"/>
        <v>0</v>
      </c>
      <c r="I403" s="43">
        <f t="shared" si="315"/>
        <v>0</v>
      </c>
      <c r="J403" s="43">
        <f t="shared" si="366"/>
        <v>0</v>
      </c>
      <c r="K403" s="43">
        <f t="shared" si="367"/>
        <v>0</v>
      </c>
      <c r="L403" s="43">
        <f t="shared" si="316"/>
        <v>0</v>
      </c>
      <c r="M403" s="43">
        <f t="shared" si="317"/>
        <v>0</v>
      </c>
      <c r="N403" s="43">
        <f t="shared" si="318"/>
        <v>0</v>
      </c>
      <c r="O403" s="43"/>
      <c r="P403" s="43"/>
      <c r="Q403" s="43"/>
      <c r="R403" s="43"/>
      <c r="S403" s="43"/>
      <c r="T403" s="43"/>
      <c r="U403" s="43">
        <f t="shared" si="319"/>
        <v>0</v>
      </c>
      <c r="V403" s="43"/>
      <c r="W403" s="43"/>
      <c r="X403" s="43"/>
      <c r="Y403" s="43"/>
      <c r="Z403" s="43"/>
      <c r="AA403" s="43">
        <f t="shared" si="388"/>
        <v>0</v>
      </c>
      <c r="AB403" s="43">
        <f t="shared" si="388"/>
        <v>0</v>
      </c>
      <c r="AC403" s="43">
        <f t="shared" si="388"/>
        <v>0</v>
      </c>
      <c r="AD403" s="43">
        <f t="shared" si="388"/>
        <v>0</v>
      </c>
      <c r="AE403" s="43">
        <f t="shared" ref="AE403:AF403" si="401">IF(AE202="",0,IF(AE202&gt;100%,1,0))</f>
        <v>0</v>
      </c>
      <c r="AF403" s="43">
        <f t="shared" si="401"/>
        <v>0</v>
      </c>
      <c r="AG403" s="29">
        <f t="shared" si="321"/>
        <v>0</v>
      </c>
      <c r="AK403" s="28">
        <f t="shared" si="371"/>
        <v>0</v>
      </c>
      <c r="AM403" s="28">
        <f t="shared" si="340"/>
        <v>0</v>
      </c>
      <c r="AN403" s="28">
        <f t="shared" si="341"/>
        <v>0</v>
      </c>
      <c r="AO403" s="28">
        <f t="shared" si="342"/>
        <v>0</v>
      </c>
      <c r="AP403" s="29"/>
      <c r="AS403" t="str">
        <f t="shared" si="327"/>
        <v/>
      </c>
      <c r="AT403" t="str">
        <f t="shared" si="372"/>
        <v/>
      </c>
      <c r="AU403" s="29">
        <f t="shared" si="328"/>
        <v>0</v>
      </c>
      <c r="AV403" s="29" t="b">
        <f t="shared" si="373"/>
        <v>0</v>
      </c>
      <c r="AW403" s="29">
        <f t="shared" si="329"/>
        <v>0</v>
      </c>
      <c r="AX403" s="28">
        <f t="shared" si="325"/>
        <v>0</v>
      </c>
      <c r="BD403" t="str">
        <f t="shared" si="292"/>
        <v>RA3CHILDREN'S SERVICES SOUTH</v>
      </c>
      <c r="BE403" s="94" t="s">
        <v>328</v>
      </c>
      <c r="BF403" s="94" t="s">
        <v>8942</v>
      </c>
      <c r="BG403" s="94" t="s">
        <v>328</v>
      </c>
      <c r="BH403" s="94" t="s">
        <v>8942</v>
      </c>
      <c r="BI403" s="94" t="str">
        <f t="shared" si="293"/>
        <v>RA3</v>
      </c>
    </row>
    <row r="404" spans="1:61" hidden="1" x14ac:dyDescent="0.3">
      <c r="A404" s="29" t="e">
        <f t="shared" si="363"/>
        <v>#N/A</v>
      </c>
      <c r="B404" s="29" t="e">
        <f t="shared" si="364"/>
        <v>#N/A</v>
      </c>
      <c r="C404" s="29"/>
      <c r="D404" s="29">
        <f t="shared" si="365"/>
        <v>0</v>
      </c>
      <c r="E404" s="43">
        <f t="shared" si="311"/>
        <v>0</v>
      </c>
      <c r="F404" s="29" t="str">
        <f t="shared" si="312"/>
        <v/>
      </c>
      <c r="G404" s="43" t="str">
        <f t="shared" si="313"/>
        <v/>
      </c>
      <c r="H404" s="43">
        <f t="shared" si="314"/>
        <v>0</v>
      </c>
      <c r="I404" s="43">
        <f t="shared" si="315"/>
        <v>0</v>
      </c>
      <c r="J404" s="43">
        <f t="shared" si="366"/>
        <v>0</v>
      </c>
      <c r="K404" s="43">
        <f t="shared" si="367"/>
        <v>0</v>
      </c>
      <c r="L404" s="43">
        <f t="shared" si="316"/>
        <v>0</v>
      </c>
      <c r="M404" s="43">
        <f t="shared" si="317"/>
        <v>0</v>
      </c>
      <c r="N404" s="43">
        <f t="shared" si="318"/>
        <v>0</v>
      </c>
      <c r="O404" s="43"/>
      <c r="P404" s="43"/>
      <c r="Q404" s="43"/>
      <c r="R404" s="43"/>
      <c r="S404" s="43"/>
      <c r="T404" s="43"/>
      <c r="U404" s="43">
        <f t="shared" si="319"/>
        <v>0</v>
      </c>
      <c r="V404" s="43"/>
      <c r="W404" s="43"/>
      <c r="X404" s="43"/>
      <c r="Y404" s="43"/>
      <c r="Z404" s="43"/>
      <c r="AA404" s="43">
        <f t="shared" si="388"/>
        <v>0</v>
      </c>
      <c r="AB404" s="43">
        <f t="shared" si="388"/>
        <v>0</v>
      </c>
      <c r="AC404" s="43">
        <f t="shared" si="388"/>
        <v>0</v>
      </c>
      <c r="AD404" s="43">
        <f t="shared" si="388"/>
        <v>0</v>
      </c>
      <c r="AE404" s="43">
        <f t="shared" ref="AE404:AF404" si="402">IF(AE203="",0,IF(AE203&gt;100%,1,0))</f>
        <v>0</v>
      </c>
      <c r="AF404" s="43">
        <f t="shared" si="402"/>
        <v>0</v>
      </c>
      <c r="AG404" s="29">
        <f t="shared" si="321"/>
        <v>0</v>
      </c>
      <c r="AK404" s="28">
        <f t="shared" si="371"/>
        <v>0</v>
      </c>
      <c r="AM404" s="28">
        <f t="shared" si="340"/>
        <v>0</v>
      </c>
      <c r="AN404" s="28">
        <f t="shared" si="341"/>
        <v>0</v>
      </c>
      <c r="AO404" s="28">
        <f t="shared" si="342"/>
        <v>0</v>
      </c>
      <c r="AP404" s="29"/>
      <c r="AS404" t="str">
        <f t="shared" si="327"/>
        <v/>
      </c>
      <c r="AT404" t="str">
        <f t="shared" si="372"/>
        <v/>
      </c>
      <c r="AU404" s="29">
        <f t="shared" si="328"/>
        <v>0</v>
      </c>
      <c r="AV404" s="29" t="b">
        <f t="shared" si="373"/>
        <v>0</v>
      </c>
      <c r="AW404" s="29">
        <f t="shared" si="329"/>
        <v>0</v>
      </c>
      <c r="AX404" s="28">
        <f t="shared" si="325"/>
        <v>0</v>
      </c>
      <c r="BD404" t="str">
        <f t="shared" si="292"/>
        <v>RA3WESTON GENERAL HOSPITAL</v>
      </c>
      <c r="BE404" s="94" t="s">
        <v>329</v>
      </c>
      <c r="BF404" s="94" t="s">
        <v>8943</v>
      </c>
      <c r="BG404" s="94" t="s">
        <v>329</v>
      </c>
      <c r="BH404" s="94" t="s">
        <v>8943</v>
      </c>
      <c r="BI404" s="94" t="str">
        <f t="shared" si="293"/>
        <v>RA3</v>
      </c>
    </row>
    <row r="405" spans="1:61" hidden="1" x14ac:dyDescent="0.3">
      <c r="A405" s="29" t="e">
        <f t="shared" si="363"/>
        <v>#N/A</v>
      </c>
      <c r="B405" s="29" t="e">
        <f t="shared" si="364"/>
        <v>#N/A</v>
      </c>
      <c r="C405" s="29"/>
      <c r="D405" s="29">
        <f t="shared" si="365"/>
        <v>0</v>
      </c>
      <c r="E405" s="43">
        <f t="shared" si="311"/>
        <v>0</v>
      </c>
      <c r="F405" s="29" t="str">
        <f t="shared" si="312"/>
        <v/>
      </c>
      <c r="G405" s="43" t="str">
        <f t="shared" si="313"/>
        <v/>
      </c>
      <c r="H405" s="43">
        <f t="shared" si="314"/>
        <v>0</v>
      </c>
      <c r="I405" s="43">
        <f>IF(E204="",0,IF((J204+L204+N204+P204)&gt;30000,1,0))</f>
        <v>0</v>
      </c>
      <c r="J405" s="43">
        <f t="shared" si="366"/>
        <v>0</v>
      </c>
      <c r="K405" s="43">
        <f t="shared" si="367"/>
        <v>0</v>
      </c>
      <c r="L405" s="43">
        <f t="shared" si="316"/>
        <v>0</v>
      </c>
      <c r="M405" s="43">
        <f t="shared" si="317"/>
        <v>0</v>
      </c>
      <c r="N405" s="43">
        <f t="shared" si="318"/>
        <v>0</v>
      </c>
      <c r="O405" s="43"/>
      <c r="P405" s="43"/>
      <c r="Q405" s="43"/>
      <c r="R405" s="43"/>
      <c r="S405" s="43"/>
      <c r="T405" s="43"/>
      <c r="U405" s="43">
        <f t="shared" si="319"/>
        <v>0</v>
      </c>
      <c r="V405" s="43"/>
      <c r="W405" s="43"/>
      <c r="X405" s="43"/>
      <c r="Y405" s="43"/>
      <c r="Z405" s="43"/>
      <c r="AA405" s="43">
        <f t="shared" si="388"/>
        <v>0</v>
      </c>
      <c r="AB405" s="43">
        <f t="shared" si="388"/>
        <v>0</v>
      </c>
      <c r="AC405" s="43">
        <f t="shared" si="388"/>
        <v>0</v>
      </c>
      <c r="AD405" s="43">
        <f t="shared" si="388"/>
        <v>0</v>
      </c>
      <c r="AE405" s="43">
        <f t="shared" ref="AE405:AF405" si="403">IF(AE204="",0,IF(AE204&gt;100%,1,0))</f>
        <v>0</v>
      </c>
      <c r="AF405" s="43">
        <f t="shared" si="403"/>
        <v>0</v>
      </c>
      <c r="AG405" s="29">
        <f t="shared" si="321"/>
        <v>0</v>
      </c>
      <c r="AK405" s="28">
        <f t="shared" si="371"/>
        <v>0</v>
      </c>
      <c r="AM405" s="28">
        <f t="shared" si="340"/>
        <v>0</v>
      </c>
      <c r="AN405" s="28">
        <f t="shared" si="341"/>
        <v>0</v>
      </c>
      <c r="AO405" s="28">
        <f t="shared" si="342"/>
        <v>0</v>
      </c>
      <c r="AP405" s="29"/>
      <c r="AS405" t="str">
        <f t="shared" si="327"/>
        <v/>
      </c>
      <c r="AT405" t="str">
        <f t="shared" si="372"/>
        <v/>
      </c>
      <c r="AU405" s="29">
        <f t="shared" si="328"/>
        <v>0</v>
      </c>
      <c r="AV405" s="29" t="b">
        <f t="shared" si="373"/>
        <v>0</v>
      </c>
      <c r="AW405" s="29">
        <f t="shared" si="329"/>
        <v>0</v>
      </c>
      <c r="AX405" s="28">
        <f t="shared" si="325"/>
        <v>0</v>
      </c>
      <c r="BD405" t="str">
        <f t="shared" si="292"/>
        <v>RA4YEOVIL DISTRICT HOSPITAL</v>
      </c>
      <c r="BE405" s="94" t="s">
        <v>330</v>
      </c>
      <c r="BF405" s="94" t="s">
        <v>8944</v>
      </c>
      <c r="BG405" s="94" t="s">
        <v>330</v>
      </c>
      <c r="BH405" s="94" t="s">
        <v>8944</v>
      </c>
      <c r="BI405" s="94" t="str">
        <f t="shared" si="293"/>
        <v>RA4</v>
      </c>
    </row>
    <row r="406" spans="1:61" hidden="1" x14ac:dyDescent="0.3">
      <c r="A406" s="29" t="e">
        <f t="shared" si="363"/>
        <v>#N/A</v>
      </c>
      <c r="B406" s="29" t="e">
        <f t="shared" si="364"/>
        <v>#N/A</v>
      </c>
      <c r="C406" s="29"/>
      <c r="D406" s="29">
        <f t="shared" si="365"/>
        <v>0</v>
      </c>
      <c r="E406" s="43">
        <f t="shared" si="311"/>
        <v>0</v>
      </c>
      <c r="F406" s="29" t="str">
        <f t="shared" si="312"/>
        <v/>
      </c>
      <c r="G406" s="43" t="str">
        <f t="shared" si="313"/>
        <v/>
      </c>
      <c r="H406" s="43">
        <f t="shared" si="314"/>
        <v>0</v>
      </c>
      <c r="I406" s="43">
        <f t="shared" si="315"/>
        <v>0</v>
      </c>
      <c r="J406" s="43">
        <f t="shared" si="366"/>
        <v>0</v>
      </c>
      <c r="K406" s="43">
        <f t="shared" si="367"/>
        <v>0</v>
      </c>
      <c r="L406" s="43">
        <f t="shared" si="316"/>
        <v>0</v>
      </c>
      <c r="M406" s="43">
        <f t="shared" si="317"/>
        <v>0</v>
      </c>
      <c r="N406" s="43">
        <f t="shared" si="318"/>
        <v>0</v>
      </c>
      <c r="O406" s="43"/>
      <c r="P406" s="43"/>
      <c r="Q406" s="43"/>
      <c r="R406" s="43"/>
      <c r="S406" s="43"/>
      <c r="T406" s="43"/>
      <c r="U406" s="43">
        <f t="shared" si="319"/>
        <v>0</v>
      </c>
      <c r="V406" s="43"/>
      <c r="W406" s="43"/>
      <c r="X406" s="43"/>
      <c r="Y406" s="43"/>
      <c r="Z406" s="43"/>
      <c r="AA406" s="43">
        <f t="shared" si="388"/>
        <v>0</v>
      </c>
      <c r="AB406" s="43">
        <f t="shared" si="388"/>
        <v>0</v>
      </c>
      <c r="AC406" s="43">
        <f t="shared" si="388"/>
        <v>0</v>
      </c>
      <c r="AD406" s="43">
        <f t="shared" si="388"/>
        <v>0</v>
      </c>
      <c r="AE406" s="43">
        <f t="shared" ref="AE406:AF406" si="404">IF(AE205="",0,IF(AE205&gt;100%,1,0))</f>
        <v>0</v>
      </c>
      <c r="AF406" s="43">
        <f t="shared" si="404"/>
        <v>0</v>
      </c>
      <c r="AG406" s="29">
        <f t="shared" si="321"/>
        <v>0</v>
      </c>
      <c r="AK406" s="28">
        <f t="shared" si="371"/>
        <v>0</v>
      </c>
      <c r="AM406" s="28">
        <f t="shared" si="340"/>
        <v>0</v>
      </c>
      <c r="AN406" s="28">
        <f t="shared" si="341"/>
        <v>0</v>
      </c>
      <c r="AO406" s="28">
        <f t="shared" si="342"/>
        <v>0</v>
      </c>
      <c r="AP406" s="29"/>
      <c r="AS406" t="str">
        <f t="shared" si="327"/>
        <v/>
      </c>
      <c r="AT406" t="str">
        <f t="shared" si="372"/>
        <v/>
      </c>
      <c r="AU406" s="29">
        <f t="shared" si="328"/>
        <v>0</v>
      </c>
      <c r="AV406" s="29" t="b">
        <f t="shared" si="373"/>
        <v>0</v>
      </c>
      <c r="AW406" s="29">
        <f t="shared" si="329"/>
        <v>0</v>
      </c>
      <c r="AX406" s="28">
        <f t="shared" si="325"/>
        <v>0</v>
      </c>
      <c r="BD406" t="str">
        <f t="shared" si="292"/>
        <v>RA7BRISTOL EYE HOSPITAL</v>
      </c>
      <c r="BE406" s="94" t="s">
        <v>331</v>
      </c>
      <c r="BF406" s="94" t="s">
        <v>8945</v>
      </c>
      <c r="BG406" s="94" t="s">
        <v>331</v>
      </c>
      <c r="BH406" s="94" t="s">
        <v>8945</v>
      </c>
      <c r="BI406" s="94" t="str">
        <f t="shared" si="293"/>
        <v>RA7</v>
      </c>
    </row>
    <row r="407" spans="1:61" hidden="1" x14ac:dyDescent="0.3">
      <c r="A407" s="29" t="e">
        <f t="shared" ref="A407:A414" si="405">VLOOKUP($D206,$BE:$BE,1,0)</f>
        <v>#N/A</v>
      </c>
      <c r="B407" s="29" t="e">
        <f t="shared" ref="B407:B414" si="406">VLOOKUP($E206,$BF:$BF,1,0)</f>
        <v>#N/A</v>
      </c>
      <c r="C407" s="29"/>
      <c r="D407" s="29">
        <f t="shared" ref="D407:D414" si="407">IF(D206="",0,IF(ISERROR(VLOOKUP(D206,$BE$3:$BE$249,1,0)),0,IF(VLOOKUP(D206,$BE$3:$BI$249,5,0)=$B$8,0,1)))</f>
        <v>0</v>
      </c>
      <c r="E407" s="43">
        <f t="shared" si="311"/>
        <v>0</v>
      </c>
      <c r="F407" s="29" t="str">
        <f t="shared" si="312"/>
        <v/>
      </c>
      <c r="G407" s="43" t="str">
        <f t="shared" si="313"/>
        <v/>
      </c>
      <c r="H407" s="43">
        <f t="shared" si="314"/>
        <v>0</v>
      </c>
      <c r="I407" s="43">
        <f t="shared" si="315"/>
        <v>0</v>
      </c>
      <c r="J407" s="43">
        <f t="shared" ref="J407:K414" si="408">IF(G206="",0,IF(ISERROR(VLOOKUP(G206,$AH$14:$AH$98,1,FALSE)),1,0))</f>
        <v>0</v>
      </c>
      <c r="K407" s="43">
        <f t="shared" si="408"/>
        <v>0</v>
      </c>
      <c r="L407" s="43">
        <f t="shared" si="316"/>
        <v>0</v>
      </c>
      <c r="M407" s="43">
        <f t="shared" si="317"/>
        <v>0</v>
      </c>
      <c r="N407" s="43">
        <f t="shared" si="318"/>
        <v>0</v>
      </c>
      <c r="O407" s="43"/>
      <c r="P407" s="43"/>
      <c r="Q407" s="43"/>
      <c r="R407" s="43"/>
      <c r="S407" s="43"/>
      <c r="T407" s="43"/>
      <c r="U407" s="43">
        <f t="shared" si="319"/>
        <v>0</v>
      </c>
      <c r="V407" s="43"/>
      <c r="W407" s="43"/>
      <c r="X407" s="43"/>
      <c r="Y407" s="43"/>
      <c r="Z407" s="43"/>
      <c r="AA407" s="43">
        <f t="shared" ref="AA407:AD414" si="409">IF(AA206="",0,IF(AA206&gt;100%,1,0))</f>
        <v>0</v>
      </c>
      <c r="AB407" s="43">
        <f t="shared" si="409"/>
        <v>0</v>
      </c>
      <c r="AC407" s="43">
        <f t="shared" si="409"/>
        <v>0</v>
      </c>
      <c r="AD407" s="43">
        <f t="shared" si="409"/>
        <v>0</v>
      </c>
      <c r="AE407" s="43">
        <f t="shared" ref="AE407:AF407" si="410">IF(AE206="",0,IF(AE206&gt;100%,1,0))</f>
        <v>0</v>
      </c>
      <c r="AF407" s="43">
        <f t="shared" si="410"/>
        <v>0</v>
      </c>
      <c r="AG407" s="29">
        <f t="shared" si="321"/>
        <v>0</v>
      </c>
      <c r="AK407" s="28">
        <f t="shared" si="371"/>
        <v>0</v>
      </c>
      <c r="AM407" s="28">
        <f t="shared" si="340"/>
        <v>0</v>
      </c>
      <c r="AN407" s="28">
        <f t="shared" si="341"/>
        <v>0</v>
      </c>
      <c r="AO407" s="28">
        <f t="shared" si="342"/>
        <v>0</v>
      </c>
      <c r="AP407" s="29"/>
      <c r="AS407" t="str">
        <f t="shared" si="327"/>
        <v/>
      </c>
      <c r="AT407" t="str">
        <f t="shared" si="372"/>
        <v/>
      </c>
      <c r="AU407" s="29">
        <f t="shared" si="328"/>
        <v>0</v>
      </c>
      <c r="AV407" s="29" t="b">
        <f t="shared" si="373"/>
        <v>0</v>
      </c>
      <c r="AW407" s="29">
        <f t="shared" si="329"/>
        <v>0</v>
      </c>
      <c r="AX407" s="28">
        <f t="shared" si="325"/>
        <v>0</v>
      </c>
      <c r="BD407" t="str">
        <f t="shared" si="292"/>
        <v>RA7BRISTOL GENERAL HOSPITAL</v>
      </c>
      <c r="BE407" s="94" t="s">
        <v>332</v>
      </c>
      <c r="BF407" s="94" t="s">
        <v>8946</v>
      </c>
      <c r="BG407" s="94" t="s">
        <v>332</v>
      </c>
      <c r="BH407" s="94" t="s">
        <v>8946</v>
      </c>
      <c r="BI407" s="94" t="str">
        <f t="shared" si="293"/>
        <v>RA7</v>
      </c>
    </row>
    <row r="408" spans="1:61" hidden="1" x14ac:dyDescent="0.3">
      <c r="A408" s="29" t="e">
        <f t="shared" si="405"/>
        <v>#N/A</v>
      </c>
      <c r="B408" s="29" t="e">
        <f t="shared" si="406"/>
        <v>#N/A</v>
      </c>
      <c r="C408" s="29"/>
      <c r="D408" s="29">
        <f t="shared" si="407"/>
        <v>0</v>
      </c>
      <c r="E408" s="43">
        <f t="shared" ref="E408:E414" si="411">IF(E207="",0,IF(G207="",1,0))</f>
        <v>0</v>
      </c>
      <c r="F408" s="29" t="str">
        <f t="shared" ref="F408:F414" si="412">IF(E207="","",IF(SUM(I207,K207,M207,O207)=0,1,0))</f>
        <v/>
      </c>
      <c r="G408" s="43" t="str">
        <f t="shared" ref="G408:G414" si="413">IF(E207="","",IF(SUM(J207,L207,N207,P207)=0,1,0))</f>
        <v/>
      </c>
      <c r="H408" s="43">
        <f t="shared" ref="H408:H414" si="414">IF(E207="",0,IF(SUM(I207:P207)&lt;1448,1,0))</f>
        <v>0</v>
      </c>
      <c r="I408" s="43">
        <f t="shared" ref="I408:I414" si="415">IF(E207="",0,IF((J207+L207+N207+P207)&gt;30000,1,0))</f>
        <v>0</v>
      </c>
      <c r="J408" s="43">
        <f t="shared" si="408"/>
        <v>0</v>
      </c>
      <c r="K408" s="43">
        <f t="shared" si="408"/>
        <v>0</v>
      </c>
      <c r="L408" s="43">
        <f t="shared" ref="L408:L414" si="416">IF(E207="",0,IF(D207="",1,0))</f>
        <v>0</v>
      </c>
      <c r="M408" s="43">
        <f t="shared" ref="M408:M414" si="417">IF(OR(I207&lt;&gt;"",K207&lt;&gt;"",J207&lt;&gt;"",L207&lt;&gt;"",M207&lt;&gt;"",N207&lt;&gt;"",O207&lt;&gt;"",P207&lt;&gt;"",F207&lt;&gt;"",G207&lt;&gt;"",H207&lt;&gt;"",Q207&lt;&gt;"",R207&lt;&gt;"",S207&lt;&gt;"",T207&lt;&gt;"",U207&lt;&gt;""),IF(E207="",1,0),0)</f>
        <v>0</v>
      </c>
      <c r="N408" s="43">
        <f t="shared" ref="N408:N414" si="418">IF(E207="",0,IF(F207="",1,0))</f>
        <v>0</v>
      </c>
      <c r="O408" s="43"/>
      <c r="P408" s="43"/>
      <c r="Q408" s="43"/>
      <c r="R408" s="43"/>
      <c r="S408" s="43"/>
      <c r="T408" s="43"/>
      <c r="U408" s="43">
        <f t="shared" ref="U408:U413" si="419">IF(AND(SUM(J207,L207,N207,P207,R207,T207)&gt;0,U207=0),1,0)</f>
        <v>0</v>
      </c>
      <c r="V408" s="43"/>
      <c r="W408" s="43"/>
      <c r="X408" s="43"/>
      <c r="Y408" s="43"/>
      <c r="Z408" s="43"/>
      <c r="AA408" s="43">
        <f t="shared" si="409"/>
        <v>0</v>
      </c>
      <c r="AB408" s="43">
        <f t="shared" si="409"/>
        <v>0</v>
      </c>
      <c r="AC408" s="43">
        <f t="shared" si="409"/>
        <v>0</v>
      </c>
      <c r="AD408" s="43">
        <f t="shared" si="409"/>
        <v>0</v>
      </c>
      <c r="AE408" s="43">
        <f t="shared" ref="AE408:AF408" si="420">IF(AE207="",0,IF(AE207&gt;100%,1,0))</f>
        <v>0</v>
      </c>
      <c r="AF408" s="43">
        <f t="shared" si="420"/>
        <v>0</v>
      </c>
      <c r="AG408" s="29">
        <f t="shared" ref="AG408:AG415" si="421">SUM(H408:AF408)</f>
        <v>0</v>
      </c>
      <c r="AK408" s="28">
        <f t="shared" ref="AK408:AK415" si="422">IF(AA206="",0, IF(AA206="-",0,IF(AA206&gt;100%,1,0)))</f>
        <v>0</v>
      </c>
      <c r="AM408" s="28">
        <f t="shared" si="340"/>
        <v>0</v>
      </c>
      <c r="AN408" s="28">
        <f t="shared" si="341"/>
        <v>0</v>
      </c>
      <c r="AO408" s="28">
        <f t="shared" si="342"/>
        <v>0</v>
      </c>
      <c r="AP408" s="29"/>
      <c r="AS408" t="str">
        <f t="shared" si="327"/>
        <v/>
      </c>
      <c r="AT408" t="str">
        <f t="shared" ref="AT408:AT414" si="423">IF(AS408="","",(IF(COUNTIF($AS$216:$AS$414,AS408)&gt;1,1,0))=1)</f>
        <v/>
      </c>
      <c r="AU408" s="29">
        <f t="shared" si="328"/>
        <v>0</v>
      </c>
      <c r="AV408" s="29" t="b">
        <f t="shared" ref="AV408:AV415" si="424">IF(E206="",(COUNTA(E207)=1),"Complete")</f>
        <v>0</v>
      </c>
      <c r="AW408" s="29">
        <f t="shared" si="329"/>
        <v>0</v>
      </c>
      <c r="AX408" s="28">
        <f t="shared" ref="AX408:AX415" si="425">IF(G206="",0,IF(G206=H206,1,0))</f>
        <v>0</v>
      </c>
      <c r="BD408" t="str">
        <f t="shared" si="292"/>
        <v>RA7BRISTOL HAEMATOLOGY AND ONCOLOGY CENTRE</v>
      </c>
      <c r="BE408" s="94" t="s">
        <v>333</v>
      </c>
      <c r="BF408" s="94" t="s">
        <v>8947</v>
      </c>
      <c r="BG408" s="94" t="s">
        <v>333</v>
      </c>
      <c r="BH408" s="94" t="s">
        <v>8947</v>
      </c>
      <c r="BI408" s="94" t="str">
        <f t="shared" si="293"/>
        <v>RA7</v>
      </c>
    </row>
    <row r="409" spans="1:61" hidden="1" x14ac:dyDescent="0.3">
      <c r="A409" s="29" t="e">
        <f t="shared" si="405"/>
        <v>#N/A</v>
      </c>
      <c r="B409" s="29" t="e">
        <f t="shared" si="406"/>
        <v>#N/A</v>
      </c>
      <c r="C409" s="29"/>
      <c r="D409" s="29">
        <f t="shared" si="407"/>
        <v>0</v>
      </c>
      <c r="E409" s="43">
        <f t="shared" si="411"/>
        <v>0</v>
      </c>
      <c r="F409" s="29" t="str">
        <f t="shared" si="412"/>
        <v/>
      </c>
      <c r="G409" s="43" t="str">
        <f t="shared" si="413"/>
        <v/>
      </c>
      <c r="H409" s="43">
        <f t="shared" si="414"/>
        <v>0</v>
      </c>
      <c r="I409" s="43">
        <f t="shared" si="415"/>
        <v>0</v>
      </c>
      <c r="J409" s="43">
        <f t="shared" si="408"/>
        <v>0</v>
      </c>
      <c r="K409" s="43">
        <f t="shared" si="408"/>
        <v>0</v>
      </c>
      <c r="L409" s="43">
        <f t="shared" si="416"/>
        <v>0</v>
      </c>
      <c r="M409" s="43">
        <f t="shared" si="417"/>
        <v>0</v>
      </c>
      <c r="N409" s="43">
        <f t="shared" si="418"/>
        <v>0</v>
      </c>
      <c r="O409" s="43"/>
      <c r="P409" s="43"/>
      <c r="Q409" s="43"/>
      <c r="R409" s="43"/>
      <c r="S409" s="43"/>
      <c r="T409" s="43"/>
      <c r="U409" s="43">
        <f t="shared" si="419"/>
        <v>0</v>
      </c>
      <c r="V409" s="43"/>
      <c r="W409" s="43"/>
      <c r="X409" s="43"/>
      <c r="Y409" s="43"/>
      <c r="Z409" s="43"/>
      <c r="AA409" s="43">
        <f t="shared" si="409"/>
        <v>0</v>
      </c>
      <c r="AB409" s="43">
        <f t="shared" si="409"/>
        <v>0</v>
      </c>
      <c r="AC409" s="43">
        <f t="shared" si="409"/>
        <v>0</v>
      </c>
      <c r="AD409" s="43">
        <f t="shared" si="409"/>
        <v>0</v>
      </c>
      <c r="AE409" s="43">
        <f t="shared" ref="AE409:AF409" si="426">IF(AE208="",0,IF(AE208&gt;100%,1,0))</f>
        <v>0</v>
      </c>
      <c r="AF409" s="43">
        <f t="shared" si="426"/>
        <v>0</v>
      </c>
      <c r="AG409" s="29">
        <f t="shared" si="421"/>
        <v>0</v>
      </c>
      <c r="AK409" s="28">
        <f t="shared" si="422"/>
        <v>0</v>
      </c>
      <c r="AM409" s="28">
        <f t="shared" si="340"/>
        <v>0</v>
      </c>
      <c r="AN409" s="28">
        <f t="shared" si="341"/>
        <v>0</v>
      </c>
      <c r="AO409" s="28">
        <f t="shared" si="342"/>
        <v>0</v>
      </c>
      <c r="AP409" s="29"/>
      <c r="AS409" t="str">
        <f t="shared" ref="AS409:AS414" si="427">CONCATENATE(D207,E207,F207)</f>
        <v/>
      </c>
      <c r="AT409" t="str">
        <f t="shared" si="423"/>
        <v/>
      </c>
      <c r="AU409" s="29">
        <f t="shared" ref="AU409:AU414" si="428">IF(AT409=TRUE,1,0)</f>
        <v>0</v>
      </c>
      <c r="AV409" s="29" t="b">
        <f t="shared" si="424"/>
        <v>0</v>
      </c>
      <c r="AW409" s="29">
        <f t="shared" ref="AW409:AW415" si="429">IF(AV409="Complete",0, IF(AV409=TRUE, 1, IF(AV409=FALSE,0,0)))</f>
        <v>0</v>
      </c>
      <c r="AX409" s="28">
        <f t="shared" si="425"/>
        <v>0</v>
      </c>
      <c r="BD409" t="str">
        <f t="shared" si="292"/>
        <v>RA7BRISTOL HOMEOPATHIC HOSPITAL</v>
      </c>
      <c r="BE409" s="94" t="s">
        <v>334</v>
      </c>
      <c r="BF409" s="94" t="s">
        <v>8948</v>
      </c>
      <c r="BG409" s="94" t="s">
        <v>334</v>
      </c>
      <c r="BH409" s="94" t="s">
        <v>8948</v>
      </c>
      <c r="BI409" s="94" t="str">
        <f t="shared" si="293"/>
        <v>RA7</v>
      </c>
    </row>
    <row r="410" spans="1:61" hidden="1" x14ac:dyDescent="0.3">
      <c r="A410" s="29" t="e">
        <f t="shared" si="405"/>
        <v>#N/A</v>
      </c>
      <c r="B410" s="29" t="e">
        <f t="shared" si="406"/>
        <v>#N/A</v>
      </c>
      <c r="C410" s="29"/>
      <c r="D410" s="29">
        <f t="shared" si="407"/>
        <v>0</v>
      </c>
      <c r="E410" s="43">
        <f t="shared" si="411"/>
        <v>0</v>
      </c>
      <c r="F410" s="29" t="str">
        <f t="shared" si="412"/>
        <v/>
      </c>
      <c r="G410" s="43" t="str">
        <f t="shared" si="413"/>
        <v/>
      </c>
      <c r="H410" s="43">
        <f t="shared" si="414"/>
        <v>0</v>
      </c>
      <c r="I410" s="43">
        <f t="shared" si="415"/>
        <v>0</v>
      </c>
      <c r="J410" s="43">
        <f t="shared" si="408"/>
        <v>0</v>
      </c>
      <c r="K410" s="43">
        <f t="shared" si="408"/>
        <v>0</v>
      </c>
      <c r="L410" s="43">
        <f t="shared" si="416"/>
        <v>0</v>
      </c>
      <c r="M410" s="43">
        <f t="shared" si="417"/>
        <v>0</v>
      </c>
      <c r="N410" s="43">
        <f t="shared" si="418"/>
        <v>0</v>
      </c>
      <c r="O410" s="43"/>
      <c r="P410" s="43"/>
      <c r="Q410" s="43"/>
      <c r="R410" s="43"/>
      <c r="S410" s="43"/>
      <c r="T410" s="43"/>
      <c r="U410" s="43">
        <f t="shared" si="419"/>
        <v>0</v>
      </c>
      <c r="V410" s="43"/>
      <c r="W410" s="43"/>
      <c r="X410" s="43"/>
      <c r="Y410" s="43"/>
      <c r="Z410" s="43"/>
      <c r="AA410" s="43">
        <f t="shared" si="409"/>
        <v>0</v>
      </c>
      <c r="AB410" s="43">
        <f t="shared" si="409"/>
        <v>0</v>
      </c>
      <c r="AC410" s="43">
        <f t="shared" si="409"/>
        <v>0</v>
      </c>
      <c r="AD410" s="43">
        <f t="shared" si="409"/>
        <v>0</v>
      </c>
      <c r="AE410" s="43">
        <f t="shared" ref="AE410:AF410" si="430">IF(AE209="",0,IF(AE209&gt;100%,1,0))</f>
        <v>0</v>
      </c>
      <c r="AF410" s="43">
        <f t="shared" si="430"/>
        <v>0</v>
      </c>
      <c r="AG410" s="29">
        <f t="shared" si="421"/>
        <v>0</v>
      </c>
      <c r="AK410" s="28">
        <f t="shared" si="422"/>
        <v>0</v>
      </c>
      <c r="AM410" s="28">
        <f t="shared" si="340"/>
        <v>0</v>
      </c>
      <c r="AN410" s="28">
        <f t="shared" si="341"/>
        <v>0</v>
      </c>
      <c r="AO410" s="28">
        <f t="shared" si="342"/>
        <v>0</v>
      </c>
      <c r="AP410" s="29"/>
      <c r="AS410" t="str">
        <f t="shared" si="427"/>
        <v/>
      </c>
      <c r="AT410" t="str">
        <f t="shared" si="423"/>
        <v/>
      </c>
      <c r="AU410" s="29">
        <f t="shared" si="428"/>
        <v>0</v>
      </c>
      <c r="AV410" s="29" t="b">
        <f t="shared" si="424"/>
        <v>0</v>
      </c>
      <c r="AW410" s="29">
        <f t="shared" si="429"/>
        <v>0</v>
      </c>
      <c r="AX410" s="28">
        <f t="shared" si="425"/>
        <v>0</v>
      </c>
      <c r="BD410" t="str">
        <f t="shared" si="292"/>
        <v>RA7BRISTOL ROYAL HOSPITAL FOR CHILDREN</v>
      </c>
      <c r="BE410" s="94" t="s">
        <v>335</v>
      </c>
      <c r="BF410" s="94" t="s">
        <v>8949</v>
      </c>
      <c r="BG410" s="94" t="s">
        <v>335</v>
      </c>
      <c r="BH410" s="94" t="s">
        <v>8949</v>
      </c>
      <c r="BI410" s="94" t="str">
        <f t="shared" si="293"/>
        <v>RA7</v>
      </c>
    </row>
    <row r="411" spans="1:61" hidden="1" x14ac:dyDescent="0.3">
      <c r="A411" s="29" t="e">
        <f t="shared" si="405"/>
        <v>#N/A</v>
      </c>
      <c r="B411" s="29" t="e">
        <f t="shared" si="406"/>
        <v>#N/A</v>
      </c>
      <c r="C411" s="29"/>
      <c r="D411" s="29">
        <f t="shared" si="407"/>
        <v>0</v>
      </c>
      <c r="E411" s="43">
        <f t="shared" si="411"/>
        <v>0</v>
      </c>
      <c r="F411" s="29" t="str">
        <f t="shared" si="412"/>
        <v/>
      </c>
      <c r="G411" s="43" t="str">
        <f t="shared" si="413"/>
        <v/>
      </c>
      <c r="H411" s="43">
        <f t="shared" si="414"/>
        <v>0</v>
      </c>
      <c r="I411" s="43">
        <f t="shared" si="415"/>
        <v>0</v>
      </c>
      <c r="J411" s="43">
        <f t="shared" si="408"/>
        <v>0</v>
      </c>
      <c r="K411" s="43">
        <f t="shared" si="408"/>
        <v>0</v>
      </c>
      <c r="L411" s="43">
        <f t="shared" si="416"/>
        <v>0</v>
      </c>
      <c r="M411" s="43">
        <f t="shared" si="417"/>
        <v>0</v>
      </c>
      <c r="N411" s="43">
        <f t="shared" si="418"/>
        <v>0</v>
      </c>
      <c r="O411" s="43"/>
      <c r="P411" s="43"/>
      <c r="Q411" s="43"/>
      <c r="R411" s="43"/>
      <c r="S411" s="43"/>
      <c r="T411" s="43"/>
      <c r="U411" s="43">
        <f t="shared" si="419"/>
        <v>0</v>
      </c>
      <c r="V411" s="43"/>
      <c r="W411" s="43"/>
      <c r="X411" s="43"/>
      <c r="Y411" s="43"/>
      <c r="Z411" s="43"/>
      <c r="AA411" s="43">
        <f t="shared" si="409"/>
        <v>0</v>
      </c>
      <c r="AB411" s="43">
        <f t="shared" si="409"/>
        <v>0</v>
      </c>
      <c r="AC411" s="43">
        <f t="shared" si="409"/>
        <v>0</v>
      </c>
      <c r="AD411" s="43">
        <f t="shared" si="409"/>
        <v>0</v>
      </c>
      <c r="AE411" s="43">
        <f t="shared" ref="AE411:AF411" si="431">IF(AE210="",0,IF(AE210&gt;100%,1,0))</f>
        <v>0</v>
      </c>
      <c r="AF411" s="43">
        <f t="shared" si="431"/>
        <v>0</v>
      </c>
      <c r="AG411" s="29">
        <f t="shared" si="421"/>
        <v>0</v>
      </c>
      <c r="AK411" s="28">
        <f t="shared" si="422"/>
        <v>0</v>
      </c>
      <c r="AM411" s="28">
        <f t="shared" si="340"/>
        <v>0</v>
      </c>
      <c r="AN411" s="28">
        <f t="shared" si="341"/>
        <v>0</v>
      </c>
      <c r="AO411" s="28">
        <f t="shared" si="342"/>
        <v>0</v>
      </c>
      <c r="AP411" s="29"/>
      <c r="AS411" t="str">
        <f t="shared" si="427"/>
        <v/>
      </c>
      <c r="AT411" t="str">
        <f t="shared" si="423"/>
        <v/>
      </c>
      <c r="AU411" s="29">
        <f t="shared" si="428"/>
        <v>0</v>
      </c>
      <c r="AV411" s="29" t="b">
        <f t="shared" si="424"/>
        <v>0</v>
      </c>
      <c r="AW411" s="29">
        <f t="shared" si="429"/>
        <v>0</v>
      </c>
      <c r="AX411" s="28">
        <f t="shared" si="425"/>
        <v>0</v>
      </c>
      <c r="BD411" t="str">
        <f t="shared" si="292"/>
        <v>RA7BRISTOL ROYAL INFIRMARY</v>
      </c>
      <c r="BE411" s="94" t="s">
        <v>336</v>
      </c>
      <c r="BF411" s="94" t="s">
        <v>4777</v>
      </c>
      <c r="BG411" s="94" t="s">
        <v>336</v>
      </c>
      <c r="BH411" s="94" t="s">
        <v>4777</v>
      </c>
      <c r="BI411" s="94" t="str">
        <f t="shared" si="293"/>
        <v>RA7</v>
      </c>
    </row>
    <row r="412" spans="1:61" hidden="1" x14ac:dyDescent="0.3">
      <c r="A412" s="29" t="e">
        <f t="shared" si="405"/>
        <v>#N/A</v>
      </c>
      <c r="B412" s="29" t="e">
        <f t="shared" si="406"/>
        <v>#N/A</v>
      </c>
      <c r="C412" s="29"/>
      <c r="D412" s="29">
        <f t="shared" si="407"/>
        <v>0</v>
      </c>
      <c r="E412" s="43">
        <f t="shared" si="411"/>
        <v>0</v>
      </c>
      <c r="F412" s="29" t="str">
        <f t="shared" si="412"/>
        <v/>
      </c>
      <c r="G412" s="43" t="str">
        <f t="shared" si="413"/>
        <v/>
      </c>
      <c r="H412" s="43">
        <f t="shared" si="414"/>
        <v>0</v>
      </c>
      <c r="I412" s="43">
        <f t="shared" si="415"/>
        <v>0</v>
      </c>
      <c r="J412" s="43">
        <f t="shared" si="408"/>
        <v>0</v>
      </c>
      <c r="K412" s="43">
        <f t="shared" si="408"/>
        <v>0</v>
      </c>
      <c r="L412" s="43">
        <f t="shared" si="416"/>
        <v>0</v>
      </c>
      <c r="M412" s="43">
        <f t="shared" si="417"/>
        <v>0</v>
      </c>
      <c r="N412" s="43">
        <f t="shared" si="418"/>
        <v>0</v>
      </c>
      <c r="O412" s="43"/>
      <c r="P412" s="43"/>
      <c r="Q412" s="43"/>
      <c r="R412" s="43"/>
      <c r="S412" s="43"/>
      <c r="T412" s="43"/>
      <c r="U412" s="43">
        <f t="shared" si="419"/>
        <v>0</v>
      </c>
      <c r="V412" s="43"/>
      <c r="W412" s="43"/>
      <c r="X412" s="43"/>
      <c r="Y412" s="43"/>
      <c r="Z412" s="43"/>
      <c r="AA412" s="43">
        <f t="shared" si="409"/>
        <v>0</v>
      </c>
      <c r="AB412" s="43">
        <f t="shared" si="409"/>
        <v>0</v>
      </c>
      <c r="AC412" s="43">
        <f t="shared" si="409"/>
        <v>0</v>
      </c>
      <c r="AD412" s="43">
        <f t="shared" si="409"/>
        <v>0</v>
      </c>
      <c r="AE412" s="43">
        <f t="shared" ref="AE412:AF412" si="432">IF(AE211="",0,IF(AE211&gt;100%,1,0))</f>
        <v>0</v>
      </c>
      <c r="AF412" s="43">
        <f t="shared" si="432"/>
        <v>0</v>
      </c>
      <c r="AG412" s="29">
        <f t="shared" si="421"/>
        <v>0</v>
      </c>
      <c r="AK412" s="28">
        <f t="shared" si="422"/>
        <v>0</v>
      </c>
      <c r="AM412" s="28">
        <f t="shared" si="340"/>
        <v>0</v>
      </c>
      <c r="AN412" s="28">
        <f t="shared" si="341"/>
        <v>0</v>
      </c>
      <c r="AO412" s="28">
        <f t="shared" si="342"/>
        <v>0</v>
      </c>
      <c r="AP412" s="29"/>
      <c r="AS412" t="str">
        <f t="shared" si="427"/>
        <v/>
      </c>
      <c r="AT412" t="str">
        <f t="shared" si="423"/>
        <v/>
      </c>
      <c r="AU412" s="29">
        <f t="shared" si="428"/>
        <v>0</v>
      </c>
      <c r="AV412" s="29" t="b">
        <f t="shared" si="424"/>
        <v>0</v>
      </c>
      <c r="AW412" s="29">
        <f t="shared" si="429"/>
        <v>0</v>
      </c>
      <c r="AX412" s="28">
        <f t="shared" si="425"/>
        <v>0</v>
      </c>
      <c r="BD412" t="str">
        <f t="shared" si="292"/>
        <v>RA7KEYNSHAM HOSPITAL</v>
      </c>
      <c r="BE412" s="94" t="s">
        <v>587</v>
      </c>
      <c r="BF412" s="94" t="s">
        <v>8950</v>
      </c>
      <c r="BG412" s="94" t="s">
        <v>587</v>
      </c>
      <c r="BH412" s="94" t="s">
        <v>8950</v>
      </c>
      <c r="BI412" s="94" t="str">
        <f t="shared" si="293"/>
        <v>RA7</v>
      </c>
    </row>
    <row r="413" spans="1:61" hidden="1" x14ac:dyDescent="0.3">
      <c r="A413" s="29" t="e">
        <f t="shared" si="405"/>
        <v>#N/A</v>
      </c>
      <c r="B413" s="29" t="e">
        <f t="shared" si="406"/>
        <v>#N/A</v>
      </c>
      <c r="C413" s="29"/>
      <c r="D413" s="29">
        <f t="shared" si="407"/>
        <v>0</v>
      </c>
      <c r="E413" s="43">
        <f t="shared" si="411"/>
        <v>0</v>
      </c>
      <c r="F413" s="29" t="str">
        <f t="shared" si="412"/>
        <v/>
      </c>
      <c r="G413" s="43" t="str">
        <f t="shared" si="413"/>
        <v/>
      </c>
      <c r="H413" s="43">
        <f t="shared" si="414"/>
        <v>0</v>
      </c>
      <c r="I413" s="43">
        <f t="shared" si="415"/>
        <v>0</v>
      </c>
      <c r="J413" s="43">
        <f t="shared" si="408"/>
        <v>0</v>
      </c>
      <c r="K413" s="43">
        <f t="shared" si="408"/>
        <v>0</v>
      </c>
      <c r="L413" s="43">
        <f t="shared" si="416"/>
        <v>0</v>
      </c>
      <c r="M413" s="43">
        <f t="shared" si="417"/>
        <v>0</v>
      </c>
      <c r="N413" s="43">
        <f t="shared" si="418"/>
        <v>0</v>
      </c>
      <c r="O413" s="43"/>
      <c r="P413" s="43"/>
      <c r="Q413" s="43"/>
      <c r="R413" s="43"/>
      <c r="S413" s="43"/>
      <c r="T413" s="43"/>
      <c r="U413" s="43">
        <f t="shared" si="419"/>
        <v>0</v>
      </c>
      <c r="V413" s="43"/>
      <c r="W413" s="43"/>
      <c r="X413" s="43"/>
      <c r="Y413" s="43"/>
      <c r="Z413" s="43"/>
      <c r="AA413" s="43">
        <f t="shared" si="409"/>
        <v>0</v>
      </c>
      <c r="AB413" s="43">
        <f t="shared" si="409"/>
        <v>0</v>
      </c>
      <c r="AC413" s="43">
        <f t="shared" si="409"/>
        <v>0</v>
      </c>
      <c r="AD413" s="43">
        <f t="shared" si="409"/>
        <v>0</v>
      </c>
      <c r="AE413" s="43">
        <f t="shared" ref="AE413:AF413" si="433">IF(AE212="",0,IF(AE212&gt;100%,1,0))</f>
        <v>0</v>
      </c>
      <c r="AF413" s="43">
        <f t="shared" si="433"/>
        <v>0</v>
      </c>
      <c r="AG413" s="29">
        <f t="shared" si="421"/>
        <v>0</v>
      </c>
      <c r="AK413" s="28">
        <f t="shared" si="422"/>
        <v>0</v>
      </c>
      <c r="AM413" s="28">
        <f t="shared" si="340"/>
        <v>0</v>
      </c>
      <c r="AN413" s="28">
        <f t="shared" si="341"/>
        <v>0</v>
      </c>
      <c r="AO413" s="28">
        <f t="shared" si="342"/>
        <v>0</v>
      </c>
      <c r="AP413" s="29"/>
      <c r="AS413" t="str">
        <f t="shared" si="427"/>
        <v/>
      </c>
      <c r="AT413" t="str">
        <f t="shared" si="423"/>
        <v/>
      </c>
      <c r="AU413" s="29">
        <f t="shared" si="428"/>
        <v>0</v>
      </c>
      <c r="AV413" s="29" t="b">
        <f t="shared" si="424"/>
        <v>0</v>
      </c>
      <c r="AW413" s="29">
        <f t="shared" si="429"/>
        <v>0</v>
      </c>
      <c r="AX413" s="28">
        <f t="shared" si="425"/>
        <v>0</v>
      </c>
      <c r="BD413" t="str">
        <f t="shared" si="292"/>
        <v>RA7SOUTH BRISTOL COMMUNITY HOSPITAL</v>
      </c>
      <c r="BE413" s="94" t="s">
        <v>881</v>
      </c>
      <c r="BF413" s="94" t="s">
        <v>8951</v>
      </c>
      <c r="BG413" s="94" t="s">
        <v>881</v>
      </c>
      <c r="BH413" s="94" t="s">
        <v>8951</v>
      </c>
      <c r="BI413" s="94" t="str">
        <f t="shared" si="293"/>
        <v>RA7</v>
      </c>
    </row>
    <row r="414" spans="1:61" hidden="1" x14ac:dyDescent="0.3">
      <c r="A414" s="29" t="e">
        <f t="shared" si="405"/>
        <v>#N/A</v>
      </c>
      <c r="B414" s="29" t="e">
        <f t="shared" si="406"/>
        <v>#N/A</v>
      </c>
      <c r="C414" s="29"/>
      <c r="D414" s="29">
        <f t="shared" si="407"/>
        <v>0</v>
      </c>
      <c r="E414" s="43">
        <f t="shared" si="411"/>
        <v>0</v>
      </c>
      <c r="F414" s="29" t="str">
        <f t="shared" si="412"/>
        <v/>
      </c>
      <c r="G414" s="43" t="str">
        <f t="shared" si="413"/>
        <v/>
      </c>
      <c r="H414" s="43">
        <f t="shared" si="414"/>
        <v>0</v>
      </c>
      <c r="I414" s="43">
        <f t="shared" si="415"/>
        <v>0</v>
      </c>
      <c r="J414" s="43">
        <f t="shared" si="408"/>
        <v>0</v>
      </c>
      <c r="K414" s="43">
        <f t="shared" si="408"/>
        <v>0</v>
      </c>
      <c r="L414" s="43">
        <f t="shared" si="416"/>
        <v>0</v>
      </c>
      <c r="M414" s="43">
        <f t="shared" si="417"/>
        <v>0</v>
      </c>
      <c r="N414" s="43">
        <f t="shared" si="418"/>
        <v>0</v>
      </c>
      <c r="O414" s="43"/>
      <c r="P414" s="43"/>
      <c r="Q414" s="43"/>
      <c r="R414" s="43"/>
      <c r="S414" s="43"/>
      <c r="T414" s="43"/>
      <c r="U414" s="43">
        <f>IF(AND(SUM(J213,L213,N213,P213,R213,T213)&gt;0,U213=0),1,0)</f>
        <v>0</v>
      </c>
      <c r="V414" s="43"/>
      <c r="W414" s="43"/>
      <c r="X414" s="43"/>
      <c r="Y414" s="43"/>
      <c r="Z414" s="43"/>
      <c r="AA414" s="43">
        <f t="shared" si="409"/>
        <v>0</v>
      </c>
      <c r="AB414" s="43">
        <f t="shared" si="409"/>
        <v>0</v>
      </c>
      <c r="AC414" s="43">
        <f t="shared" si="409"/>
        <v>0</v>
      </c>
      <c r="AD414" s="43">
        <f t="shared" si="409"/>
        <v>0</v>
      </c>
      <c r="AE414" s="43">
        <f t="shared" ref="AE414:AF414" si="434">IF(AE213="",0,IF(AE213&gt;100%,1,0))</f>
        <v>0</v>
      </c>
      <c r="AF414" s="43">
        <f t="shared" si="434"/>
        <v>0</v>
      </c>
      <c r="AG414" s="29">
        <f t="shared" si="421"/>
        <v>0</v>
      </c>
      <c r="AK414" s="28">
        <f t="shared" si="422"/>
        <v>0</v>
      </c>
      <c r="AM414" s="28">
        <f t="shared" si="340"/>
        <v>0</v>
      </c>
      <c r="AN414" s="28">
        <f t="shared" si="341"/>
        <v>0</v>
      </c>
      <c r="AO414" s="28">
        <f t="shared" si="342"/>
        <v>0</v>
      </c>
      <c r="AP414" s="29"/>
      <c r="AS414" t="str">
        <f t="shared" si="427"/>
        <v/>
      </c>
      <c r="AT414" t="str">
        <f t="shared" si="423"/>
        <v/>
      </c>
      <c r="AU414" s="29">
        <f t="shared" si="428"/>
        <v>0</v>
      </c>
      <c r="AV414" s="29" t="b">
        <f t="shared" si="424"/>
        <v>0</v>
      </c>
      <c r="AW414" s="29">
        <f t="shared" si="429"/>
        <v>0</v>
      </c>
      <c r="AX414" s="28">
        <f t="shared" si="425"/>
        <v>0</v>
      </c>
      <c r="BD414" t="str">
        <f t="shared" si="292"/>
        <v>RA7ST MICHAEL'S HOSPITAL</v>
      </c>
      <c r="BE414" s="94" t="s">
        <v>588</v>
      </c>
      <c r="BF414" s="94" t="s">
        <v>2626</v>
      </c>
      <c r="BG414" s="94" t="s">
        <v>588</v>
      </c>
      <c r="BH414" s="94" t="s">
        <v>2626</v>
      </c>
      <c r="BI414" s="94" t="str">
        <f t="shared" si="293"/>
        <v>RA7</v>
      </c>
    </row>
    <row r="415" spans="1:61" hidden="1" x14ac:dyDescent="0.3">
      <c r="A415" s="29">
        <f>IF((COUNTIF(D14:D213,"")=400),2,IF((COUNTIF(A215:A414,ERROR.TYPE(7)))=(COUNTIF(D14:D213,"")),0,1))</f>
        <v>0</v>
      </c>
      <c r="B415" s="29">
        <f>IF((COUNTIF(E14:E213,"")=400),2,IF((COUNTIF(B215:B414,ERROR.TYPE(7)))=(COUNTIF(E14:E213,"")),0,1))</f>
        <v>0</v>
      </c>
      <c r="C415" s="29"/>
      <c r="D415" s="29">
        <f>IF(COUNTIF(D215:D414,1)&gt;0,1,0)</f>
        <v>0</v>
      </c>
      <c r="E415" s="43">
        <f>IF(COUNTIF(E215:E414,1)&gt;0,1,0)</f>
        <v>0</v>
      </c>
      <c r="F415" s="29">
        <f>IF(COUNTIF(F215:F414,1)&gt;0,1,0)</f>
        <v>0</v>
      </c>
      <c r="G415" s="43">
        <f>IF(COUNTIF(G215:G414,1)&gt;0,1,0)</f>
        <v>0</v>
      </c>
      <c r="H415" s="43">
        <f>IF(COUNTIF(H215:H414,1)&gt;0,1,0)</f>
        <v>0</v>
      </c>
      <c r="I415" s="43">
        <f t="shared" ref="I415:N415" si="435">IF(COUNTIF(I215:I414,1)&gt;0,1,0)</f>
        <v>0</v>
      </c>
      <c r="J415" s="43">
        <f t="shared" si="435"/>
        <v>0</v>
      </c>
      <c r="K415" s="43">
        <f t="shared" si="435"/>
        <v>0</v>
      </c>
      <c r="L415" s="43">
        <f t="shared" si="435"/>
        <v>0</v>
      </c>
      <c r="M415" s="43">
        <f t="shared" si="435"/>
        <v>0</v>
      </c>
      <c r="N415" s="43">
        <f t="shared" si="435"/>
        <v>0</v>
      </c>
      <c r="O415" s="43"/>
      <c r="P415" s="43"/>
      <c r="Q415" s="43"/>
      <c r="R415" s="43"/>
      <c r="S415" s="43"/>
      <c r="T415" s="43"/>
      <c r="U415" s="43">
        <f t="shared" ref="U415" si="436">IF(COUNTIF(U215:U414,1)&gt;0,1,0)</f>
        <v>0</v>
      </c>
      <c r="V415" s="43"/>
      <c r="W415" s="43"/>
      <c r="X415" s="43"/>
      <c r="Y415" s="43"/>
      <c r="Z415" s="43"/>
      <c r="AA415" s="43">
        <f t="shared" ref="AA415:AD415" si="437">IF(COUNTIF(AA215:AA414,1)&gt;0,1,0)</f>
        <v>1</v>
      </c>
      <c r="AB415" s="43">
        <f t="shared" si="437"/>
        <v>1</v>
      </c>
      <c r="AC415" s="43">
        <f t="shared" si="437"/>
        <v>1</v>
      </c>
      <c r="AD415" s="43">
        <f t="shared" si="437"/>
        <v>1</v>
      </c>
      <c r="AE415" s="43">
        <f t="shared" ref="AE415:AF415" si="438">IF(COUNTIF(AE215:AE414,1)&gt;0,1,0)</f>
        <v>1</v>
      </c>
      <c r="AF415" s="43">
        <f t="shared" si="438"/>
        <v>1</v>
      </c>
      <c r="AG415" s="29">
        <f t="shared" si="421"/>
        <v>6</v>
      </c>
      <c r="AK415" s="28">
        <f t="shared" si="422"/>
        <v>0</v>
      </c>
      <c r="AM415" s="28">
        <f t="shared" si="340"/>
        <v>0</v>
      </c>
      <c r="AN415" s="28">
        <f t="shared" si="341"/>
        <v>0</v>
      </c>
      <c r="AO415" s="28">
        <f t="shared" si="342"/>
        <v>0</v>
      </c>
      <c r="AV415" s="29" t="b">
        <f t="shared" si="424"/>
        <v>0</v>
      </c>
      <c r="AW415" s="29">
        <f t="shared" si="429"/>
        <v>0</v>
      </c>
      <c r="AX415" s="28">
        <f t="shared" si="425"/>
        <v>0</v>
      </c>
      <c r="BD415" t="str">
        <f t="shared" si="292"/>
        <v>RA7UNIVERSITY OF BRISTOL DENTAL HOSPITAL</v>
      </c>
      <c r="BE415" s="94" t="s">
        <v>589</v>
      </c>
      <c r="BF415" s="94" t="s">
        <v>8952</v>
      </c>
      <c r="BG415" s="94" t="s">
        <v>589</v>
      </c>
      <c r="BH415" s="94" t="s">
        <v>8952</v>
      </c>
      <c r="BI415" s="94" t="str">
        <f t="shared" si="293"/>
        <v>RA7</v>
      </c>
    </row>
    <row r="416" spans="1:61" hidden="1" x14ac:dyDescent="0.3">
      <c r="A416" s="28" t="s">
        <v>60</v>
      </c>
      <c r="B416" s="28" t="s">
        <v>60</v>
      </c>
      <c r="D416" s="45" t="s">
        <v>60</v>
      </c>
      <c r="E416" s="40" t="s">
        <v>60</v>
      </c>
      <c r="F416" s="45" t="s">
        <v>60</v>
      </c>
      <c r="G416" s="40" t="s">
        <v>60</v>
      </c>
      <c r="H416" s="40" t="s">
        <v>60</v>
      </c>
      <c r="I416" s="40" t="s">
        <v>10197</v>
      </c>
      <c r="U416" s="40" t="s">
        <v>10013</v>
      </c>
      <c r="AU416" s="28">
        <f>SUM(AU216:AU414)</f>
        <v>0</v>
      </c>
      <c r="AW416" s="28">
        <f>SUM(AW216:AW415)</f>
        <v>0</v>
      </c>
      <c r="AX416" s="28">
        <f>SUM(AX216:AX415)</f>
        <v>0</v>
      </c>
      <c r="BD416" t="str">
        <f t="shared" si="292"/>
        <v>RA9ASHBURTON AND BUCKFASTLEIGH HOSPITAL</v>
      </c>
      <c r="BE416" s="94" t="s">
        <v>9966</v>
      </c>
      <c r="BF416" s="94" t="s">
        <v>2684</v>
      </c>
      <c r="BG416" s="94" t="s">
        <v>9966</v>
      </c>
      <c r="BH416" s="94" t="s">
        <v>2684</v>
      </c>
      <c r="BI416" s="94" t="str">
        <f t="shared" si="293"/>
        <v>RA9</v>
      </c>
    </row>
    <row r="417" spans="1:61" hidden="1" x14ac:dyDescent="0.3">
      <c r="E417" s="40" t="s">
        <v>1186</v>
      </c>
      <c r="F417" s="28" t="s">
        <v>1184</v>
      </c>
      <c r="G417" s="40" t="s">
        <v>1185</v>
      </c>
      <c r="H417" s="40" t="s">
        <v>10199</v>
      </c>
      <c r="I417" s="40" t="s">
        <v>10198</v>
      </c>
      <c r="J417" s="40" t="s">
        <v>8052</v>
      </c>
      <c r="K417" s="40" t="s">
        <v>8053</v>
      </c>
      <c r="L417" s="40" t="s">
        <v>8056</v>
      </c>
      <c r="AK417" s="28">
        <f>SUM(AK216:AK415)</f>
        <v>3</v>
      </c>
      <c r="AM417" s="28">
        <f t="shared" ref="AM417:AO417" si="439">SUM(AM216:AM415)</f>
        <v>5</v>
      </c>
      <c r="AN417" s="28">
        <f t="shared" si="439"/>
        <v>2</v>
      </c>
      <c r="AO417" s="28">
        <f t="shared" si="439"/>
        <v>11</v>
      </c>
      <c r="AW417" s="28" t="s">
        <v>10183</v>
      </c>
      <c r="AX417" s="28" t="s">
        <v>10202</v>
      </c>
      <c r="BD417" t="str">
        <f t="shared" si="292"/>
        <v>RA9BOVEY TRACEY HOSPITAL</v>
      </c>
      <c r="BE417" s="94" t="s">
        <v>9967</v>
      </c>
      <c r="BF417" s="94" t="s">
        <v>2700</v>
      </c>
      <c r="BG417" s="94" t="s">
        <v>9967</v>
      </c>
      <c r="BH417" s="94" t="s">
        <v>2700</v>
      </c>
      <c r="BI417" s="94" t="str">
        <f t="shared" si="293"/>
        <v>RA9</v>
      </c>
    </row>
    <row r="418" spans="1:61" hidden="1" x14ac:dyDescent="0.3">
      <c r="A418" s="28" t="s">
        <v>13</v>
      </c>
      <c r="B418" s="28" t="s">
        <v>14</v>
      </c>
      <c r="D418" s="28" t="s">
        <v>364</v>
      </c>
      <c r="BD418" t="str">
        <f t="shared" si="292"/>
        <v xml:space="preserve">RA9BRIXHAM HOSPITAL </v>
      </c>
      <c r="BE418" s="94" t="s">
        <v>9968</v>
      </c>
      <c r="BF418" s="94" t="s">
        <v>9969</v>
      </c>
      <c r="BG418" s="94" t="s">
        <v>9968</v>
      </c>
      <c r="BH418" s="94" t="s">
        <v>9969</v>
      </c>
      <c r="BI418" s="94" t="str">
        <f t="shared" si="293"/>
        <v>RA9</v>
      </c>
    </row>
    <row r="419" spans="1:61" hidden="1" x14ac:dyDescent="0.3">
      <c r="AK419" s="28" t="s">
        <v>10188</v>
      </c>
      <c r="AM419" s="28" t="s">
        <v>10189</v>
      </c>
      <c r="AN419" s="28" t="s">
        <v>10190</v>
      </c>
      <c r="AO419" s="28" t="s">
        <v>10191</v>
      </c>
      <c r="BD419" t="str">
        <f t="shared" ref="BD419:BD482" si="440">CONCATENATE(LEFT(BE419, 3),BF419)</f>
        <v>RA9DARTMOUTH HOSPITAL</v>
      </c>
      <c r="BE419" s="94" t="s">
        <v>9970</v>
      </c>
      <c r="BF419" s="94" t="s">
        <v>2686</v>
      </c>
      <c r="BG419" s="94" t="s">
        <v>9970</v>
      </c>
      <c r="BH419" s="94" t="s">
        <v>2686</v>
      </c>
      <c r="BI419" s="94" t="str">
        <f t="shared" ref="BI419:BI482" si="441">LEFT(BG419,3)</f>
        <v>RA9</v>
      </c>
    </row>
    <row r="420" spans="1:61" hidden="1" x14ac:dyDescent="0.3">
      <c r="A420" s="28" t="s">
        <v>1007</v>
      </c>
      <c r="B420" s="28" t="s">
        <v>1007</v>
      </c>
      <c r="J420" s="40">
        <f>IF(J14&lt;0, 1, 0)</f>
        <v>0</v>
      </c>
      <c r="K420" s="40">
        <f t="shared" ref="K420:AD420" si="442">IF(K14&lt;0, 1, 0)</f>
        <v>0</v>
      </c>
      <c r="L420" s="40">
        <f t="shared" si="442"/>
        <v>0</v>
      </c>
      <c r="M420" s="40">
        <f t="shared" si="442"/>
        <v>0</v>
      </c>
      <c r="N420" s="40">
        <f t="shared" si="442"/>
        <v>0</v>
      </c>
      <c r="O420" s="40">
        <f t="shared" si="442"/>
        <v>0</v>
      </c>
      <c r="P420" s="40">
        <f t="shared" si="442"/>
        <v>0</v>
      </c>
      <c r="Q420" s="40">
        <f t="shared" ref="Q420:T420" si="443">IF(Q14&lt;0, 1, 0)</f>
        <v>0</v>
      </c>
      <c r="R420" s="40">
        <f t="shared" si="443"/>
        <v>0</v>
      </c>
      <c r="S420" s="40">
        <f t="shared" si="443"/>
        <v>0</v>
      </c>
      <c r="T420" s="40">
        <f t="shared" si="443"/>
        <v>0</v>
      </c>
      <c r="U420" s="40">
        <f t="shared" ref="U420" si="444">IF(U14&lt;0, 1, 0)</f>
        <v>0</v>
      </c>
      <c r="AA420" s="40">
        <f t="shared" si="442"/>
        <v>0</v>
      </c>
      <c r="AB420" s="40">
        <f t="shared" si="442"/>
        <v>0</v>
      </c>
      <c r="AC420" s="40">
        <f t="shared" si="442"/>
        <v>0</v>
      </c>
      <c r="AD420" s="40">
        <f t="shared" si="442"/>
        <v>0</v>
      </c>
      <c r="AE420" s="40">
        <f t="shared" ref="AE420:AF420" si="445">IF(AE14&lt;0, 1, 0)</f>
        <v>0</v>
      </c>
      <c r="AF420" s="40">
        <f t="shared" si="445"/>
        <v>0</v>
      </c>
      <c r="BD420" t="str">
        <f t="shared" si="440"/>
        <v>RA9DAWLISH HOSPITAL</v>
      </c>
      <c r="BE420" s="94" t="s">
        <v>9971</v>
      </c>
      <c r="BF420" s="94" t="s">
        <v>2688</v>
      </c>
      <c r="BG420" s="94" t="s">
        <v>9971</v>
      </c>
      <c r="BH420" s="94" t="s">
        <v>2688</v>
      </c>
      <c r="BI420" s="94" t="str">
        <f t="shared" si="441"/>
        <v>RA9</v>
      </c>
    </row>
    <row r="421" spans="1:61" ht="12.75" hidden="1" customHeight="1" x14ac:dyDescent="0.3">
      <c r="J421" s="40">
        <f t="shared" ref="J421:AD421" si="446">IF(J15&lt;0, 1, 0)</f>
        <v>0</v>
      </c>
      <c r="K421" s="40">
        <f t="shared" si="446"/>
        <v>0</v>
      </c>
      <c r="L421" s="40">
        <f t="shared" si="446"/>
        <v>0</v>
      </c>
      <c r="M421" s="40">
        <f t="shared" si="446"/>
        <v>0</v>
      </c>
      <c r="N421" s="40">
        <f t="shared" si="446"/>
        <v>0</v>
      </c>
      <c r="O421" s="40">
        <f t="shared" si="446"/>
        <v>0</v>
      </c>
      <c r="P421" s="40">
        <f t="shared" si="446"/>
        <v>0</v>
      </c>
      <c r="Q421" s="40">
        <f t="shared" ref="Q421:T421" si="447">IF(Q15&lt;0, 1, 0)</f>
        <v>0</v>
      </c>
      <c r="R421" s="40">
        <f t="shared" si="447"/>
        <v>0</v>
      </c>
      <c r="S421" s="40">
        <f t="shared" si="447"/>
        <v>0</v>
      </c>
      <c r="T421" s="40">
        <f t="shared" si="447"/>
        <v>0</v>
      </c>
      <c r="U421" s="40">
        <f t="shared" ref="U421" si="448">IF(U15&lt;0, 1, 0)</f>
        <v>0</v>
      </c>
      <c r="AA421" s="40">
        <f t="shared" si="446"/>
        <v>0</v>
      </c>
      <c r="AB421" s="40">
        <f t="shared" si="446"/>
        <v>0</v>
      </c>
      <c r="AC421" s="40">
        <f t="shared" si="446"/>
        <v>0</v>
      </c>
      <c r="AD421" s="40">
        <f t="shared" si="446"/>
        <v>0</v>
      </c>
      <c r="AE421" s="40">
        <f t="shared" ref="AE421:AF421" si="449">IF(AE15&lt;0, 1, 0)</f>
        <v>0</v>
      </c>
      <c r="AF421" s="40">
        <f t="shared" si="449"/>
        <v>0</v>
      </c>
      <c r="BD421" t="str">
        <f t="shared" si="440"/>
        <v>RA9NEWTON ABBOT HOSPITAL</v>
      </c>
      <c r="BE421" s="94" t="s">
        <v>9972</v>
      </c>
      <c r="BF421" s="94" t="s">
        <v>2690</v>
      </c>
      <c r="BG421" s="94" t="s">
        <v>9972</v>
      </c>
      <c r="BH421" s="94" t="s">
        <v>2690</v>
      </c>
      <c r="BI421" s="94" t="str">
        <f t="shared" si="441"/>
        <v>RA9</v>
      </c>
    </row>
    <row r="422" spans="1:61" hidden="1" x14ac:dyDescent="0.3">
      <c r="J422" s="40">
        <f t="shared" ref="J422:AD422" si="450">IF(J16&lt;0, 1, 0)</f>
        <v>0</v>
      </c>
      <c r="K422" s="40">
        <f t="shared" si="450"/>
        <v>0</v>
      </c>
      <c r="L422" s="40">
        <f t="shared" si="450"/>
        <v>0</v>
      </c>
      <c r="M422" s="40">
        <f t="shared" si="450"/>
        <v>0</v>
      </c>
      <c r="N422" s="40">
        <f t="shared" si="450"/>
        <v>0</v>
      </c>
      <c r="O422" s="40">
        <f t="shared" si="450"/>
        <v>0</v>
      </c>
      <c r="P422" s="40">
        <f t="shared" si="450"/>
        <v>0</v>
      </c>
      <c r="Q422" s="40">
        <f t="shared" ref="Q422:T422" si="451">IF(Q16&lt;0, 1, 0)</f>
        <v>0</v>
      </c>
      <c r="R422" s="40">
        <f t="shared" si="451"/>
        <v>0</v>
      </c>
      <c r="S422" s="40">
        <f t="shared" si="451"/>
        <v>0</v>
      </c>
      <c r="T422" s="40">
        <f t="shared" si="451"/>
        <v>0</v>
      </c>
      <c r="U422" s="40">
        <f t="shared" ref="U422" si="452">IF(U16&lt;0, 1, 0)</f>
        <v>0</v>
      </c>
      <c r="AA422" s="40">
        <f t="shared" si="450"/>
        <v>0</v>
      </c>
      <c r="AB422" s="40">
        <f t="shared" si="450"/>
        <v>0</v>
      </c>
      <c r="AC422" s="40">
        <f t="shared" si="450"/>
        <v>0</v>
      </c>
      <c r="AD422" s="40">
        <f t="shared" si="450"/>
        <v>0</v>
      </c>
      <c r="AE422" s="40">
        <f t="shared" ref="AE422:AF422" si="453">IF(AE16&lt;0, 1, 0)</f>
        <v>0</v>
      </c>
      <c r="AF422" s="40">
        <f t="shared" si="453"/>
        <v>0</v>
      </c>
      <c r="BD422" t="str">
        <f t="shared" si="440"/>
        <v>RA9PAIGNTON HOSPITAL</v>
      </c>
      <c r="BE422" s="94" t="s">
        <v>9973</v>
      </c>
      <c r="BF422" s="94" t="s">
        <v>2676</v>
      </c>
      <c r="BG422" s="94" t="s">
        <v>9973</v>
      </c>
      <c r="BH422" s="94" t="s">
        <v>2676</v>
      </c>
      <c r="BI422" s="94" t="str">
        <f t="shared" si="441"/>
        <v>RA9</v>
      </c>
    </row>
    <row r="423" spans="1:61" hidden="1" x14ac:dyDescent="0.3">
      <c r="J423" s="40">
        <f t="shared" ref="J423:AD423" si="454">IF(J17&lt;0, 1, 0)</f>
        <v>0</v>
      </c>
      <c r="K423" s="40">
        <f t="shared" si="454"/>
        <v>0</v>
      </c>
      <c r="L423" s="40">
        <f t="shared" si="454"/>
        <v>0</v>
      </c>
      <c r="M423" s="40">
        <f t="shared" si="454"/>
        <v>0</v>
      </c>
      <c r="N423" s="40">
        <f t="shared" si="454"/>
        <v>0</v>
      </c>
      <c r="O423" s="40">
        <f t="shared" si="454"/>
        <v>0</v>
      </c>
      <c r="P423" s="40">
        <f t="shared" si="454"/>
        <v>0</v>
      </c>
      <c r="Q423" s="40">
        <f t="shared" ref="Q423:T423" si="455">IF(Q17&lt;0, 1, 0)</f>
        <v>0</v>
      </c>
      <c r="R423" s="40">
        <f t="shared" si="455"/>
        <v>0</v>
      </c>
      <c r="S423" s="40">
        <f t="shared" si="455"/>
        <v>0</v>
      </c>
      <c r="T423" s="40">
        <f t="shared" si="455"/>
        <v>0</v>
      </c>
      <c r="U423" s="40">
        <f t="shared" ref="U423" si="456">IF(U17&lt;0, 1, 0)</f>
        <v>0</v>
      </c>
      <c r="AA423" s="40">
        <f t="shared" si="454"/>
        <v>0</v>
      </c>
      <c r="AB423" s="40">
        <f t="shared" si="454"/>
        <v>0</v>
      </c>
      <c r="AC423" s="40">
        <f t="shared" si="454"/>
        <v>0</v>
      </c>
      <c r="AD423" s="40">
        <f t="shared" si="454"/>
        <v>0</v>
      </c>
      <c r="AE423" s="40">
        <f t="shared" ref="AE423:AF423" si="457">IF(AE17&lt;0, 1, 0)</f>
        <v>0</v>
      </c>
      <c r="AF423" s="40">
        <f t="shared" si="457"/>
        <v>0</v>
      </c>
      <c r="AK423" s="28" t="str">
        <f>IF(AK417&gt;0,"Day Nurse Fill Rate must not exceed 100%","")</f>
        <v>Day Nurse Fill Rate must not exceed 100%</v>
      </c>
      <c r="AM423" s="28" t="str">
        <f>IF(AM417&gt;0,"Day Staff Fill Rate must not exceed 100%","")</f>
        <v>Day Staff Fill Rate must not exceed 100%</v>
      </c>
      <c r="AN423" s="28" t="str">
        <f>IF(AN417&gt;0,"Night Nurse Fill Rate must not exceed 100%","")</f>
        <v>Night Nurse Fill Rate must not exceed 100%</v>
      </c>
      <c r="AO423" s="28" t="str">
        <f>IF(AO417&gt;0,"Night Staff Fill Rate must not exceed 100%","")</f>
        <v>Night Staff Fill Rate must not exceed 100%</v>
      </c>
      <c r="BD423" t="str">
        <f t="shared" si="440"/>
        <v>RA9TEIGNMOUTH HOSPITAL</v>
      </c>
      <c r="BE423" s="94" t="s">
        <v>9974</v>
      </c>
      <c r="BF423" s="94" t="s">
        <v>2692</v>
      </c>
      <c r="BG423" s="94" t="s">
        <v>9974</v>
      </c>
      <c r="BH423" s="94" t="s">
        <v>2692</v>
      </c>
      <c r="BI423" s="94" t="str">
        <f t="shared" si="441"/>
        <v>RA9</v>
      </c>
    </row>
    <row r="424" spans="1:61" hidden="1" x14ac:dyDescent="0.3">
      <c r="J424" s="40">
        <f t="shared" ref="J424:AD424" si="458">IF(J18&lt;0, 1, 0)</f>
        <v>0</v>
      </c>
      <c r="K424" s="40">
        <f t="shared" si="458"/>
        <v>0</v>
      </c>
      <c r="L424" s="40">
        <f t="shared" si="458"/>
        <v>0</v>
      </c>
      <c r="M424" s="40">
        <f t="shared" si="458"/>
        <v>0</v>
      </c>
      <c r="N424" s="40">
        <f t="shared" si="458"/>
        <v>0</v>
      </c>
      <c r="O424" s="40">
        <f t="shared" si="458"/>
        <v>0</v>
      </c>
      <c r="P424" s="40">
        <f t="shared" si="458"/>
        <v>0</v>
      </c>
      <c r="Q424" s="40">
        <f t="shared" ref="Q424:T424" si="459">IF(Q18&lt;0, 1, 0)</f>
        <v>0</v>
      </c>
      <c r="R424" s="40">
        <f t="shared" si="459"/>
        <v>0</v>
      </c>
      <c r="S424" s="40">
        <f t="shared" si="459"/>
        <v>0</v>
      </c>
      <c r="T424" s="40">
        <f t="shared" si="459"/>
        <v>0</v>
      </c>
      <c r="U424" s="40">
        <f t="shared" ref="U424" si="460">IF(U18&lt;0, 1, 0)</f>
        <v>0</v>
      </c>
      <c r="AA424" s="40">
        <f t="shared" si="458"/>
        <v>0</v>
      </c>
      <c r="AB424" s="40">
        <f t="shared" si="458"/>
        <v>0</v>
      </c>
      <c r="AC424" s="40">
        <f t="shared" si="458"/>
        <v>0</v>
      </c>
      <c r="AD424" s="40">
        <f t="shared" si="458"/>
        <v>0</v>
      </c>
      <c r="AE424" s="40">
        <f t="shared" ref="AE424:AF424" si="461">IF(AE18&lt;0, 1, 0)</f>
        <v>0</v>
      </c>
      <c r="AF424" s="40">
        <f t="shared" si="461"/>
        <v>0</v>
      </c>
      <c r="BD424" t="str">
        <f t="shared" si="440"/>
        <v>RA9TORBAY HOSPITAL</v>
      </c>
      <c r="BE424" s="94" t="s">
        <v>65</v>
      </c>
      <c r="BF424" s="94" t="s">
        <v>5496</v>
      </c>
      <c r="BG424" s="94" t="s">
        <v>65</v>
      </c>
      <c r="BH424" s="94" t="s">
        <v>5496</v>
      </c>
      <c r="BI424" s="94" t="str">
        <f t="shared" si="441"/>
        <v>RA9</v>
      </c>
    </row>
    <row r="425" spans="1:61" hidden="1" x14ac:dyDescent="0.3">
      <c r="D425" s="89"/>
      <c r="J425" s="40">
        <f t="shared" ref="J425:AD425" si="462">IF(J19&lt;0, 1, 0)</f>
        <v>0</v>
      </c>
      <c r="K425" s="40">
        <f t="shared" si="462"/>
        <v>0</v>
      </c>
      <c r="L425" s="40">
        <f t="shared" si="462"/>
        <v>0</v>
      </c>
      <c r="M425" s="40">
        <f t="shared" si="462"/>
        <v>0</v>
      </c>
      <c r="N425" s="40">
        <f t="shared" si="462"/>
        <v>0</v>
      </c>
      <c r="O425" s="40">
        <f t="shared" si="462"/>
        <v>0</v>
      </c>
      <c r="P425" s="40">
        <f t="shared" si="462"/>
        <v>0</v>
      </c>
      <c r="Q425" s="40">
        <f t="shared" ref="Q425:T425" si="463">IF(Q19&lt;0, 1, 0)</f>
        <v>0</v>
      </c>
      <c r="R425" s="40">
        <f t="shared" si="463"/>
        <v>0</v>
      </c>
      <c r="S425" s="40">
        <f t="shared" si="463"/>
        <v>0</v>
      </c>
      <c r="T425" s="40">
        <f t="shared" si="463"/>
        <v>0</v>
      </c>
      <c r="U425" s="40">
        <f t="shared" ref="U425" si="464">IF(U19&lt;0, 1, 0)</f>
        <v>0</v>
      </c>
      <c r="AA425" s="40">
        <f t="shared" si="462"/>
        <v>0</v>
      </c>
      <c r="AB425" s="40">
        <f t="shared" si="462"/>
        <v>0</v>
      </c>
      <c r="AC425" s="40">
        <f t="shared" si="462"/>
        <v>0</v>
      </c>
      <c r="AD425" s="40">
        <f t="shared" si="462"/>
        <v>0</v>
      </c>
      <c r="AE425" s="40">
        <f t="shared" ref="AE425:AF425" si="465">IF(AE19&lt;0, 1, 0)</f>
        <v>0</v>
      </c>
      <c r="AF425" s="40">
        <f t="shared" si="465"/>
        <v>0</v>
      </c>
      <c r="BD425" t="str">
        <f t="shared" si="440"/>
        <v>RA9TOTNES HOSPITAL</v>
      </c>
      <c r="BE425" s="94" t="s">
        <v>9975</v>
      </c>
      <c r="BF425" s="94" t="s">
        <v>2694</v>
      </c>
      <c r="BG425" s="94" t="s">
        <v>9975</v>
      </c>
      <c r="BH425" s="94" t="s">
        <v>2694</v>
      </c>
      <c r="BI425" s="94" t="str">
        <f t="shared" si="441"/>
        <v>RA9</v>
      </c>
    </row>
    <row r="426" spans="1:61" hidden="1" x14ac:dyDescent="0.3">
      <c r="D426" s="28">
        <f>IF(D14="", IF(E14="", 0,1),0)</f>
        <v>0</v>
      </c>
      <c r="J426" s="40">
        <f t="shared" ref="J426:AD426" si="466">IF(J20&lt;0, 1, 0)</f>
        <v>0</v>
      </c>
      <c r="K426" s="40">
        <f t="shared" si="466"/>
        <v>0</v>
      </c>
      <c r="L426" s="40">
        <f t="shared" si="466"/>
        <v>0</v>
      </c>
      <c r="M426" s="40">
        <f t="shared" si="466"/>
        <v>0</v>
      </c>
      <c r="N426" s="40">
        <f t="shared" si="466"/>
        <v>0</v>
      </c>
      <c r="O426" s="40">
        <f t="shared" si="466"/>
        <v>0</v>
      </c>
      <c r="P426" s="40">
        <f t="shared" si="466"/>
        <v>0</v>
      </c>
      <c r="Q426" s="40">
        <f t="shared" ref="Q426:T426" si="467">IF(Q20&lt;0, 1, 0)</f>
        <v>0</v>
      </c>
      <c r="R426" s="40">
        <f t="shared" si="467"/>
        <v>0</v>
      </c>
      <c r="S426" s="40">
        <f t="shared" si="467"/>
        <v>0</v>
      </c>
      <c r="T426" s="40">
        <f t="shared" si="467"/>
        <v>0</v>
      </c>
      <c r="U426" s="40">
        <f t="shared" ref="U426" si="468">IF(U20&lt;0, 1, 0)</f>
        <v>0</v>
      </c>
      <c r="AA426" s="40">
        <f t="shared" si="466"/>
        <v>0</v>
      </c>
      <c r="AB426" s="40">
        <f t="shared" si="466"/>
        <v>0</v>
      </c>
      <c r="AC426" s="40">
        <f t="shared" si="466"/>
        <v>0</v>
      </c>
      <c r="AD426" s="40">
        <f t="shared" si="466"/>
        <v>0</v>
      </c>
      <c r="AE426" s="40">
        <f t="shared" ref="AE426:AF426" si="469">IF(AE20&lt;0, 1, 0)</f>
        <v>0</v>
      </c>
      <c r="AF426" s="40">
        <f t="shared" si="469"/>
        <v>0</v>
      </c>
      <c r="BD426" t="str">
        <f t="shared" si="440"/>
        <v>RAEBRADFORD ROYAL INFIRMARY</v>
      </c>
      <c r="BE426" s="94" t="s">
        <v>66</v>
      </c>
      <c r="BF426" s="94" t="s">
        <v>8953</v>
      </c>
      <c r="BG426" s="94" t="s">
        <v>66</v>
      </c>
      <c r="BH426" s="94" t="s">
        <v>8953</v>
      </c>
      <c r="BI426" s="94" t="str">
        <f t="shared" si="441"/>
        <v>RAE</v>
      </c>
    </row>
    <row r="427" spans="1:61" hidden="1" x14ac:dyDescent="0.3">
      <c r="D427" s="28">
        <f t="shared" ref="D427:D490" si="470">IF(D15="", IF(E15="", 0,1),0)</f>
        <v>0</v>
      </c>
      <c r="J427" s="40">
        <f t="shared" ref="J427:AD427" si="471">IF(J21&lt;0, 1, 0)</f>
        <v>0</v>
      </c>
      <c r="K427" s="40">
        <f t="shared" si="471"/>
        <v>0</v>
      </c>
      <c r="L427" s="40">
        <f t="shared" si="471"/>
        <v>0</v>
      </c>
      <c r="M427" s="40">
        <f t="shared" si="471"/>
        <v>0</v>
      </c>
      <c r="N427" s="40">
        <f t="shared" si="471"/>
        <v>0</v>
      </c>
      <c r="O427" s="40">
        <f t="shared" si="471"/>
        <v>0</v>
      </c>
      <c r="P427" s="40">
        <f t="shared" si="471"/>
        <v>0</v>
      </c>
      <c r="Q427" s="40">
        <f t="shared" ref="Q427:T427" si="472">IF(Q21&lt;0, 1, 0)</f>
        <v>0</v>
      </c>
      <c r="R427" s="40">
        <f t="shared" si="472"/>
        <v>0</v>
      </c>
      <c r="S427" s="40">
        <f t="shared" si="472"/>
        <v>0</v>
      </c>
      <c r="T427" s="40">
        <f t="shared" si="472"/>
        <v>0</v>
      </c>
      <c r="U427" s="40">
        <f t="shared" ref="U427" si="473">IF(U21&lt;0, 1, 0)</f>
        <v>0</v>
      </c>
      <c r="AA427" s="40">
        <f t="shared" si="471"/>
        <v>0</v>
      </c>
      <c r="AB427" s="40">
        <f t="shared" si="471"/>
        <v>0</v>
      </c>
      <c r="AC427" s="40">
        <f t="shared" si="471"/>
        <v>0</v>
      </c>
      <c r="AD427" s="40">
        <f t="shared" si="471"/>
        <v>0</v>
      </c>
      <c r="AE427" s="40">
        <f t="shared" ref="AE427:AF427" si="474">IF(AE21&lt;0, 1, 0)</f>
        <v>0</v>
      </c>
      <c r="AF427" s="40">
        <f t="shared" si="474"/>
        <v>0</v>
      </c>
      <c r="BD427" t="str">
        <f t="shared" si="440"/>
        <v>RAEST LUKES HOSPITAL</v>
      </c>
      <c r="BE427" s="94" t="s">
        <v>67</v>
      </c>
      <c r="BF427" s="94" t="s">
        <v>6749</v>
      </c>
      <c r="BG427" s="94" t="s">
        <v>67</v>
      </c>
      <c r="BH427" s="94" t="s">
        <v>6749</v>
      </c>
      <c r="BI427" s="94" t="str">
        <f t="shared" si="441"/>
        <v>RAE</v>
      </c>
    </row>
    <row r="428" spans="1:61" hidden="1" x14ac:dyDescent="0.3">
      <c r="D428" s="28">
        <f t="shared" si="470"/>
        <v>0</v>
      </c>
      <c r="J428" s="40">
        <f t="shared" ref="J428:AD428" si="475">IF(J22&lt;0, 1, 0)</f>
        <v>0</v>
      </c>
      <c r="K428" s="40">
        <f t="shared" si="475"/>
        <v>0</v>
      </c>
      <c r="L428" s="40">
        <f t="shared" si="475"/>
        <v>0</v>
      </c>
      <c r="M428" s="40">
        <f t="shared" si="475"/>
        <v>0</v>
      </c>
      <c r="N428" s="40">
        <f t="shared" si="475"/>
        <v>0</v>
      </c>
      <c r="O428" s="40">
        <f t="shared" si="475"/>
        <v>0</v>
      </c>
      <c r="P428" s="40">
        <f t="shared" si="475"/>
        <v>0</v>
      </c>
      <c r="Q428" s="40">
        <f t="shared" ref="Q428:T428" si="476">IF(Q22&lt;0, 1, 0)</f>
        <v>0</v>
      </c>
      <c r="R428" s="40">
        <f t="shared" si="476"/>
        <v>0</v>
      </c>
      <c r="S428" s="40">
        <f t="shared" si="476"/>
        <v>0</v>
      </c>
      <c r="T428" s="40">
        <f t="shared" si="476"/>
        <v>0</v>
      </c>
      <c r="U428" s="40">
        <f t="shared" ref="U428" si="477">IF(U22&lt;0, 1, 0)</f>
        <v>0</v>
      </c>
      <c r="AA428" s="40">
        <f t="shared" si="475"/>
        <v>0</v>
      </c>
      <c r="AB428" s="40">
        <f t="shared" si="475"/>
        <v>0</v>
      </c>
      <c r="AC428" s="40">
        <f t="shared" si="475"/>
        <v>0</v>
      </c>
      <c r="AD428" s="40">
        <f t="shared" si="475"/>
        <v>0</v>
      </c>
      <c r="AE428" s="40">
        <f t="shared" ref="AE428:AF428" si="478">IF(AE22&lt;0, 1, 0)</f>
        <v>0</v>
      </c>
      <c r="AF428" s="40">
        <f t="shared" si="478"/>
        <v>0</v>
      </c>
      <c r="BD428" t="str">
        <f t="shared" si="440"/>
        <v>RAJBASILDON HOSPITAL</v>
      </c>
      <c r="BE428" s="94" t="s">
        <v>8624</v>
      </c>
      <c r="BF428" s="94" t="s">
        <v>1312</v>
      </c>
      <c r="BG428" s="94" t="s">
        <v>8624</v>
      </c>
      <c r="BH428" s="94" t="s">
        <v>1312</v>
      </c>
      <c r="BI428" s="94" t="str">
        <f t="shared" si="441"/>
        <v>RAJ</v>
      </c>
    </row>
    <row r="429" spans="1:61" hidden="1" x14ac:dyDescent="0.3">
      <c r="D429" s="28">
        <f t="shared" si="470"/>
        <v>0</v>
      </c>
      <c r="J429" s="40">
        <f t="shared" ref="J429:AD429" si="479">IF(J23&lt;0, 1, 0)</f>
        <v>0</v>
      </c>
      <c r="K429" s="40">
        <f t="shared" si="479"/>
        <v>0</v>
      </c>
      <c r="L429" s="40">
        <f t="shared" si="479"/>
        <v>0</v>
      </c>
      <c r="M429" s="40">
        <f t="shared" si="479"/>
        <v>0</v>
      </c>
      <c r="N429" s="40">
        <f t="shared" si="479"/>
        <v>0</v>
      </c>
      <c r="O429" s="40">
        <f t="shared" si="479"/>
        <v>0</v>
      </c>
      <c r="P429" s="40">
        <f t="shared" si="479"/>
        <v>0</v>
      </c>
      <c r="Q429" s="40">
        <f t="shared" ref="Q429:T429" si="480">IF(Q23&lt;0, 1, 0)</f>
        <v>0</v>
      </c>
      <c r="R429" s="40">
        <f t="shared" si="480"/>
        <v>0</v>
      </c>
      <c r="S429" s="40">
        <f t="shared" si="480"/>
        <v>0</v>
      </c>
      <c r="T429" s="40">
        <f t="shared" si="480"/>
        <v>0</v>
      </c>
      <c r="U429" s="40">
        <f t="shared" ref="U429" si="481">IF(U23&lt;0, 1, 0)</f>
        <v>0</v>
      </c>
      <c r="AA429" s="40">
        <f t="shared" si="479"/>
        <v>0</v>
      </c>
      <c r="AB429" s="40">
        <f t="shared" si="479"/>
        <v>0</v>
      </c>
      <c r="AC429" s="40">
        <f t="shared" si="479"/>
        <v>0</v>
      </c>
      <c r="AD429" s="40">
        <f t="shared" si="479"/>
        <v>0</v>
      </c>
      <c r="AE429" s="40">
        <f t="shared" ref="AE429:AF429" si="482">IF(AE23&lt;0, 1, 0)</f>
        <v>0</v>
      </c>
      <c r="AF429" s="40">
        <f t="shared" si="482"/>
        <v>0</v>
      </c>
      <c r="BD429" t="str">
        <f t="shared" si="440"/>
        <v>RAJBRENTWOOD COMMUNITY HOSPITAL</v>
      </c>
      <c r="BE429" s="94" t="s">
        <v>68</v>
      </c>
      <c r="BF429" s="94" t="s">
        <v>1331</v>
      </c>
      <c r="BG429" s="94" t="s">
        <v>68</v>
      </c>
      <c r="BH429" s="94" t="s">
        <v>1331</v>
      </c>
      <c r="BI429" s="94" t="str">
        <f t="shared" si="441"/>
        <v>RAJ</v>
      </c>
    </row>
    <row r="430" spans="1:61" hidden="1" x14ac:dyDescent="0.3">
      <c r="D430" s="28">
        <f t="shared" si="470"/>
        <v>0</v>
      </c>
      <c r="J430" s="40">
        <f t="shared" ref="J430:AD430" si="483">IF(J24&lt;0, 1, 0)</f>
        <v>0</v>
      </c>
      <c r="K430" s="40">
        <f t="shared" si="483"/>
        <v>0</v>
      </c>
      <c r="L430" s="40">
        <f t="shared" si="483"/>
        <v>0</v>
      </c>
      <c r="M430" s="40">
        <f t="shared" si="483"/>
        <v>0</v>
      </c>
      <c r="N430" s="40">
        <f t="shared" si="483"/>
        <v>0</v>
      </c>
      <c r="O430" s="40">
        <f t="shared" si="483"/>
        <v>0</v>
      </c>
      <c r="P430" s="40">
        <f t="shared" si="483"/>
        <v>0</v>
      </c>
      <c r="Q430" s="40">
        <f t="shared" ref="Q430:T430" si="484">IF(Q24&lt;0, 1, 0)</f>
        <v>0</v>
      </c>
      <c r="R430" s="40">
        <f t="shared" si="484"/>
        <v>0</v>
      </c>
      <c r="S430" s="40">
        <f t="shared" si="484"/>
        <v>0</v>
      </c>
      <c r="T430" s="40">
        <f t="shared" si="484"/>
        <v>0</v>
      </c>
      <c r="U430" s="40">
        <f t="shared" ref="U430" si="485">IF(U24&lt;0, 1, 0)</f>
        <v>0</v>
      </c>
      <c r="AA430" s="40">
        <f t="shared" si="483"/>
        <v>0</v>
      </c>
      <c r="AB430" s="40">
        <f t="shared" si="483"/>
        <v>0</v>
      </c>
      <c r="AC430" s="40">
        <f t="shared" si="483"/>
        <v>0</v>
      </c>
      <c r="AD430" s="40">
        <f t="shared" si="483"/>
        <v>0</v>
      </c>
      <c r="AE430" s="40">
        <f t="shared" ref="AE430:AF430" si="486">IF(AE24&lt;0, 1, 0)</f>
        <v>0</v>
      </c>
      <c r="AF430" s="40">
        <f t="shared" si="486"/>
        <v>0</v>
      </c>
      <c r="BD430" t="str">
        <f t="shared" si="440"/>
        <v>RAJSOUTHEND HOSPITAL</v>
      </c>
      <c r="BE430" s="94" t="s">
        <v>69</v>
      </c>
      <c r="BF430" s="94" t="s">
        <v>8954</v>
      </c>
      <c r="BG430" s="94" t="s">
        <v>69</v>
      </c>
      <c r="BH430" s="94" t="s">
        <v>8954</v>
      </c>
      <c r="BI430" s="94" t="str">
        <f t="shared" si="441"/>
        <v>RAJ</v>
      </c>
    </row>
    <row r="431" spans="1:61" hidden="1" x14ac:dyDescent="0.3">
      <c r="D431" s="28">
        <f t="shared" si="470"/>
        <v>0</v>
      </c>
      <c r="J431" s="40">
        <f t="shared" ref="J431:AD431" si="487">IF(J25&lt;0, 1, 0)</f>
        <v>0</v>
      </c>
      <c r="K431" s="40">
        <f t="shared" si="487"/>
        <v>0</v>
      </c>
      <c r="L431" s="40">
        <f t="shared" si="487"/>
        <v>0</v>
      </c>
      <c r="M431" s="40">
        <f t="shared" si="487"/>
        <v>0</v>
      </c>
      <c r="N431" s="40">
        <f t="shared" si="487"/>
        <v>0</v>
      </c>
      <c r="O431" s="40">
        <f t="shared" si="487"/>
        <v>0</v>
      </c>
      <c r="P431" s="40">
        <f t="shared" si="487"/>
        <v>0</v>
      </c>
      <c r="Q431" s="40">
        <f t="shared" ref="Q431:T431" si="488">IF(Q25&lt;0, 1, 0)</f>
        <v>0</v>
      </c>
      <c r="R431" s="40">
        <f t="shared" si="488"/>
        <v>0</v>
      </c>
      <c r="S431" s="40">
        <f t="shared" si="488"/>
        <v>0</v>
      </c>
      <c r="T431" s="40">
        <f t="shared" si="488"/>
        <v>0</v>
      </c>
      <c r="U431" s="40">
        <f t="shared" ref="U431" si="489">IF(U25&lt;0, 1, 0)</f>
        <v>0</v>
      </c>
      <c r="AA431" s="40">
        <f t="shared" si="487"/>
        <v>0</v>
      </c>
      <c r="AB431" s="40">
        <f t="shared" si="487"/>
        <v>0</v>
      </c>
      <c r="AC431" s="40">
        <f t="shared" si="487"/>
        <v>0</v>
      </c>
      <c r="AD431" s="40">
        <f t="shared" si="487"/>
        <v>0</v>
      </c>
      <c r="AE431" s="40">
        <f t="shared" ref="AE431:AF431" si="490">IF(AE25&lt;0, 1, 0)</f>
        <v>0</v>
      </c>
      <c r="AF431" s="40">
        <f t="shared" si="490"/>
        <v>0</v>
      </c>
      <c r="BD431" t="str">
        <f t="shared" si="440"/>
        <v>RALBARNET HOSPITAL</v>
      </c>
      <c r="BE431" s="97" t="s">
        <v>9815</v>
      </c>
      <c r="BF431" s="97" t="s">
        <v>9546</v>
      </c>
      <c r="BG431" s="97" t="s">
        <v>9815</v>
      </c>
      <c r="BH431" s="97" t="s">
        <v>9546</v>
      </c>
      <c r="BI431" s="94" t="str">
        <f t="shared" si="441"/>
        <v>RAL</v>
      </c>
    </row>
    <row r="432" spans="1:61" hidden="1" x14ac:dyDescent="0.3">
      <c r="D432" s="28">
        <f t="shared" si="470"/>
        <v>0</v>
      </c>
      <c r="J432" s="40">
        <f t="shared" ref="J432:AD432" si="491">IF(J26&lt;0, 1, 0)</f>
        <v>0</v>
      </c>
      <c r="K432" s="40">
        <f t="shared" si="491"/>
        <v>0</v>
      </c>
      <c r="L432" s="40">
        <f t="shared" si="491"/>
        <v>0</v>
      </c>
      <c r="M432" s="40">
        <f t="shared" si="491"/>
        <v>0</v>
      </c>
      <c r="N432" s="40">
        <f t="shared" si="491"/>
        <v>0</v>
      </c>
      <c r="O432" s="40">
        <f t="shared" si="491"/>
        <v>0</v>
      </c>
      <c r="P432" s="40">
        <f t="shared" si="491"/>
        <v>0</v>
      </c>
      <c r="Q432" s="40">
        <f t="shared" ref="Q432:T432" si="492">IF(Q26&lt;0, 1, 0)</f>
        <v>0</v>
      </c>
      <c r="R432" s="40">
        <f t="shared" si="492"/>
        <v>0</v>
      </c>
      <c r="S432" s="40">
        <f t="shared" si="492"/>
        <v>0</v>
      </c>
      <c r="T432" s="40">
        <f t="shared" si="492"/>
        <v>0</v>
      </c>
      <c r="U432" s="40">
        <f t="shared" ref="U432" si="493">IF(U26&lt;0, 1, 0)</f>
        <v>0</v>
      </c>
      <c r="AA432" s="40">
        <f t="shared" si="491"/>
        <v>0</v>
      </c>
      <c r="AB432" s="40">
        <f t="shared" si="491"/>
        <v>0</v>
      </c>
      <c r="AC432" s="40">
        <f t="shared" si="491"/>
        <v>0</v>
      </c>
      <c r="AD432" s="40">
        <f t="shared" si="491"/>
        <v>0</v>
      </c>
      <c r="AE432" s="40">
        <f t="shared" ref="AE432:AF432" si="494">IF(AE26&lt;0, 1, 0)</f>
        <v>0</v>
      </c>
      <c r="AF432" s="40">
        <f t="shared" si="494"/>
        <v>0</v>
      </c>
      <c r="BD432" t="str">
        <f t="shared" si="440"/>
        <v>RALCHASE FARM HOSPITAL</v>
      </c>
      <c r="BE432" s="97" t="s">
        <v>9816</v>
      </c>
      <c r="BF432" s="97" t="s">
        <v>3959</v>
      </c>
      <c r="BG432" s="97" t="s">
        <v>9816</v>
      </c>
      <c r="BH432" s="97" t="s">
        <v>3959</v>
      </c>
      <c r="BI432" s="94" t="str">
        <f t="shared" si="441"/>
        <v>RAL</v>
      </c>
    </row>
    <row r="433" spans="4:61" hidden="1" x14ac:dyDescent="0.3">
      <c r="D433" s="28">
        <f t="shared" si="470"/>
        <v>0</v>
      </c>
      <c r="J433" s="40">
        <f t="shared" ref="J433:AD433" si="495">IF(J27&lt;0, 1, 0)</f>
        <v>0</v>
      </c>
      <c r="K433" s="40">
        <f t="shared" si="495"/>
        <v>0</v>
      </c>
      <c r="L433" s="40">
        <f t="shared" si="495"/>
        <v>0</v>
      </c>
      <c r="M433" s="40">
        <f t="shared" si="495"/>
        <v>0</v>
      </c>
      <c r="N433" s="40">
        <f t="shared" si="495"/>
        <v>0</v>
      </c>
      <c r="O433" s="40">
        <f t="shared" si="495"/>
        <v>0</v>
      </c>
      <c r="P433" s="40">
        <f t="shared" si="495"/>
        <v>0</v>
      </c>
      <c r="Q433" s="40">
        <f t="shared" ref="Q433:T433" si="496">IF(Q27&lt;0, 1, 0)</f>
        <v>0</v>
      </c>
      <c r="R433" s="40">
        <f t="shared" si="496"/>
        <v>0</v>
      </c>
      <c r="S433" s="40">
        <f t="shared" si="496"/>
        <v>0</v>
      </c>
      <c r="T433" s="40">
        <f t="shared" si="496"/>
        <v>0</v>
      </c>
      <c r="U433" s="40">
        <f t="shared" ref="U433" si="497">IF(U27&lt;0, 1, 0)</f>
        <v>0</v>
      </c>
      <c r="AA433" s="40">
        <f t="shared" si="495"/>
        <v>0</v>
      </c>
      <c r="AB433" s="40">
        <f t="shared" si="495"/>
        <v>0</v>
      </c>
      <c r="AC433" s="40">
        <f t="shared" si="495"/>
        <v>0</v>
      </c>
      <c r="AD433" s="40">
        <f t="shared" si="495"/>
        <v>0</v>
      </c>
      <c r="AE433" s="40">
        <f t="shared" ref="AE433:AF433" si="498">IF(AE27&lt;0, 1, 0)</f>
        <v>0</v>
      </c>
      <c r="AF433" s="40">
        <f t="shared" si="498"/>
        <v>0</v>
      </c>
      <c r="BD433" t="str">
        <f t="shared" si="440"/>
        <v>RALEDGWARE COMMUNITY HOSPITAL</v>
      </c>
      <c r="BE433" s="94" t="s">
        <v>70</v>
      </c>
      <c r="BF433" s="94" t="s">
        <v>3965</v>
      </c>
      <c r="BG433" s="94" t="s">
        <v>70</v>
      </c>
      <c r="BH433" s="94" t="s">
        <v>3965</v>
      </c>
      <c r="BI433" s="94" t="str">
        <f t="shared" si="441"/>
        <v>RAL</v>
      </c>
    </row>
    <row r="434" spans="4:61" hidden="1" x14ac:dyDescent="0.3">
      <c r="D434" s="28">
        <f t="shared" si="470"/>
        <v>0</v>
      </c>
      <c r="J434" s="40">
        <f t="shared" ref="J434:AD434" si="499">IF(J28&lt;0, 1, 0)</f>
        <v>0</v>
      </c>
      <c r="K434" s="40">
        <f t="shared" si="499"/>
        <v>0</v>
      </c>
      <c r="L434" s="40">
        <f t="shared" si="499"/>
        <v>0</v>
      </c>
      <c r="M434" s="40">
        <f t="shared" si="499"/>
        <v>0</v>
      </c>
      <c r="N434" s="40">
        <f t="shared" si="499"/>
        <v>0</v>
      </c>
      <c r="O434" s="40">
        <f t="shared" si="499"/>
        <v>0</v>
      </c>
      <c r="P434" s="40">
        <f t="shared" si="499"/>
        <v>0</v>
      </c>
      <c r="Q434" s="40">
        <f t="shared" ref="Q434:T434" si="500">IF(Q28&lt;0, 1, 0)</f>
        <v>0</v>
      </c>
      <c r="R434" s="40">
        <f t="shared" si="500"/>
        <v>0</v>
      </c>
      <c r="S434" s="40">
        <f t="shared" si="500"/>
        <v>0</v>
      </c>
      <c r="T434" s="40">
        <f t="shared" si="500"/>
        <v>0</v>
      </c>
      <c r="U434" s="40">
        <f t="shared" ref="U434" si="501">IF(U28&lt;0, 1, 0)</f>
        <v>0</v>
      </c>
      <c r="AA434" s="40">
        <f t="shared" si="499"/>
        <v>0</v>
      </c>
      <c r="AB434" s="40">
        <f t="shared" si="499"/>
        <v>0</v>
      </c>
      <c r="AC434" s="40">
        <f t="shared" si="499"/>
        <v>0</v>
      </c>
      <c r="AD434" s="40">
        <f t="shared" si="499"/>
        <v>0</v>
      </c>
      <c r="AE434" s="40">
        <f t="shared" ref="AE434:AF434" si="502">IF(AE28&lt;0, 1, 0)</f>
        <v>0</v>
      </c>
      <c r="AF434" s="40">
        <f t="shared" si="502"/>
        <v>0</v>
      </c>
      <c r="BD434" t="str">
        <f t="shared" si="440"/>
        <v>RALFINCHLEY MEMORIAL HOSPITAL</v>
      </c>
      <c r="BE434" s="94" t="s">
        <v>71</v>
      </c>
      <c r="BF434" s="94" t="s">
        <v>3967</v>
      </c>
      <c r="BG434" s="94" t="s">
        <v>71</v>
      </c>
      <c r="BH434" s="94" t="s">
        <v>3967</v>
      </c>
      <c r="BI434" s="94" t="str">
        <f t="shared" si="441"/>
        <v>RAL</v>
      </c>
    </row>
    <row r="435" spans="4:61" hidden="1" x14ac:dyDescent="0.3">
      <c r="D435" s="28">
        <f t="shared" si="470"/>
        <v>0</v>
      </c>
      <c r="J435" s="40">
        <f t="shared" ref="J435:AD435" si="503">IF(J29&lt;0, 1, 0)</f>
        <v>0</v>
      </c>
      <c r="K435" s="40">
        <f t="shared" si="503"/>
        <v>0</v>
      </c>
      <c r="L435" s="40">
        <f t="shared" si="503"/>
        <v>0</v>
      </c>
      <c r="M435" s="40">
        <f t="shared" si="503"/>
        <v>0</v>
      </c>
      <c r="N435" s="40">
        <f t="shared" si="503"/>
        <v>0</v>
      </c>
      <c r="O435" s="40">
        <f t="shared" si="503"/>
        <v>0</v>
      </c>
      <c r="P435" s="40">
        <f t="shared" si="503"/>
        <v>0</v>
      </c>
      <c r="Q435" s="40">
        <f t="shared" ref="Q435:T435" si="504">IF(Q29&lt;0, 1, 0)</f>
        <v>0</v>
      </c>
      <c r="R435" s="40">
        <f t="shared" si="504"/>
        <v>0</v>
      </c>
      <c r="S435" s="40">
        <f t="shared" si="504"/>
        <v>0</v>
      </c>
      <c r="T435" s="40">
        <f t="shared" si="504"/>
        <v>0</v>
      </c>
      <c r="U435" s="40">
        <f t="shared" ref="U435" si="505">IF(U29&lt;0, 1, 0)</f>
        <v>0</v>
      </c>
      <c r="AA435" s="40">
        <f t="shared" si="503"/>
        <v>0</v>
      </c>
      <c r="AB435" s="40">
        <f t="shared" si="503"/>
        <v>0</v>
      </c>
      <c r="AC435" s="40">
        <f t="shared" si="503"/>
        <v>0</v>
      </c>
      <c r="AD435" s="40">
        <f t="shared" si="503"/>
        <v>0</v>
      </c>
      <c r="AE435" s="40">
        <f t="shared" ref="AE435:AF435" si="506">IF(AE29&lt;0, 1, 0)</f>
        <v>0</v>
      </c>
      <c r="AF435" s="40">
        <f t="shared" si="506"/>
        <v>0</v>
      </c>
      <c r="BD435" t="str">
        <f t="shared" si="440"/>
        <v>RALHARPENDEN MEMORIAL HOSPITAL</v>
      </c>
      <c r="BE435" s="94" t="s">
        <v>72</v>
      </c>
      <c r="BF435" s="94" t="s">
        <v>7228</v>
      </c>
      <c r="BG435" s="94" t="s">
        <v>72</v>
      </c>
      <c r="BH435" s="94" t="s">
        <v>7228</v>
      </c>
      <c r="BI435" s="94" t="str">
        <f t="shared" si="441"/>
        <v>RAL</v>
      </c>
    </row>
    <row r="436" spans="4:61" ht="12.75" hidden="1" customHeight="1" x14ac:dyDescent="0.3">
      <c r="D436" s="28">
        <f t="shared" si="470"/>
        <v>0</v>
      </c>
      <c r="J436" s="40">
        <f t="shared" ref="J436:AD436" si="507">IF(J30&lt;0, 1, 0)</f>
        <v>0</v>
      </c>
      <c r="K436" s="40">
        <f t="shared" si="507"/>
        <v>0</v>
      </c>
      <c r="L436" s="40">
        <f t="shared" si="507"/>
        <v>0</v>
      </c>
      <c r="M436" s="40">
        <f t="shared" si="507"/>
        <v>0</v>
      </c>
      <c r="N436" s="40">
        <f t="shared" si="507"/>
        <v>0</v>
      </c>
      <c r="O436" s="40">
        <f t="shared" si="507"/>
        <v>0</v>
      </c>
      <c r="P436" s="40">
        <f t="shared" si="507"/>
        <v>0</v>
      </c>
      <c r="Q436" s="40">
        <f t="shared" ref="Q436:T436" si="508">IF(Q30&lt;0, 1, 0)</f>
        <v>0</v>
      </c>
      <c r="R436" s="40">
        <f t="shared" si="508"/>
        <v>0</v>
      </c>
      <c r="S436" s="40">
        <f t="shared" si="508"/>
        <v>0</v>
      </c>
      <c r="T436" s="40">
        <f t="shared" si="508"/>
        <v>0</v>
      </c>
      <c r="U436" s="40">
        <f t="shared" ref="U436" si="509">IF(U30&lt;0, 1, 0)</f>
        <v>0</v>
      </c>
      <c r="AA436" s="40">
        <f t="shared" si="507"/>
        <v>0</v>
      </c>
      <c r="AB436" s="40">
        <f t="shared" si="507"/>
        <v>0</v>
      </c>
      <c r="AC436" s="40">
        <f t="shared" si="507"/>
        <v>0</v>
      </c>
      <c r="AD436" s="40">
        <f t="shared" si="507"/>
        <v>0</v>
      </c>
      <c r="AE436" s="40">
        <f t="shared" ref="AE436:AF436" si="510">IF(AE30&lt;0, 1, 0)</f>
        <v>0</v>
      </c>
      <c r="AF436" s="40">
        <f t="shared" si="510"/>
        <v>0</v>
      </c>
      <c r="BD436" t="str">
        <f t="shared" si="440"/>
        <v>RALMOUNT VERNON HOSPITAL</v>
      </c>
      <c r="BE436" s="94" t="s">
        <v>73</v>
      </c>
      <c r="BF436" s="94" t="s">
        <v>6737</v>
      </c>
      <c r="BG436" s="94" t="s">
        <v>73</v>
      </c>
      <c r="BH436" s="94" t="s">
        <v>6737</v>
      </c>
      <c r="BI436" s="94" t="str">
        <f t="shared" si="441"/>
        <v>RAL</v>
      </c>
    </row>
    <row r="437" spans="4:61" hidden="1" x14ac:dyDescent="0.3">
      <c r="D437" s="28">
        <f t="shared" si="470"/>
        <v>0</v>
      </c>
      <c r="J437" s="40">
        <f t="shared" ref="J437:AD437" si="511">IF(J31&lt;0, 1, 0)</f>
        <v>0</v>
      </c>
      <c r="K437" s="40">
        <f t="shared" si="511"/>
        <v>0</v>
      </c>
      <c r="L437" s="40">
        <f t="shared" si="511"/>
        <v>0</v>
      </c>
      <c r="M437" s="40">
        <f t="shared" si="511"/>
        <v>0</v>
      </c>
      <c r="N437" s="40">
        <f t="shared" si="511"/>
        <v>0</v>
      </c>
      <c r="O437" s="40">
        <f t="shared" si="511"/>
        <v>0</v>
      </c>
      <c r="P437" s="40">
        <f t="shared" si="511"/>
        <v>0</v>
      </c>
      <c r="Q437" s="40">
        <f t="shared" ref="Q437:T437" si="512">IF(Q31&lt;0, 1, 0)</f>
        <v>0</v>
      </c>
      <c r="R437" s="40">
        <f t="shared" si="512"/>
        <v>0</v>
      </c>
      <c r="S437" s="40">
        <f t="shared" si="512"/>
        <v>0</v>
      </c>
      <c r="T437" s="40">
        <f t="shared" si="512"/>
        <v>0</v>
      </c>
      <c r="U437" s="40">
        <f t="shared" ref="U437" si="513">IF(U31&lt;0, 1, 0)</f>
        <v>0</v>
      </c>
      <c r="AA437" s="40">
        <f t="shared" si="511"/>
        <v>0</v>
      </c>
      <c r="AB437" s="40">
        <f t="shared" si="511"/>
        <v>0</v>
      </c>
      <c r="AC437" s="40">
        <f t="shared" si="511"/>
        <v>0</v>
      </c>
      <c r="AD437" s="40">
        <f t="shared" si="511"/>
        <v>0</v>
      </c>
      <c r="AE437" s="40">
        <f t="shared" ref="AE437:AF437" si="514">IF(AE31&lt;0, 1, 0)</f>
        <v>0</v>
      </c>
      <c r="AF437" s="40">
        <f t="shared" si="514"/>
        <v>0</v>
      </c>
      <c r="BD437" t="str">
        <f t="shared" si="440"/>
        <v>RALQUEEN MARY'S HOUSE</v>
      </c>
      <c r="BE437" s="94" t="s">
        <v>74</v>
      </c>
      <c r="BF437" s="94" t="s">
        <v>8849</v>
      </c>
      <c r="BG437" s="94" t="s">
        <v>74</v>
      </c>
      <c r="BH437" s="94" t="s">
        <v>8849</v>
      </c>
      <c r="BI437" s="94" t="str">
        <f t="shared" si="441"/>
        <v>RAL</v>
      </c>
    </row>
    <row r="438" spans="4:61" hidden="1" x14ac:dyDescent="0.3">
      <c r="D438" s="28">
        <f t="shared" si="470"/>
        <v>0</v>
      </c>
      <c r="J438" s="40">
        <f t="shared" ref="J438:AD438" si="515">IF(J32&lt;0, 1, 0)</f>
        <v>0</v>
      </c>
      <c r="K438" s="40">
        <f t="shared" si="515"/>
        <v>0</v>
      </c>
      <c r="L438" s="40">
        <f t="shared" si="515"/>
        <v>0</v>
      </c>
      <c r="M438" s="40">
        <f t="shared" si="515"/>
        <v>0</v>
      </c>
      <c r="N438" s="40">
        <f t="shared" si="515"/>
        <v>0</v>
      </c>
      <c r="O438" s="40">
        <f t="shared" si="515"/>
        <v>0</v>
      </c>
      <c r="P438" s="40">
        <f t="shared" si="515"/>
        <v>0</v>
      </c>
      <c r="Q438" s="40">
        <f t="shared" ref="Q438:T438" si="516">IF(Q32&lt;0, 1, 0)</f>
        <v>0</v>
      </c>
      <c r="R438" s="40">
        <f t="shared" si="516"/>
        <v>0</v>
      </c>
      <c r="S438" s="40">
        <f t="shared" si="516"/>
        <v>0</v>
      </c>
      <c r="T438" s="40">
        <f t="shared" si="516"/>
        <v>0</v>
      </c>
      <c r="U438" s="40">
        <f t="shared" ref="U438" si="517">IF(U32&lt;0, 1, 0)</f>
        <v>0</v>
      </c>
      <c r="AA438" s="40">
        <f t="shared" si="515"/>
        <v>0</v>
      </c>
      <c r="AB438" s="40">
        <f t="shared" si="515"/>
        <v>0</v>
      </c>
      <c r="AC438" s="40">
        <f t="shared" si="515"/>
        <v>0</v>
      </c>
      <c r="AD438" s="40">
        <f t="shared" si="515"/>
        <v>0</v>
      </c>
      <c r="AE438" s="40">
        <f t="shared" ref="AE438:AF438" si="518">IF(AE32&lt;0, 1, 0)</f>
        <v>0</v>
      </c>
      <c r="AF438" s="40">
        <f t="shared" si="518"/>
        <v>0</v>
      </c>
      <c r="BD438" t="str">
        <f t="shared" si="440"/>
        <v>RALROYAL FREE HOSPITAL</v>
      </c>
      <c r="BE438" s="94" t="s">
        <v>75</v>
      </c>
      <c r="BF438" s="94" t="s">
        <v>8791</v>
      </c>
      <c r="BG438" s="94" t="s">
        <v>75</v>
      </c>
      <c r="BH438" s="94" t="s">
        <v>8791</v>
      </c>
      <c r="BI438" s="94" t="str">
        <f t="shared" si="441"/>
        <v>RAL</v>
      </c>
    </row>
    <row r="439" spans="4:61" hidden="1" x14ac:dyDescent="0.3">
      <c r="D439" s="28">
        <f t="shared" si="470"/>
        <v>0</v>
      </c>
      <c r="J439" s="40">
        <f t="shared" ref="J439:AD439" si="519">IF(J33&lt;0, 1, 0)</f>
        <v>0</v>
      </c>
      <c r="K439" s="40">
        <f t="shared" si="519"/>
        <v>0</v>
      </c>
      <c r="L439" s="40">
        <f t="shared" si="519"/>
        <v>0</v>
      </c>
      <c r="M439" s="40">
        <f t="shared" si="519"/>
        <v>0</v>
      </c>
      <c r="N439" s="40">
        <f t="shared" si="519"/>
        <v>0</v>
      </c>
      <c r="O439" s="40">
        <f t="shared" si="519"/>
        <v>0</v>
      </c>
      <c r="P439" s="40">
        <f t="shared" si="519"/>
        <v>0</v>
      </c>
      <c r="Q439" s="40">
        <f t="shared" ref="Q439:T439" si="520">IF(Q33&lt;0, 1, 0)</f>
        <v>0</v>
      </c>
      <c r="R439" s="40">
        <f t="shared" si="520"/>
        <v>0</v>
      </c>
      <c r="S439" s="40">
        <f t="shared" si="520"/>
        <v>0</v>
      </c>
      <c r="T439" s="40">
        <f t="shared" si="520"/>
        <v>0</v>
      </c>
      <c r="U439" s="40">
        <f t="shared" ref="U439" si="521">IF(U33&lt;0, 1, 0)</f>
        <v>0</v>
      </c>
      <c r="AA439" s="40">
        <f t="shared" si="519"/>
        <v>0</v>
      </c>
      <c r="AB439" s="40">
        <f t="shared" si="519"/>
        <v>0</v>
      </c>
      <c r="AC439" s="40">
        <f t="shared" si="519"/>
        <v>0</v>
      </c>
      <c r="AD439" s="40">
        <f t="shared" si="519"/>
        <v>0</v>
      </c>
      <c r="AE439" s="40">
        <f t="shared" ref="AE439:AF439" si="522">IF(AE33&lt;0, 1, 0)</f>
        <v>0</v>
      </c>
      <c r="AF439" s="40">
        <f t="shared" si="522"/>
        <v>0</v>
      </c>
      <c r="BD439" t="str">
        <f t="shared" si="440"/>
        <v>RALST. ALBANS CITY HOSPITAL</v>
      </c>
      <c r="BE439" s="94" t="s">
        <v>77</v>
      </c>
      <c r="BF439" s="94" t="s">
        <v>8955</v>
      </c>
      <c r="BG439" s="94" t="s">
        <v>77</v>
      </c>
      <c r="BH439" s="94" t="s">
        <v>8955</v>
      </c>
      <c r="BI439" s="94" t="str">
        <f t="shared" si="441"/>
        <v>RAL</v>
      </c>
    </row>
    <row r="440" spans="4:61" hidden="1" x14ac:dyDescent="0.3">
      <c r="D440" s="28">
        <f t="shared" si="470"/>
        <v>0</v>
      </c>
      <c r="J440" s="40">
        <f t="shared" ref="J440:AD440" si="523">IF(J34&lt;0, 1, 0)</f>
        <v>0</v>
      </c>
      <c r="K440" s="40">
        <f t="shared" si="523"/>
        <v>0</v>
      </c>
      <c r="L440" s="40">
        <f t="shared" si="523"/>
        <v>0</v>
      </c>
      <c r="M440" s="40">
        <f t="shared" si="523"/>
        <v>0</v>
      </c>
      <c r="N440" s="40">
        <f t="shared" si="523"/>
        <v>0</v>
      </c>
      <c r="O440" s="40">
        <f t="shared" si="523"/>
        <v>0</v>
      </c>
      <c r="P440" s="40">
        <f t="shared" si="523"/>
        <v>0</v>
      </c>
      <c r="Q440" s="40">
        <f t="shared" ref="Q440:T440" si="524">IF(Q34&lt;0, 1, 0)</f>
        <v>0</v>
      </c>
      <c r="R440" s="40">
        <f t="shared" si="524"/>
        <v>0</v>
      </c>
      <c r="S440" s="40">
        <f t="shared" si="524"/>
        <v>0</v>
      </c>
      <c r="T440" s="40">
        <f t="shared" si="524"/>
        <v>0</v>
      </c>
      <c r="U440" s="40">
        <f t="shared" ref="U440" si="525">IF(U34&lt;0, 1, 0)</f>
        <v>0</v>
      </c>
      <c r="AA440" s="40">
        <f t="shared" si="523"/>
        <v>0</v>
      </c>
      <c r="AB440" s="40">
        <f t="shared" si="523"/>
        <v>0</v>
      </c>
      <c r="AC440" s="40">
        <f t="shared" si="523"/>
        <v>0</v>
      </c>
      <c r="AD440" s="40">
        <f t="shared" si="523"/>
        <v>0</v>
      </c>
      <c r="AE440" s="40">
        <f t="shared" ref="AE440:AF440" si="526">IF(AE34&lt;0, 1, 0)</f>
        <v>0</v>
      </c>
      <c r="AF440" s="40">
        <f t="shared" si="526"/>
        <v>0</v>
      </c>
      <c r="BD440" t="str">
        <f t="shared" si="440"/>
        <v>RALWATFORD GENERAL HOSPITAL</v>
      </c>
      <c r="BE440" s="94" t="s">
        <v>78</v>
      </c>
      <c r="BF440" s="94" t="s">
        <v>8956</v>
      </c>
      <c r="BG440" s="94" t="s">
        <v>78</v>
      </c>
      <c r="BH440" s="94" t="s">
        <v>8956</v>
      </c>
      <c r="BI440" s="94" t="str">
        <f t="shared" si="441"/>
        <v>RAL</v>
      </c>
    </row>
    <row r="441" spans="4:61" hidden="1" x14ac:dyDescent="0.3">
      <c r="D441" s="28">
        <f t="shared" si="470"/>
        <v>0</v>
      </c>
      <c r="J441" s="40">
        <f t="shared" ref="J441:AD441" si="527">IF(J35&lt;0, 1, 0)</f>
        <v>0</v>
      </c>
      <c r="K441" s="40">
        <f t="shared" si="527"/>
        <v>0</v>
      </c>
      <c r="L441" s="40">
        <f t="shared" si="527"/>
        <v>0</v>
      </c>
      <c r="M441" s="40">
        <f t="shared" si="527"/>
        <v>0</v>
      </c>
      <c r="N441" s="40">
        <f t="shared" si="527"/>
        <v>0</v>
      </c>
      <c r="O441" s="40">
        <f t="shared" si="527"/>
        <v>0</v>
      </c>
      <c r="P441" s="40">
        <f t="shared" si="527"/>
        <v>0</v>
      </c>
      <c r="Q441" s="40">
        <f t="shared" ref="Q441:T441" si="528">IF(Q35&lt;0, 1, 0)</f>
        <v>0</v>
      </c>
      <c r="R441" s="40">
        <f t="shared" si="528"/>
        <v>0</v>
      </c>
      <c r="S441" s="40">
        <f t="shared" si="528"/>
        <v>0</v>
      </c>
      <c r="T441" s="40">
        <f t="shared" si="528"/>
        <v>0</v>
      </c>
      <c r="U441" s="40">
        <f t="shared" ref="U441" si="529">IF(U35&lt;0, 1, 0)</f>
        <v>0</v>
      </c>
      <c r="AA441" s="40">
        <f t="shared" si="527"/>
        <v>0</v>
      </c>
      <c r="AB441" s="40">
        <f t="shared" si="527"/>
        <v>0</v>
      </c>
      <c r="AC441" s="40">
        <f t="shared" si="527"/>
        <v>0</v>
      </c>
      <c r="AD441" s="40">
        <f t="shared" si="527"/>
        <v>0</v>
      </c>
      <c r="AE441" s="40">
        <f t="shared" ref="AE441:AF441" si="530">IF(AE35&lt;0, 1, 0)</f>
        <v>0</v>
      </c>
      <c r="AF441" s="40">
        <f t="shared" si="530"/>
        <v>0</v>
      </c>
      <c r="BD441" t="str">
        <f t="shared" si="440"/>
        <v>RANROYAL NATIONAL ORTHOPAEDIC HOSPITAL (BOLSOVER STREET)</v>
      </c>
      <c r="BE441" s="94" t="s">
        <v>79</v>
      </c>
      <c r="BF441" s="94" t="s">
        <v>8957</v>
      </c>
      <c r="BG441" s="94" t="s">
        <v>79</v>
      </c>
      <c r="BH441" s="94" t="s">
        <v>8957</v>
      </c>
      <c r="BI441" s="94" t="str">
        <f t="shared" si="441"/>
        <v>RAN</v>
      </c>
    </row>
    <row r="442" spans="4:61" hidden="1" x14ac:dyDescent="0.3">
      <c r="D442" s="28">
        <f t="shared" si="470"/>
        <v>0</v>
      </c>
      <c r="J442" s="40">
        <f t="shared" ref="J442:AD442" si="531">IF(J36&lt;0, 1, 0)</f>
        <v>0</v>
      </c>
      <c r="K442" s="40">
        <f t="shared" si="531"/>
        <v>0</v>
      </c>
      <c r="L442" s="40">
        <f t="shared" si="531"/>
        <v>0</v>
      </c>
      <c r="M442" s="40">
        <f t="shared" si="531"/>
        <v>0</v>
      </c>
      <c r="N442" s="40">
        <f t="shared" si="531"/>
        <v>0</v>
      </c>
      <c r="O442" s="40">
        <f t="shared" si="531"/>
        <v>0</v>
      </c>
      <c r="P442" s="40">
        <f t="shared" si="531"/>
        <v>0</v>
      </c>
      <c r="Q442" s="40">
        <f t="shared" ref="Q442:T442" si="532">IF(Q36&lt;0, 1, 0)</f>
        <v>0</v>
      </c>
      <c r="R442" s="40">
        <f t="shared" si="532"/>
        <v>0</v>
      </c>
      <c r="S442" s="40">
        <f t="shared" si="532"/>
        <v>0</v>
      </c>
      <c r="T442" s="40">
        <f t="shared" si="532"/>
        <v>0</v>
      </c>
      <c r="U442" s="40">
        <f t="shared" ref="U442" si="533">IF(U36&lt;0, 1, 0)</f>
        <v>0</v>
      </c>
      <c r="AA442" s="40">
        <f t="shared" si="531"/>
        <v>0</v>
      </c>
      <c r="AB442" s="40">
        <f t="shared" si="531"/>
        <v>0</v>
      </c>
      <c r="AC442" s="40">
        <f t="shared" si="531"/>
        <v>0</v>
      </c>
      <c r="AD442" s="40">
        <f t="shared" si="531"/>
        <v>0</v>
      </c>
      <c r="AE442" s="40">
        <f t="shared" ref="AE442:AF442" si="534">IF(AE36&lt;0, 1, 0)</f>
        <v>0</v>
      </c>
      <c r="AF442" s="40">
        <f t="shared" si="534"/>
        <v>0</v>
      </c>
      <c r="BD442" t="str">
        <f t="shared" si="440"/>
        <v>RANTHE ROYAL NATIONAL ORTHOPAEDIC HOSPITAL (STANMORE)</v>
      </c>
      <c r="BE442" s="94" t="s">
        <v>80</v>
      </c>
      <c r="BF442" s="94" t="s">
        <v>8958</v>
      </c>
      <c r="BG442" s="94" t="s">
        <v>80</v>
      </c>
      <c r="BH442" s="94" t="s">
        <v>8958</v>
      </c>
      <c r="BI442" s="94" t="str">
        <f t="shared" si="441"/>
        <v>RAN</v>
      </c>
    </row>
    <row r="443" spans="4:61" hidden="1" x14ac:dyDescent="0.3">
      <c r="D443" s="28">
        <f t="shared" si="470"/>
        <v>0</v>
      </c>
      <c r="J443" s="40">
        <f t="shared" ref="J443:AD443" si="535">IF(J37&lt;0, 1, 0)</f>
        <v>0</v>
      </c>
      <c r="K443" s="40">
        <f t="shared" si="535"/>
        <v>0</v>
      </c>
      <c r="L443" s="40">
        <f t="shared" si="535"/>
        <v>0</v>
      </c>
      <c r="M443" s="40">
        <f t="shared" si="535"/>
        <v>0</v>
      </c>
      <c r="N443" s="40">
        <f t="shared" si="535"/>
        <v>0</v>
      </c>
      <c r="O443" s="40">
        <f t="shared" si="535"/>
        <v>0</v>
      </c>
      <c r="P443" s="40">
        <f t="shared" si="535"/>
        <v>0</v>
      </c>
      <c r="Q443" s="40">
        <f t="shared" ref="Q443:T443" si="536">IF(Q37&lt;0, 1, 0)</f>
        <v>0</v>
      </c>
      <c r="R443" s="40">
        <f t="shared" si="536"/>
        <v>0</v>
      </c>
      <c r="S443" s="40">
        <f t="shared" si="536"/>
        <v>0</v>
      </c>
      <c r="T443" s="40">
        <f t="shared" si="536"/>
        <v>0</v>
      </c>
      <c r="U443" s="40">
        <f t="shared" ref="U443" si="537">IF(U37&lt;0, 1, 0)</f>
        <v>0</v>
      </c>
      <c r="AA443" s="40">
        <f t="shared" si="535"/>
        <v>0</v>
      </c>
      <c r="AB443" s="40">
        <f t="shared" si="535"/>
        <v>0</v>
      </c>
      <c r="AC443" s="40">
        <f t="shared" si="535"/>
        <v>0</v>
      </c>
      <c r="AD443" s="40">
        <f t="shared" si="535"/>
        <v>0</v>
      </c>
      <c r="AE443" s="40">
        <f t="shared" ref="AE443:AF443" si="538">IF(AE37&lt;0, 1, 0)</f>
        <v>0</v>
      </c>
      <c r="AF443" s="40">
        <f t="shared" si="538"/>
        <v>0</v>
      </c>
      <c r="BD443" t="str">
        <f t="shared" si="440"/>
        <v>RAPNORTH MIDDLESEX HOSPITAL</v>
      </c>
      <c r="BE443" s="94" t="s">
        <v>779</v>
      </c>
      <c r="BF443" s="94" t="s">
        <v>8959</v>
      </c>
      <c r="BG443" s="94" t="s">
        <v>779</v>
      </c>
      <c r="BH443" s="94" t="s">
        <v>8959</v>
      </c>
      <c r="BI443" s="94" t="str">
        <f t="shared" si="441"/>
        <v>RAP</v>
      </c>
    </row>
    <row r="444" spans="4:61" hidden="1" x14ac:dyDescent="0.3">
      <c r="D444" s="28">
        <f t="shared" si="470"/>
        <v>0</v>
      </c>
      <c r="J444" s="40">
        <f t="shared" ref="J444:AD444" si="539">IF(J38&lt;0, 1, 0)</f>
        <v>0</v>
      </c>
      <c r="K444" s="40">
        <f t="shared" si="539"/>
        <v>0</v>
      </c>
      <c r="L444" s="40">
        <f t="shared" si="539"/>
        <v>0</v>
      </c>
      <c r="M444" s="40">
        <f t="shared" si="539"/>
        <v>0</v>
      </c>
      <c r="N444" s="40">
        <f t="shared" si="539"/>
        <v>0</v>
      </c>
      <c r="O444" s="40">
        <f t="shared" si="539"/>
        <v>0</v>
      </c>
      <c r="P444" s="40">
        <f t="shared" si="539"/>
        <v>0</v>
      </c>
      <c r="Q444" s="40">
        <f t="shared" ref="Q444:T444" si="540">IF(Q38&lt;0, 1, 0)</f>
        <v>0</v>
      </c>
      <c r="R444" s="40">
        <f t="shared" si="540"/>
        <v>0</v>
      </c>
      <c r="S444" s="40">
        <f t="shared" si="540"/>
        <v>0</v>
      </c>
      <c r="T444" s="40">
        <f t="shared" si="540"/>
        <v>0</v>
      </c>
      <c r="U444" s="40">
        <f t="shared" ref="U444" si="541">IF(U38&lt;0, 1, 0)</f>
        <v>0</v>
      </c>
      <c r="AA444" s="40">
        <f t="shared" si="539"/>
        <v>0</v>
      </c>
      <c r="AB444" s="40">
        <f t="shared" si="539"/>
        <v>0</v>
      </c>
      <c r="AC444" s="40">
        <f t="shared" si="539"/>
        <v>0</v>
      </c>
      <c r="AD444" s="40">
        <f t="shared" si="539"/>
        <v>0</v>
      </c>
      <c r="AE444" s="40">
        <f t="shared" ref="AE444:AF444" si="542">IF(AE38&lt;0, 1, 0)</f>
        <v>0</v>
      </c>
      <c r="AF444" s="40">
        <f t="shared" si="542"/>
        <v>0</v>
      </c>
      <c r="BD444" t="str">
        <f t="shared" si="440"/>
        <v>RAPST ANNS HOSPITAL (ACUTE WARDS)</v>
      </c>
      <c r="BE444" s="94" t="s">
        <v>780</v>
      </c>
      <c r="BF444" s="94" t="s">
        <v>8960</v>
      </c>
      <c r="BG444" s="94" t="s">
        <v>780</v>
      </c>
      <c r="BH444" s="94" t="s">
        <v>8960</v>
      </c>
      <c r="BI444" s="94" t="str">
        <f t="shared" si="441"/>
        <v>RAP</v>
      </c>
    </row>
    <row r="445" spans="4:61" hidden="1" x14ac:dyDescent="0.3">
      <c r="D445" s="28">
        <f t="shared" si="470"/>
        <v>0</v>
      </c>
      <c r="J445" s="40">
        <f t="shared" ref="J445:AD445" si="543">IF(J39&lt;0, 1, 0)</f>
        <v>0</v>
      </c>
      <c r="K445" s="40">
        <f t="shared" si="543"/>
        <v>0</v>
      </c>
      <c r="L445" s="40">
        <f t="shared" si="543"/>
        <v>0</v>
      </c>
      <c r="M445" s="40">
        <f t="shared" si="543"/>
        <v>0</v>
      </c>
      <c r="N445" s="40">
        <f t="shared" si="543"/>
        <v>0</v>
      </c>
      <c r="O445" s="40">
        <f t="shared" si="543"/>
        <v>0</v>
      </c>
      <c r="P445" s="40">
        <f t="shared" si="543"/>
        <v>0</v>
      </c>
      <c r="Q445" s="40">
        <f t="shared" ref="Q445:T445" si="544">IF(Q39&lt;0, 1, 0)</f>
        <v>0</v>
      </c>
      <c r="R445" s="40">
        <f t="shared" si="544"/>
        <v>0</v>
      </c>
      <c r="S445" s="40">
        <f t="shared" si="544"/>
        <v>0</v>
      </c>
      <c r="T445" s="40">
        <f t="shared" si="544"/>
        <v>0</v>
      </c>
      <c r="U445" s="40">
        <f t="shared" ref="U445" si="545">IF(U39&lt;0, 1, 0)</f>
        <v>0</v>
      </c>
      <c r="AA445" s="40">
        <f t="shared" si="543"/>
        <v>0</v>
      </c>
      <c r="AB445" s="40">
        <f t="shared" si="543"/>
        <v>0</v>
      </c>
      <c r="AC445" s="40">
        <f t="shared" si="543"/>
        <v>0</v>
      </c>
      <c r="AD445" s="40">
        <f t="shared" si="543"/>
        <v>0</v>
      </c>
      <c r="AE445" s="40">
        <f t="shared" ref="AE445:AF445" si="546">IF(AE39&lt;0, 1, 0)</f>
        <v>0</v>
      </c>
      <c r="AF445" s="40">
        <f t="shared" si="546"/>
        <v>0</v>
      </c>
      <c r="BD445" t="str">
        <f t="shared" si="440"/>
        <v>RASHILLINGDON HOSPITAL</v>
      </c>
      <c r="BE445" s="94" t="s">
        <v>781</v>
      </c>
      <c r="BF445" s="94" t="s">
        <v>1212</v>
      </c>
      <c r="BG445" s="94" t="s">
        <v>781</v>
      </c>
      <c r="BH445" s="94" t="s">
        <v>1212</v>
      </c>
      <c r="BI445" s="94" t="str">
        <f t="shared" si="441"/>
        <v>RAS</v>
      </c>
    </row>
    <row r="446" spans="4:61" hidden="1" x14ac:dyDescent="0.3">
      <c r="D446" s="28">
        <f t="shared" si="470"/>
        <v>0</v>
      </c>
      <c r="J446" s="40">
        <f t="shared" ref="J446:AD446" si="547">IF(J40&lt;0, 1, 0)</f>
        <v>0</v>
      </c>
      <c r="K446" s="40">
        <f t="shared" si="547"/>
        <v>0</v>
      </c>
      <c r="L446" s="40">
        <f t="shared" si="547"/>
        <v>0</v>
      </c>
      <c r="M446" s="40">
        <f t="shared" si="547"/>
        <v>0</v>
      </c>
      <c r="N446" s="40">
        <f t="shared" si="547"/>
        <v>0</v>
      </c>
      <c r="O446" s="40">
        <f t="shared" si="547"/>
        <v>0</v>
      </c>
      <c r="P446" s="40">
        <f t="shared" si="547"/>
        <v>0</v>
      </c>
      <c r="Q446" s="40">
        <f t="shared" ref="Q446:T446" si="548">IF(Q40&lt;0, 1, 0)</f>
        <v>0</v>
      </c>
      <c r="R446" s="40">
        <f t="shared" si="548"/>
        <v>0</v>
      </c>
      <c r="S446" s="40">
        <f t="shared" si="548"/>
        <v>0</v>
      </c>
      <c r="T446" s="40">
        <f t="shared" si="548"/>
        <v>0</v>
      </c>
      <c r="U446" s="40">
        <f t="shared" ref="U446" si="549">IF(U40&lt;0, 1, 0)</f>
        <v>0</v>
      </c>
      <c r="AA446" s="40">
        <f t="shared" si="547"/>
        <v>0</v>
      </c>
      <c r="AB446" s="40">
        <f t="shared" si="547"/>
        <v>0</v>
      </c>
      <c r="AC446" s="40">
        <f t="shared" si="547"/>
        <v>0</v>
      </c>
      <c r="AD446" s="40">
        <f t="shared" si="547"/>
        <v>0</v>
      </c>
      <c r="AE446" s="40">
        <f t="shared" ref="AE446:AF446" si="550">IF(AE40&lt;0, 1, 0)</f>
        <v>0</v>
      </c>
      <c r="AF446" s="40">
        <f t="shared" si="550"/>
        <v>0</v>
      </c>
      <c r="BD446" t="str">
        <f t="shared" si="440"/>
        <v>RASMOUNT VERNON HOSPITAL SITE</v>
      </c>
      <c r="BE446" s="94" t="s">
        <v>782</v>
      </c>
      <c r="BF446" s="94" t="s">
        <v>8961</v>
      </c>
      <c r="BG446" s="94" t="s">
        <v>782</v>
      </c>
      <c r="BH446" s="94" t="s">
        <v>8961</v>
      </c>
      <c r="BI446" s="94" t="str">
        <f t="shared" si="441"/>
        <v>RAS</v>
      </c>
    </row>
    <row r="447" spans="4:61" hidden="1" x14ac:dyDescent="0.3">
      <c r="D447" s="28">
        <f t="shared" si="470"/>
        <v>0</v>
      </c>
      <c r="J447" s="40">
        <f t="shared" ref="J447:AD447" si="551">IF(J41&lt;0, 1, 0)</f>
        <v>0</v>
      </c>
      <c r="K447" s="40">
        <f t="shared" si="551"/>
        <v>0</v>
      </c>
      <c r="L447" s="40">
        <f t="shared" si="551"/>
        <v>0</v>
      </c>
      <c r="M447" s="40">
        <f t="shared" si="551"/>
        <v>0</v>
      </c>
      <c r="N447" s="40">
        <f t="shared" si="551"/>
        <v>0</v>
      </c>
      <c r="O447" s="40">
        <f t="shared" si="551"/>
        <v>0</v>
      </c>
      <c r="P447" s="40">
        <f t="shared" si="551"/>
        <v>0</v>
      </c>
      <c r="Q447" s="40">
        <f t="shared" ref="Q447:T447" si="552">IF(Q41&lt;0, 1, 0)</f>
        <v>0</v>
      </c>
      <c r="R447" s="40">
        <f t="shared" si="552"/>
        <v>0</v>
      </c>
      <c r="S447" s="40">
        <f t="shared" si="552"/>
        <v>0</v>
      </c>
      <c r="T447" s="40">
        <f t="shared" si="552"/>
        <v>0</v>
      </c>
      <c r="U447" s="40">
        <f t="shared" ref="U447" si="553">IF(U41&lt;0, 1, 0)</f>
        <v>0</v>
      </c>
      <c r="AA447" s="40">
        <f t="shared" si="551"/>
        <v>0</v>
      </c>
      <c r="AB447" s="40">
        <f t="shared" si="551"/>
        <v>0</v>
      </c>
      <c r="AC447" s="40">
        <f t="shared" si="551"/>
        <v>0</v>
      </c>
      <c r="AD447" s="40">
        <f t="shared" si="551"/>
        <v>0</v>
      </c>
      <c r="AE447" s="40">
        <f t="shared" ref="AE447:AF447" si="554">IF(AE41&lt;0, 1, 0)</f>
        <v>0</v>
      </c>
      <c r="AF447" s="40">
        <f t="shared" si="554"/>
        <v>0</v>
      </c>
      <c r="BD447" t="str">
        <f t="shared" si="440"/>
        <v>RATBARKING HOSPITAL</v>
      </c>
      <c r="BE447" s="94" t="s">
        <v>1273</v>
      </c>
      <c r="BF447" s="94" t="s">
        <v>1274</v>
      </c>
      <c r="BG447" s="94" t="s">
        <v>1273</v>
      </c>
      <c r="BH447" s="94" t="s">
        <v>1274</v>
      </c>
      <c r="BI447" s="94" t="str">
        <f t="shared" si="441"/>
        <v>RAT</v>
      </c>
    </row>
    <row r="448" spans="4:61" hidden="1" x14ac:dyDescent="0.3">
      <c r="D448" s="28">
        <f t="shared" si="470"/>
        <v>0</v>
      </c>
      <c r="J448" s="40">
        <f t="shared" ref="J448:AD448" si="555">IF(J42&lt;0, 1, 0)</f>
        <v>0</v>
      </c>
      <c r="K448" s="40">
        <f t="shared" si="555"/>
        <v>0</v>
      </c>
      <c r="L448" s="40">
        <f t="shared" si="555"/>
        <v>0</v>
      </c>
      <c r="M448" s="40">
        <f t="shared" si="555"/>
        <v>0</v>
      </c>
      <c r="N448" s="40">
        <f t="shared" si="555"/>
        <v>0</v>
      </c>
      <c r="O448" s="40">
        <f t="shared" si="555"/>
        <v>0</v>
      </c>
      <c r="P448" s="40">
        <f t="shared" si="555"/>
        <v>0</v>
      </c>
      <c r="Q448" s="40">
        <f t="shared" ref="Q448:T448" si="556">IF(Q42&lt;0, 1, 0)</f>
        <v>0</v>
      </c>
      <c r="R448" s="40">
        <f t="shared" si="556"/>
        <v>0</v>
      </c>
      <c r="S448" s="40">
        <f t="shared" si="556"/>
        <v>0</v>
      </c>
      <c r="T448" s="40">
        <f t="shared" si="556"/>
        <v>0</v>
      </c>
      <c r="U448" s="40">
        <f t="shared" ref="U448" si="557">IF(U42&lt;0, 1, 0)</f>
        <v>0</v>
      </c>
      <c r="AA448" s="40">
        <f t="shared" si="555"/>
        <v>0</v>
      </c>
      <c r="AB448" s="40">
        <f t="shared" si="555"/>
        <v>0</v>
      </c>
      <c r="AC448" s="40">
        <f t="shared" si="555"/>
        <v>0</v>
      </c>
      <c r="AD448" s="40">
        <f t="shared" si="555"/>
        <v>0</v>
      </c>
      <c r="AE448" s="40">
        <f t="shared" ref="AE448:AF448" si="558">IF(AE42&lt;0, 1, 0)</f>
        <v>0</v>
      </c>
      <c r="AF448" s="40">
        <f t="shared" si="558"/>
        <v>0</v>
      </c>
      <c r="BD448" t="str">
        <f t="shared" si="440"/>
        <v>RATBASILDON HOSPITAL</v>
      </c>
      <c r="BE448" s="94" t="s">
        <v>1311</v>
      </c>
      <c r="BF448" s="94" t="s">
        <v>1312</v>
      </c>
      <c r="BG448" s="94" t="s">
        <v>1311</v>
      </c>
      <c r="BH448" s="94" t="s">
        <v>1312</v>
      </c>
      <c r="BI448" s="94" t="str">
        <f t="shared" si="441"/>
        <v>RAT</v>
      </c>
    </row>
    <row r="449" spans="4:61" hidden="1" x14ac:dyDescent="0.3">
      <c r="D449" s="28">
        <f t="shared" si="470"/>
        <v>0</v>
      </c>
      <c r="J449" s="40">
        <f t="shared" ref="J449:AD449" si="559">IF(J43&lt;0, 1, 0)</f>
        <v>0</v>
      </c>
      <c r="K449" s="40">
        <f t="shared" si="559"/>
        <v>0</v>
      </c>
      <c r="L449" s="40">
        <f t="shared" si="559"/>
        <v>0</v>
      </c>
      <c r="M449" s="40">
        <f t="shared" si="559"/>
        <v>0</v>
      </c>
      <c r="N449" s="40">
        <f t="shared" si="559"/>
        <v>0</v>
      </c>
      <c r="O449" s="40">
        <f t="shared" si="559"/>
        <v>0</v>
      </c>
      <c r="P449" s="40">
        <f t="shared" si="559"/>
        <v>0</v>
      </c>
      <c r="Q449" s="40">
        <f t="shared" ref="Q449:T449" si="560">IF(Q43&lt;0, 1, 0)</f>
        <v>0</v>
      </c>
      <c r="R449" s="40">
        <f t="shared" si="560"/>
        <v>0</v>
      </c>
      <c r="S449" s="40">
        <f t="shared" si="560"/>
        <v>0</v>
      </c>
      <c r="T449" s="40">
        <f t="shared" si="560"/>
        <v>0</v>
      </c>
      <c r="U449" s="40">
        <f t="shared" ref="U449" si="561">IF(U43&lt;0, 1, 0)</f>
        <v>0</v>
      </c>
      <c r="AA449" s="40">
        <f t="shared" si="559"/>
        <v>0</v>
      </c>
      <c r="AB449" s="40">
        <f t="shared" si="559"/>
        <v>0</v>
      </c>
      <c r="AC449" s="40">
        <f t="shared" si="559"/>
        <v>0</v>
      </c>
      <c r="AD449" s="40">
        <f t="shared" si="559"/>
        <v>0</v>
      </c>
      <c r="AE449" s="40">
        <f t="shared" ref="AE449:AF449" si="562">IF(AE43&lt;0, 1, 0)</f>
        <v>0</v>
      </c>
      <c r="AF449" s="40">
        <f t="shared" si="562"/>
        <v>0</v>
      </c>
      <c r="BD449" t="str">
        <f t="shared" si="440"/>
        <v>RATBILLERICAY COMMUNITY HOSPITAL</v>
      </c>
      <c r="BE449" s="94" t="s">
        <v>1283</v>
      </c>
      <c r="BF449" s="94" t="s">
        <v>1284</v>
      </c>
      <c r="BG449" s="94" t="s">
        <v>1283</v>
      </c>
      <c r="BH449" s="94" t="s">
        <v>1284</v>
      </c>
      <c r="BI449" s="94" t="str">
        <f t="shared" si="441"/>
        <v>RAT</v>
      </c>
    </row>
    <row r="450" spans="4:61" hidden="1" x14ac:dyDescent="0.3">
      <c r="D450" s="28">
        <f t="shared" si="470"/>
        <v>0</v>
      </c>
      <c r="J450" s="40">
        <f t="shared" ref="J450:AD450" si="563">IF(J44&lt;0, 1, 0)</f>
        <v>0</v>
      </c>
      <c r="K450" s="40">
        <f t="shared" si="563"/>
        <v>0</v>
      </c>
      <c r="L450" s="40">
        <f t="shared" si="563"/>
        <v>0</v>
      </c>
      <c r="M450" s="40">
        <f t="shared" si="563"/>
        <v>0</v>
      </c>
      <c r="N450" s="40">
        <f t="shared" si="563"/>
        <v>0</v>
      </c>
      <c r="O450" s="40">
        <f t="shared" si="563"/>
        <v>0</v>
      </c>
      <c r="P450" s="40">
        <f t="shared" si="563"/>
        <v>0</v>
      </c>
      <c r="Q450" s="40">
        <f t="shared" ref="Q450:T450" si="564">IF(Q44&lt;0, 1, 0)</f>
        <v>0</v>
      </c>
      <c r="R450" s="40">
        <f t="shared" si="564"/>
        <v>0</v>
      </c>
      <c r="S450" s="40">
        <f t="shared" si="564"/>
        <v>0</v>
      </c>
      <c r="T450" s="40">
        <f t="shared" si="564"/>
        <v>0</v>
      </c>
      <c r="U450" s="40">
        <f t="shared" ref="U450" si="565">IF(U44&lt;0, 1, 0)</f>
        <v>0</v>
      </c>
      <c r="AA450" s="40">
        <f t="shared" si="563"/>
        <v>0</v>
      </c>
      <c r="AB450" s="40">
        <f t="shared" si="563"/>
        <v>0</v>
      </c>
      <c r="AC450" s="40">
        <f t="shared" si="563"/>
        <v>0</v>
      </c>
      <c r="AD450" s="40">
        <f t="shared" si="563"/>
        <v>0</v>
      </c>
      <c r="AE450" s="40">
        <f t="shared" ref="AE450:AF450" si="566">IF(AE44&lt;0, 1, 0)</f>
        <v>0</v>
      </c>
      <c r="AF450" s="40">
        <f t="shared" si="566"/>
        <v>0</v>
      </c>
      <c r="BD450" t="str">
        <f t="shared" si="440"/>
        <v>RATBRENTWOOD COMMUNITY HOSPITAL</v>
      </c>
      <c r="BE450" s="94" t="s">
        <v>1330</v>
      </c>
      <c r="BF450" s="94" t="s">
        <v>1331</v>
      </c>
      <c r="BG450" s="94" t="s">
        <v>1330</v>
      </c>
      <c r="BH450" s="94" t="s">
        <v>1331</v>
      </c>
      <c r="BI450" s="94" t="str">
        <f t="shared" si="441"/>
        <v>RAT</v>
      </c>
    </row>
    <row r="451" spans="4:61" hidden="1" x14ac:dyDescent="0.3">
      <c r="D451" s="28">
        <f t="shared" si="470"/>
        <v>0</v>
      </c>
      <c r="J451" s="40">
        <f t="shared" ref="J451:AD451" si="567">IF(J45&lt;0, 1, 0)</f>
        <v>0</v>
      </c>
      <c r="K451" s="40">
        <f t="shared" si="567"/>
        <v>0</v>
      </c>
      <c r="L451" s="40">
        <f t="shared" si="567"/>
        <v>0</v>
      </c>
      <c r="M451" s="40">
        <f t="shared" si="567"/>
        <v>0</v>
      </c>
      <c r="N451" s="40">
        <f t="shared" si="567"/>
        <v>0</v>
      </c>
      <c r="O451" s="40">
        <f t="shared" si="567"/>
        <v>0</v>
      </c>
      <c r="P451" s="40">
        <f t="shared" si="567"/>
        <v>0</v>
      </c>
      <c r="Q451" s="40">
        <f t="shared" ref="Q451:T451" si="568">IF(Q45&lt;0, 1, 0)</f>
        <v>0</v>
      </c>
      <c r="R451" s="40">
        <f t="shared" si="568"/>
        <v>0</v>
      </c>
      <c r="S451" s="40">
        <f t="shared" si="568"/>
        <v>0</v>
      </c>
      <c r="T451" s="40">
        <f t="shared" si="568"/>
        <v>0</v>
      </c>
      <c r="U451" s="40">
        <f t="shared" ref="U451" si="569">IF(U45&lt;0, 1, 0)</f>
        <v>0</v>
      </c>
      <c r="AA451" s="40">
        <f t="shared" si="567"/>
        <v>0</v>
      </c>
      <c r="AB451" s="40">
        <f t="shared" si="567"/>
        <v>0</v>
      </c>
      <c r="AC451" s="40">
        <f t="shared" si="567"/>
        <v>0</v>
      </c>
      <c r="AD451" s="40">
        <f t="shared" si="567"/>
        <v>0</v>
      </c>
      <c r="AE451" s="40">
        <f t="shared" ref="AE451:AF451" si="570">IF(AE45&lt;0, 1, 0)</f>
        <v>0</v>
      </c>
      <c r="AF451" s="40">
        <f t="shared" si="570"/>
        <v>0</v>
      </c>
      <c r="BD451" t="str">
        <f t="shared" si="440"/>
        <v>RATBROOKSIDE</v>
      </c>
      <c r="BE451" s="94" t="s">
        <v>1337</v>
      </c>
      <c r="BF451" s="94" t="s">
        <v>1329</v>
      </c>
      <c r="BG451" s="94" t="s">
        <v>1337</v>
      </c>
      <c r="BH451" s="94" t="s">
        <v>1329</v>
      </c>
      <c r="BI451" s="94" t="str">
        <f t="shared" si="441"/>
        <v>RAT</v>
      </c>
    </row>
    <row r="452" spans="4:61" hidden="1" x14ac:dyDescent="0.3">
      <c r="D452" s="28">
        <f t="shared" si="470"/>
        <v>0</v>
      </c>
      <c r="J452" s="40">
        <f t="shared" ref="J452:AD452" si="571">IF(J46&lt;0, 1, 0)</f>
        <v>0</v>
      </c>
      <c r="K452" s="40">
        <f t="shared" si="571"/>
        <v>0</v>
      </c>
      <c r="L452" s="40">
        <f t="shared" si="571"/>
        <v>0</v>
      </c>
      <c r="M452" s="40">
        <f t="shared" si="571"/>
        <v>0</v>
      </c>
      <c r="N452" s="40">
        <f t="shared" si="571"/>
        <v>0</v>
      </c>
      <c r="O452" s="40">
        <f t="shared" si="571"/>
        <v>0</v>
      </c>
      <c r="P452" s="40">
        <f t="shared" si="571"/>
        <v>0</v>
      </c>
      <c r="Q452" s="40">
        <f t="shared" ref="Q452:T452" si="572">IF(Q46&lt;0, 1, 0)</f>
        <v>0</v>
      </c>
      <c r="R452" s="40">
        <f t="shared" si="572"/>
        <v>0</v>
      </c>
      <c r="S452" s="40">
        <f t="shared" si="572"/>
        <v>0</v>
      </c>
      <c r="T452" s="40">
        <f t="shared" si="572"/>
        <v>0</v>
      </c>
      <c r="U452" s="40">
        <f t="shared" ref="U452" si="573">IF(U46&lt;0, 1, 0)</f>
        <v>0</v>
      </c>
      <c r="AA452" s="40">
        <f t="shared" si="571"/>
        <v>0</v>
      </c>
      <c r="AB452" s="40">
        <f t="shared" si="571"/>
        <v>0</v>
      </c>
      <c r="AC452" s="40">
        <f t="shared" si="571"/>
        <v>0</v>
      </c>
      <c r="AD452" s="40">
        <f t="shared" si="571"/>
        <v>0</v>
      </c>
      <c r="AE452" s="40">
        <f t="shared" ref="AE452:AF452" si="574">IF(AE46&lt;0, 1, 0)</f>
        <v>0</v>
      </c>
      <c r="AF452" s="40">
        <f t="shared" si="574"/>
        <v>0</v>
      </c>
      <c r="BD452" t="str">
        <f t="shared" si="440"/>
        <v>RATCHADWELL HEATH (CHS)</v>
      </c>
      <c r="BE452" s="94" t="s">
        <v>1281</v>
      </c>
      <c r="BF452" s="94" t="s">
        <v>1282</v>
      </c>
      <c r="BG452" s="94" t="s">
        <v>1281</v>
      </c>
      <c r="BH452" s="94" t="s">
        <v>1282</v>
      </c>
      <c r="BI452" s="94" t="str">
        <f t="shared" si="441"/>
        <v>RAT</v>
      </c>
    </row>
    <row r="453" spans="4:61" hidden="1" x14ac:dyDescent="0.3">
      <c r="D453" s="28">
        <f t="shared" si="470"/>
        <v>0</v>
      </c>
      <c r="J453" s="40">
        <f t="shared" ref="J453:AD453" si="575">IF(J47&lt;0, 1, 0)</f>
        <v>0</v>
      </c>
      <c r="K453" s="40">
        <f t="shared" si="575"/>
        <v>0</v>
      </c>
      <c r="L453" s="40">
        <f t="shared" si="575"/>
        <v>0</v>
      </c>
      <c r="M453" s="40">
        <f t="shared" si="575"/>
        <v>0</v>
      </c>
      <c r="N453" s="40">
        <f t="shared" si="575"/>
        <v>0</v>
      </c>
      <c r="O453" s="40">
        <f t="shared" si="575"/>
        <v>0</v>
      </c>
      <c r="P453" s="40">
        <f t="shared" si="575"/>
        <v>0</v>
      </c>
      <c r="Q453" s="40">
        <f t="shared" ref="Q453:T453" si="576">IF(Q47&lt;0, 1, 0)</f>
        <v>0</v>
      </c>
      <c r="R453" s="40">
        <f t="shared" si="576"/>
        <v>0</v>
      </c>
      <c r="S453" s="40">
        <f t="shared" si="576"/>
        <v>0</v>
      </c>
      <c r="T453" s="40">
        <f t="shared" si="576"/>
        <v>0</v>
      </c>
      <c r="U453" s="40">
        <f t="shared" ref="U453" si="577">IF(U47&lt;0, 1, 0)</f>
        <v>0</v>
      </c>
      <c r="AA453" s="40">
        <f t="shared" si="575"/>
        <v>0</v>
      </c>
      <c r="AB453" s="40">
        <f t="shared" si="575"/>
        <v>0</v>
      </c>
      <c r="AC453" s="40">
        <f t="shared" si="575"/>
        <v>0</v>
      </c>
      <c r="AD453" s="40">
        <f t="shared" si="575"/>
        <v>0</v>
      </c>
      <c r="AE453" s="40">
        <f t="shared" ref="AE453:AF453" si="578">IF(AE47&lt;0, 1, 0)</f>
        <v>0</v>
      </c>
      <c r="AF453" s="40">
        <f t="shared" si="578"/>
        <v>0</v>
      </c>
      <c r="BD453" t="str">
        <f t="shared" si="440"/>
        <v>RATCHILD &amp; FAMILY FOREST</v>
      </c>
      <c r="BE453" s="94" t="s">
        <v>1348</v>
      </c>
      <c r="BF453" s="94" t="s">
        <v>1349</v>
      </c>
      <c r="BG453" s="94" t="s">
        <v>1348</v>
      </c>
      <c r="BH453" s="94" t="s">
        <v>1349</v>
      </c>
      <c r="BI453" s="94" t="str">
        <f t="shared" si="441"/>
        <v>RAT</v>
      </c>
    </row>
    <row r="454" spans="4:61" hidden="1" x14ac:dyDescent="0.3">
      <c r="D454" s="28">
        <f t="shared" si="470"/>
        <v>0</v>
      </c>
      <c r="J454" s="40">
        <f t="shared" ref="J454:AD454" si="579">IF(J48&lt;0, 1, 0)</f>
        <v>0</v>
      </c>
      <c r="K454" s="40">
        <f t="shared" si="579"/>
        <v>0</v>
      </c>
      <c r="L454" s="40">
        <f t="shared" si="579"/>
        <v>0</v>
      </c>
      <c r="M454" s="40">
        <f t="shared" si="579"/>
        <v>0</v>
      </c>
      <c r="N454" s="40">
        <f t="shared" si="579"/>
        <v>0</v>
      </c>
      <c r="O454" s="40">
        <f t="shared" si="579"/>
        <v>0</v>
      </c>
      <c r="P454" s="40">
        <f t="shared" si="579"/>
        <v>0</v>
      </c>
      <c r="Q454" s="40">
        <f t="shared" ref="Q454:T454" si="580">IF(Q48&lt;0, 1, 0)</f>
        <v>0</v>
      </c>
      <c r="R454" s="40">
        <f t="shared" si="580"/>
        <v>0</v>
      </c>
      <c r="S454" s="40">
        <f t="shared" si="580"/>
        <v>0</v>
      </c>
      <c r="T454" s="40">
        <f t="shared" si="580"/>
        <v>0</v>
      </c>
      <c r="U454" s="40">
        <f t="shared" ref="U454" si="581">IF(U48&lt;0, 1, 0)</f>
        <v>0</v>
      </c>
      <c r="AA454" s="40">
        <f t="shared" si="579"/>
        <v>0</v>
      </c>
      <c r="AB454" s="40">
        <f t="shared" si="579"/>
        <v>0</v>
      </c>
      <c r="AC454" s="40">
        <f t="shared" si="579"/>
        <v>0</v>
      </c>
      <c r="AD454" s="40">
        <f t="shared" si="579"/>
        <v>0</v>
      </c>
      <c r="AE454" s="40">
        <f t="shared" ref="AE454:AF454" si="582">IF(AE48&lt;0, 1, 0)</f>
        <v>0</v>
      </c>
      <c r="AF454" s="40">
        <f t="shared" si="582"/>
        <v>0</v>
      </c>
      <c r="BD454" t="str">
        <f t="shared" si="440"/>
        <v>RATCOMMUNITY PAEDIATRICS - CDC</v>
      </c>
      <c r="BE454" s="94" t="s">
        <v>1285</v>
      </c>
      <c r="BF454" s="94" t="s">
        <v>1286</v>
      </c>
      <c r="BG454" s="94" t="s">
        <v>1285</v>
      </c>
      <c r="BH454" s="94" t="s">
        <v>1286</v>
      </c>
      <c r="BI454" s="94" t="str">
        <f t="shared" si="441"/>
        <v>RAT</v>
      </c>
    </row>
    <row r="455" spans="4:61" ht="12.75" hidden="1" customHeight="1" x14ac:dyDescent="0.3">
      <c r="D455" s="28">
        <f t="shared" si="470"/>
        <v>0</v>
      </c>
      <c r="J455" s="40">
        <f t="shared" ref="J455:AD455" si="583">IF(J49&lt;0, 1, 0)</f>
        <v>0</v>
      </c>
      <c r="K455" s="40">
        <f t="shared" si="583"/>
        <v>0</v>
      </c>
      <c r="L455" s="40">
        <f t="shared" si="583"/>
        <v>0</v>
      </c>
      <c r="M455" s="40">
        <f t="shared" si="583"/>
        <v>0</v>
      </c>
      <c r="N455" s="40">
        <f t="shared" si="583"/>
        <v>0</v>
      </c>
      <c r="O455" s="40">
        <f t="shared" si="583"/>
        <v>0</v>
      </c>
      <c r="P455" s="40">
        <f t="shared" si="583"/>
        <v>0</v>
      </c>
      <c r="Q455" s="40">
        <f t="shared" ref="Q455:T455" si="584">IF(Q49&lt;0, 1, 0)</f>
        <v>0</v>
      </c>
      <c r="R455" s="40">
        <f t="shared" si="584"/>
        <v>0</v>
      </c>
      <c r="S455" s="40">
        <f t="shared" si="584"/>
        <v>0</v>
      </c>
      <c r="T455" s="40">
        <f t="shared" si="584"/>
        <v>0</v>
      </c>
      <c r="U455" s="40">
        <f t="shared" ref="U455" si="585">IF(U49&lt;0, 1, 0)</f>
        <v>0</v>
      </c>
      <c r="AA455" s="40">
        <f t="shared" si="583"/>
        <v>0</v>
      </c>
      <c r="AB455" s="40">
        <f t="shared" si="583"/>
        <v>0</v>
      </c>
      <c r="AC455" s="40">
        <f t="shared" si="583"/>
        <v>0</v>
      </c>
      <c r="AD455" s="40">
        <f t="shared" si="583"/>
        <v>0</v>
      </c>
      <c r="AE455" s="40">
        <f t="shared" ref="AE455:AF455" si="586">IF(AE49&lt;0, 1, 0)</f>
        <v>0</v>
      </c>
      <c r="AF455" s="40">
        <f t="shared" si="586"/>
        <v>0</v>
      </c>
      <c r="BD455" t="str">
        <f t="shared" si="440"/>
        <v>RATDRUG &amp; ALCOHOL ILFORD</v>
      </c>
      <c r="BE455" s="94" t="s">
        <v>1325</v>
      </c>
      <c r="BF455" s="94" t="s">
        <v>1326</v>
      </c>
      <c r="BG455" s="94" t="s">
        <v>1325</v>
      </c>
      <c r="BH455" s="94" t="s">
        <v>1326</v>
      </c>
      <c r="BI455" s="94" t="str">
        <f t="shared" si="441"/>
        <v>RAT</v>
      </c>
    </row>
    <row r="456" spans="4:61" hidden="1" x14ac:dyDescent="0.3">
      <c r="D456" s="28">
        <f t="shared" si="470"/>
        <v>0</v>
      </c>
      <c r="J456" s="40">
        <f t="shared" ref="J456:AD456" si="587">IF(J50&lt;0, 1, 0)</f>
        <v>0</v>
      </c>
      <c r="K456" s="40">
        <f t="shared" si="587"/>
        <v>0</v>
      </c>
      <c r="L456" s="40">
        <f t="shared" si="587"/>
        <v>0</v>
      </c>
      <c r="M456" s="40">
        <f t="shared" si="587"/>
        <v>0</v>
      </c>
      <c r="N456" s="40">
        <f t="shared" si="587"/>
        <v>0</v>
      </c>
      <c r="O456" s="40">
        <f t="shared" si="587"/>
        <v>0</v>
      </c>
      <c r="P456" s="40">
        <f t="shared" si="587"/>
        <v>0</v>
      </c>
      <c r="Q456" s="40">
        <f t="shared" ref="Q456:T456" si="588">IF(Q50&lt;0, 1, 0)</f>
        <v>0</v>
      </c>
      <c r="R456" s="40">
        <f t="shared" si="588"/>
        <v>0</v>
      </c>
      <c r="S456" s="40">
        <f t="shared" si="588"/>
        <v>0</v>
      </c>
      <c r="T456" s="40">
        <f t="shared" si="588"/>
        <v>0</v>
      </c>
      <c r="U456" s="40">
        <f t="shared" ref="U456" si="589">IF(U50&lt;0, 1, 0)</f>
        <v>0</v>
      </c>
      <c r="AA456" s="40">
        <f t="shared" si="587"/>
        <v>0</v>
      </c>
      <c r="AB456" s="40">
        <f t="shared" si="587"/>
        <v>0</v>
      </c>
      <c r="AC456" s="40">
        <f t="shared" si="587"/>
        <v>0</v>
      </c>
      <c r="AD456" s="40">
        <f t="shared" si="587"/>
        <v>0</v>
      </c>
      <c r="AE456" s="40">
        <f t="shared" ref="AE456:AF456" si="590">IF(AE50&lt;0, 1, 0)</f>
        <v>0</v>
      </c>
      <c r="AF456" s="40">
        <f t="shared" si="590"/>
        <v>0</v>
      </c>
      <c r="BD456" t="str">
        <f t="shared" si="440"/>
        <v>RATFACE TO FACE</v>
      </c>
      <c r="BE456" s="94" t="s">
        <v>1287</v>
      </c>
      <c r="BF456" s="94" t="s">
        <v>1288</v>
      </c>
      <c r="BG456" s="94" t="s">
        <v>1287</v>
      </c>
      <c r="BH456" s="94" t="s">
        <v>1288</v>
      </c>
      <c r="BI456" s="94" t="str">
        <f t="shared" si="441"/>
        <v>RAT</v>
      </c>
    </row>
    <row r="457" spans="4:61" hidden="1" x14ac:dyDescent="0.3">
      <c r="D457" s="28">
        <f t="shared" si="470"/>
        <v>0</v>
      </c>
      <c r="J457" s="40">
        <f t="shared" ref="J457:AD457" si="591">IF(J51&lt;0, 1, 0)</f>
        <v>0</v>
      </c>
      <c r="K457" s="40">
        <f t="shared" si="591"/>
        <v>0</v>
      </c>
      <c r="L457" s="40">
        <f t="shared" si="591"/>
        <v>0</v>
      </c>
      <c r="M457" s="40">
        <f t="shared" si="591"/>
        <v>0</v>
      </c>
      <c r="N457" s="40">
        <f t="shared" si="591"/>
        <v>0</v>
      </c>
      <c r="O457" s="40">
        <f t="shared" si="591"/>
        <v>0</v>
      </c>
      <c r="P457" s="40">
        <f t="shared" si="591"/>
        <v>0</v>
      </c>
      <c r="Q457" s="40">
        <f t="shared" ref="Q457:T457" si="592">IF(Q51&lt;0, 1, 0)</f>
        <v>0</v>
      </c>
      <c r="R457" s="40">
        <f t="shared" si="592"/>
        <v>0</v>
      </c>
      <c r="S457" s="40">
        <f t="shared" si="592"/>
        <v>0</v>
      </c>
      <c r="T457" s="40">
        <f t="shared" si="592"/>
        <v>0</v>
      </c>
      <c r="U457" s="40">
        <f t="shared" ref="U457" si="593">IF(U51&lt;0, 1, 0)</f>
        <v>0</v>
      </c>
      <c r="AA457" s="40">
        <f t="shared" si="591"/>
        <v>0</v>
      </c>
      <c r="AB457" s="40">
        <f t="shared" si="591"/>
        <v>0</v>
      </c>
      <c r="AC457" s="40">
        <f t="shared" si="591"/>
        <v>0</v>
      </c>
      <c r="AD457" s="40">
        <f t="shared" si="591"/>
        <v>0</v>
      </c>
      <c r="AE457" s="40">
        <f t="shared" ref="AE457:AF457" si="594">IF(AE51&lt;0, 1, 0)</f>
        <v>0</v>
      </c>
      <c r="AF457" s="40">
        <f t="shared" si="594"/>
        <v>0</v>
      </c>
      <c r="BD457" t="str">
        <f t="shared" si="440"/>
        <v>RATFIVE ELMS (CHS)</v>
      </c>
      <c r="BE457" s="94" t="s">
        <v>1289</v>
      </c>
      <c r="BF457" s="94" t="s">
        <v>1290</v>
      </c>
      <c r="BG457" s="94" t="s">
        <v>1289</v>
      </c>
      <c r="BH457" s="94" t="s">
        <v>1290</v>
      </c>
      <c r="BI457" s="94" t="str">
        <f t="shared" si="441"/>
        <v>RAT</v>
      </c>
    </row>
    <row r="458" spans="4:61" hidden="1" x14ac:dyDescent="0.3">
      <c r="D458" s="28">
        <f t="shared" si="470"/>
        <v>0</v>
      </c>
      <c r="J458" s="40">
        <f t="shared" ref="J458:AD458" si="595">IF(J52&lt;0, 1, 0)</f>
        <v>0</v>
      </c>
      <c r="K458" s="40">
        <f t="shared" si="595"/>
        <v>0</v>
      </c>
      <c r="L458" s="40">
        <f t="shared" si="595"/>
        <v>0</v>
      </c>
      <c r="M458" s="40">
        <f t="shared" si="595"/>
        <v>0</v>
      </c>
      <c r="N458" s="40">
        <f t="shared" si="595"/>
        <v>0</v>
      </c>
      <c r="O458" s="40">
        <f t="shared" si="595"/>
        <v>0</v>
      </c>
      <c r="P458" s="40">
        <f t="shared" si="595"/>
        <v>0</v>
      </c>
      <c r="Q458" s="40">
        <f t="shared" ref="Q458:T458" si="596">IF(Q52&lt;0, 1, 0)</f>
        <v>0</v>
      </c>
      <c r="R458" s="40">
        <f t="shared" si="596"/>
        <v>0</v>
      </c>
      <c r="S458" s="40">
        <f t="shared" si="596"/>
        <v>0</v>
      </c>
      <c r="T458" s="40">
        <f t="shared" si="596"/>
        <v>0</v>
      </c>
      <c r="U458" s="40">
        <f t="shared" ref="U458" si="597">IF(U52&lt;0, 1, 0)</f>
        <v>0</v>
      </c>
      <c r="AA458" s="40">
        <f t="shared" si="595"/>
        <v>0</v>
      </c>
      <c r="AB458" s="40">
        <f t="shared" si="595"/>
        <v>0</v>
      </c>
      <c r="AC458" s="40">
        <f t="shared" si="595"/>
        <v>0</v>
      </c>
      <c r="AD458" s="40">
        <f t="shared" si="595"/>
        <v>0</v>
      </c>
      <c r="AE458" s="40">
        <f t="shared" ref="AE458:AF458" si="598">IF(AE52&lt;0, 1, 0)</f>
        <v>0</v>
      </c>
      <c r="AF458" s="40">
        <f t="shared" si="598"/>
        <v>0</v>
      </c>
      <c r="BD458" t="str">
        <f t="shared" si="440"/>
        <v>RATFOXGLOVE WARD</v>
      </c>
      <c r="BE458" s="94" t="s">
        <v>8773</v>
      </c>
      <c r="BF458" s="94" t="s">
        <v>8963</v>
      </c>
      <c r="BG458" s="94" t="s">
        <v>8773</v>
      </c>
      <c r="BH458" s="94" t="s">
        <v>8963</v>
      </c>
      <c r="BI458" s="94" t="str">
        <f t="shared" si="441"/>
        <v>RAT</v>
      </c>
    </row>
    <row r="459" spans="4:61" hidden="1" x14ac:dyDescent="0.3">
      <c r="D459" s="28">
        <f t="shared" si="470"/>
        <v>0</v>
      </c>
      <c r="J459" s="40">
        <f t="shared" ref="J459:AD459" si="599">IF(J53&lt;0, 1, 0)</f>
        <v>0</v>
      </c>
      <c r="K459" s="40">
        <f t="shared" si="599"/>
        <v>0</v>
      </c>
      <c r="L459" s="40">
        <f t="shared" si="599"/>
        <v>0</v>
      </c>
      <c r="M459" s="40">
        <f t="shared" si="599"/>
        <v>0</v>
      </c>
      <c r="N459" s="40">
        <f t="shared" si="599"/>
        <v>0</v>
      </c>
      <c r="O459" s="40">
        <f t="shared" si="599"/>
        <v>0</v>
      </c>
      <c r="P459" s="40">
        <f t="shared" si="599"/>
        <v>0</v>
      </c>
      <c r="Q459" s="40">
        <f t="shared" ref="Q459:T459" si="600">IF(Q53&lt;0, 1, 0)</f>
        <v>0</v>
      </c>
      <c r="R459" s="40">
        <f t="shared" si="600"/>
        <v>0</v>
      </c>
      <c r="S459" s="40">
        <f t="shared" si="600"/>
        <v>0</v>
      </c>
      <c r="T459" s="40">
        <f t="shared" si="600"/>
        <v>0</v>
      </c>
      <c r="U459" s="40">
        <f t="shared" ref="U459" si="601">IF(U53&lt;0, 1, 0)</f>
        <v>0</v>
      </c>
      <c r="AA459" s="40">
        <f t="shared" si="599"/>
        <v>0</v>
      </c>
      <c r="AB459" s="40">
        <f t="shared" si="599"/>
        <v>0</v>
      </c>
      <c r="AC459" s="40">
        <f t="shared" si="599"/>
        <v>0</v>
      </c>
      <c r="AD459" s="40">
        <f t="shared" si="599"/>
        <v>0</v>
      </c>
      <c r="AE459" s="40">
        <f t="shared" ref="AE459:AF459" si="602">IF(AE53&lt;0, 1, 0)</f>
        <v>0</v>
      </c>
      <c r="AF459" s="40">
        <f t="shared" si="602"/>
        <v>0</v>
      </c>
      <c r="BD459" t="str">
        <f t="shared" si="440"/>
        <v>RATGALLEON AND HERONWOOD</v>
      </c>
      <c r="BE459" s="94" t="s">
        <v>1291</v>
      </c>
      <c r="BF459" s="94" t="s">
        <v>1292</v>
      </c>
      <c r="BG459" s="94" t="s">
        <v>1291</v>
      </c>
      <c r="BH459" s="94" t="s">
        <v>1292</v>
      </c>
      <c r="BI459" s="94" t="str">
        <f t="shared" si="441"/>
        <v>RAT</v>
      </c>
    </row>
    <row r="460" spans="4:61" hidden="1" x14ac:dyDescent="0.3">
      <c r="D460" s="28">
        <f t="shared" si="470"/>
        <v>0</v>
      </c>
      <c r="J460" s="40">
        <f t="shared" ref="J460:AD460" si="603">IF(J54&lt;0, 1, 0)</f>
        <v>0</v>
      </c>
      <c r="K460" s="40">
        <f t="shared" si="603"/>
        <v>0</v>
      </c>
      <c r="L460" s="40">
        <f t="shared" si="603"/>
        <v>0</v>
      </c>
      <c r="M460" s="40">
        <f t="shared" si="603"/>
        <v>0</v>
      </c>
      <c r="N460" s="40">
        <f t="shared" si="603"/>
        <v>0</v>
      </c>
      <c r="O460" s="40">
        <f t="shared" si="603"/>
        <v>0</v>
      </c>
      <c r="P460" s="40">
        <f t="shared" si="603"/>
        <v>0</v>
      </c>
      <c r="Q460" s="40">
        <f t="shared" ref="Q460:T460" si="604">IF(Q54&lt;0, 1, 0)</f>
        <v>0</v>
      </c>
      <c r="R460" s="40">
        <f t="shared" si="604"/>
        <v>0</v>
      </c>
      <c r="S460" s="40">
        <f t="shared" si="604"/>
        <v>0</v>
      </c>
      <c r="T460" s="40">
        <f t="shared" si="604"/>
        <v>0</v>
      </c>
      <c r="U460" s="40">
        <f t="shared" ref="U460" si="605">IF(U54&lt;0, 1, 0)</f>
        <v>0</v>
      </c>
      <c r="AA460" s="40">
        <f t="shared" si="603"/>
        <v>0</v>
      </c>
      <c r="AB460" s="40">
        <f t="shared" si="603"/>
        <v>0</v>
      </c>
      <c r="AC460" s="40">
        <f t="shared" si="603"/>
        <v>0</v>
      </c>
      <c r="AD460" s="40">
        <f t="shared" si="603"/>
        <v>0</v>
      </c>
      <c r="AE460" s="40">
        <f t="shared" ref="AE460:AF460" si="606">IF(AE54&lt;0, 1, 0)</f>
        <v>0</v>
      </c>
      <c r="AF460" s="40">
        <f t="shared" si="606"/>
        <v>0</v>
      </c>
      <c r="BD460" t="str">
        <f t="shared" si="440"/>
        <v>RATGOODMAYES HOSPITAL</v>
      </c>
      <c r="BE460" s="94" t="s">
        <v>1295</v>
      </c>
      <c r="BF460" s="94" t="s">
        <v>1296</v>
      </c>
      <c r="BG460" s="94" t="s">
        <v>1295</v>
      </c>
      <c r="BH460" s="94" t="s">
        <v>1296</v>
      </c>
      <c r="BI460" s="94" t="str">
        <f t="shared" si="441"/>
        <v>RAT</v>
      </c>
    </row>
    <row r="461" spans="4:61" hidden="1" x14ac:dyDescent="0.3">
      <c r="D461" s="28">
        <f t="shared" si="470"/>
        <v>0</v>
      </c>
      <c r="J461" s="40">
        <f t="shared" ref="J461:AD461" si="607">IF(J55&lt;0, 1, 0)</f>
        <v>0</v>
      </c>
      <c r="K461" s="40">
        <f t="shared" si="607"/>
        <v>0</v>
      </c>
      <c r="L461" s="40">
        <f t="shared" si="607"/>
        <v>0</v>
      </c>
      <c r="M461" s="40">
        <f t="shared" si="607"/>
        <v>0</v>
      </c>
      <c r="N461" s="40">
        <f t="shared" si="607"/>
        <v>0</v>
      </c>
      <c r="O461" s="40">
        <f t="shared" si="607"/>
        <v>0</v>
      </c>
      <c r="P461" s="40">
        <f t="shared" si="607"/>
        <v>0</v>
      </c>
      <c r="Q461" s="40">
        <f t="shared" ref="Q461:T461" si="608">IF(Q55&lt;0, 1, 0)</f>
        <v>0</v>
      </c>
      <c r="R461" s="40">
        <f t="shared" si="608"/>
        <v>0</v>
      </c>
      <c r="S461" s="40">
        <f t="shared" si="608"/>
        <v>0</v>
      </c>
      <c r="T461" s="40">
        <f t="shared" si="608"/>
        <v>0</v>
      </c>
      <c r="U461" s="40">
        <f t="shared" ref="U461" si="609">IF(U55&lt;0, 1, 0)</f>
        <v>0</v>
      </c>
      <c r="AA461" s="40">
        <f t="shared" si="607"/>
        <v>0</v>
      </c>
      <c r="AB461" s="40">
        <f t="shared" si="607"/>
        <v>0</v>
      </c>
      <c r="AC461" s="40">
        <f t="shared" si="607"/>
        <v>0</v>
      </c>
      <c r="AD461" s="40">
        <f t="shared" si="607"/>
        <v>0</v>
      </c>
      <c r="AE461" s="40">
        <f t="shared" ref="AE461:AF461" si="610">IF(AE55&lt;0, 1, 0)</f>
        <v>0</v>
      </c>
      <c r="AF461" s="40">
        <f t="shared" si="610"/>
        <v>0</v>
      </c>
      <c r="BD461" t="str">
        <f t="shared" si="440"/>
        <v>RATGREENTHORNE</v>
      </c>
      <c r="BE461" s="94" t="s">
        <v>1297</v>
      </c>
      <c r="BF461" s="94" t="s">
        <v>1298</v>
      </c>
      <c r="BG461" s="94" t="s">
        <v>1297</v>
      </c>
      <c r="BH461" s="94" t="s">
        <v>1298</v>
      </c>
      <c r="BI461" s="94" t="str">
        <f t="shared" si="441"/>
        <v>RAT</v>
      </c>
    </row>
    <row r="462" spans="4:61" hidden="1" x14ac:dyDescent="0.3">
      <c r="D462" s="28">
        <f t="shared" si="470"/>
        <v>0</v>
      </c>
      <c r="J462" s="40">
        <f t="shared" ref="J462:AD462" si="611">IF(J56&lt;0, 1, 0)</f>
        <v>0</v>
      </c>
      <c r="K462" s="40">
        <f t="shared" si="611"/>
        <v>0</v>
      </c>
      <c r="L462" s="40">
        <f t="shared" si="611"/>
        <v>0</v>
      </c>
      <c r="M462" s="40">
        <f t="shared" si="611"/>
        <v>0</v>
      </c>
      <c r="N462" s="40">
        <f t="shared" si="611"/>
        <v>0</v>
      </c>
      <c r="O462" s="40">
        <f t="shared" si="611"/>
        <v>0</v>
      </c>
      <c r="P462" s="40">
        <f t="shared" si="611"/>
        <v>0</v>
      </c>
      <c r="Q462" s="40">
        <f t="shared" ref="Q462:T462" si="612">IF(Q56&lt;0, 1, 0)</f>
        <v>0</v>
      </c>
      <c r="R462" s="40">
        <f t="shared" si="612"/>
        <v>0</v>
      </c>
      <c r="S462" s="40">
        <f t="shared" si="612"/>
        <v>0</v>
      </c>
      <c r="T462" s="40">
        <f t="shared" si="612"/>
        <v>0</v>
      </c>
      <c r="U462" s="40">
        <f t="shared" ref="U462" si="613">IF(U56&lt;0, 1, 0)</f>
        <v>0</v>
      </c>
      <c r="AA462" s="40">
        <f t="shared" si="611"/>
        <v>0</v>
      </c>
      <c r="AB462" s="40">
        <f t="shared" si="611"/>
        <v>0</v>
      </c>
      <c r="AC462" s="40">
        <f t="shared" si="611"/>
        <v>0</v>
      </c>
      <c r="AD462" s="40">
        <f t="shared" si="611"/>
        <v>0</v>
      </c>
      <c r="AE462" s="40">
        <f t="shared" ref="AE462:AF462" si="614">IF(AE56&lt;0, 1, 0)</f>
        <v>0</v>
      </c>
      <c r="AF462" s="40">
        <f t="shared" si="614"/>
        <v>0</v>
      </c>
      <c r="BD462" t="str">
        <f t="shared" si="440"/>
        <v>RATGREENTHORNE</v>
      </c>
      <c r="BE462" s="94" t="s">
        <v>1352</v>
      </c>
      <c r="BF462" s="94" t="s">
        <v>1298</v>
      </c>
      <c r="BG462" s="94" t="s">
        <v>1352</v>
      </c>
      <c r="BH462" s="94" t="s">
        <v>1298</v>
      </c>
      <c r="BI462" s="94" t="str">
        <f t="shared" si="441"/>
        <v>RAT</v>
      </c>
    </row>
    <row r="463" spans="4:61" hidden="1" x14ac:dyDescent="0.3">
      <c r="D463" s="28">
        <f t="shared" si="470"/>
        <v>0</v>
      </c>
      <c r="J463" s="40">
        <f t="shared" ref="J463:AD463" si="615">IF(J57&lt;0, 1, 0)</f>
        <v>0</v>
      </c>
      <c r="K463" s="40">
        <f t="shared" si="615"/>
        <v>0</v>
      </c>
      <c r="L463" s="40">
        <f t="shared" si="615"/>
        <v>0</v>
      </c>
      <c r="M463" s="40">
        <f t="shared" si="615"/>
        <v>0</v>
      </c>
      <c r="N463" s="40">
        <f t="shared" si="615"/>
        <v>0</v>
      </c>
      <c r="O463" s="40">
        <f t="shared" si="615"/>
        <v>0</v>
      </c>
      <c r="P463" s="40">
        <f t="shared" si="615"/>
        <v>0</v>
      </c>
      <c r="Q463" s="40">
        <f t="shared" ref="Q463:T463" si="616">IF(Q57&lt;0, 1, 0)</f>
        <v>0</v>
      </c>
      <c r="R463" s="40">
        <f t="shared" si="616"/>
        <v>0</v>
      </c>
      <c r="S463" s="40">
        <f t="shared" si="616"/>
        <v>0</v>
      </c>
      <c r="T463" s="40">
        <f t="shared" si="616"/>
        <v>0</v>
      </c>
      <c r="U463" s="40">
        <f t="shared" ref="U463" si="617">IF(U57&lt;0, 1, 0)</f>
        <v>0</v>
      </c>
      <c r="AA463" s="40">
        <f t="shared" si="615"/>
        <v>0</v>
      </c>
      <c r="AB463" s="40">
        <f t="shared" si="615"/>
        <v>0</v>
      </c>
      <c r="AC463" s="40">
        <f t="shared" si="615"/>
        <v>0</v>
      </c>
      <c r="AD463" s="40">
        <f t="shared" si="615"/>
        <v>0</v>
      </c>
      <c r="AE463" s="40">
        <f t="shared" ref="AE463:AF463" si="618">IF(AE57&lt;0, 1, 0)</f>
        <v>0</v>
      </c>
      <c r="AF463" s="40">
        <f t="shared" si="618"/>
        <v>0</v>
      </c>
      <c r="BD463" t="str">
        <f t="shared" si="440"/>
        <v>RATGROVELANDS DAY HOSPITAL</v>
      </c>
      <c r="BE463" s="94" t="s">
        <v>1327</v>
      </c>
      <c r="BF463" s="94" t="s">
        <v>1328</v>
      </c>
      <c r="BG463" s="94" t="s">
        <v>1327</v>
      </c>
      <c r="BH463" s="94" t="s">
        <v>1328</v>
      </c>
      <c r="BI463" s="94" t="str">
        <f t="shared" si="441"/>
        <v>RAT</v>
      </c>
    </row>
    <row r="464" spans="4:61" hidden="1" x14ac:dyDescent="0.3">
      <c r="D464" s="28">
        <f t="shared" si="470"/>
        <v>0</v>
      </c>
      <c r="J464" s="40">
        <f t="shared" ref="J464:AD464" si="619">IF(J58&lt;0, 1, 0)</f>
        <v>0</v>
      </c>
      <c r="K464" s="40">
        <f t="shared" si="619"/>
        <v>0</v>
      </c>
      <c r="L464" s="40">
        <f t="shared" si="619"/>
        <v>0</v>
      </c>
      <c r="M464" s="40">
        <f t="shared" si="619"/>
        <v>0</v>
      </c>
      <c r="N464" s="40">
        <f t="shared" si="619"/>
        <v>0</v>
      </c>
      <c r="O464" s="40">
        <f t="shared" si="619"/>
        <v>0</v>
      </c>
      <c r="P464" s="40">
        <f t="shared" si="619"/>
        <v>0</v>
      </c>
      <c r="Q464" s="40">
        <f t="shared" ref="Q464:T464" si="620">IF(Q58&lt;0, 1, 0)</f>
        <v>0</v>
      </c>
      <c r="R464" s="40">
        <f t="shared" si="620"/>
        <v>0</v>
      </c>
      <c r="S464" s="40">
        <f t="shared" si="620"/>
        <v>0</v>
      </c>
      <c r="T464" s="40">
        <f t="shared" si="620"/>
        <v>0</v>
      </c>
      <c r="U464" s="40">
        <f t="shared" ref="U464" si="621">IF(U58&lt;0, 1, 0)</f>
        <v>0</v>
      </c>
      <c r="AA464" s="40">
        <f t="shared" si="619"/>
        <v>0</v>
      </c>
      <c r="AB464" s="40">
        <f t="shared" si="619"/>
        <v>0</v>
      </c>
      <c r="AC464" s="40">
        <f t="shared" si="619"/>
        <v>0</v>
      </c>
      <c r="AD464" s="40">
        <f t="shared" si="619"/>
        <v>0</v>
      </c>
      <c r="AE464" s="40">
        <f t="shared" ref="AE464:AF464" si="622">IF(AE58&lt;0, 1, 0)</f>
        <v>0</v>
      </c>
      <c r="AF464" s="40">
        <f t="shared" si="622"/>
        <v>0</v>
      </c>
      <c r="BD464" t="str">
        <f t="shared" si="440"/>
        <v>RATHAWKWELL COURT</v>
      </c>
      <c r="BE464" s="94" t="s">
        <v>8772</v>
      </c>
      <c r="BF464" s="94" t="s">
        <v>8964</v>
      </c>
      <c r="BG464" s="94" t="s">
        <v>8772</v>
      </c>
      <c r="BH464" s="94" t="s">
        <v>8964</v>
      </c>
      <c r="BI464" s="94" t="str">
        <f t="shared" si="441"/>
        <v>RAT</v>
      </c>
    </row>
    <row r="465" spans="4:61" hidden="1" x14ac:dyDescent="0.3">
      <c r="D465" s="28">
        <f t="shared" si="470"/>
        <v>0</v>
      </c>
      <c r="J465" s="40">
        <f t="shared" ref="J465:AD465" si="623">IF(J59&lt;0, 1, 0)</f>
        <v>0</v>
      </c>
      <c r="K465" s="40">
        <f t="shared" si="623"/>
        <v>0</v>
      </c>
      <c r="L465" s="40">
        <f t="shared" si="623"/>
        <v>0</v>
      </c>
      <c r="M465" s="40">
        <f t="shared" si="623"/>
        <v>0</v>
      </c>
      <c r="N465" s="40">
        <f t="shared" si="623"/>
        <v>0</v>
      </c>
      <c r="O465" s="40">
        <f t="shared" si="623"/>
        <v>0</v>
      </c>
      <c r="P465" s="40">
        <f t="shared" si="623"/>
        <v>0</v>
      </c>
      <c r="Q465" s="40">
        <f t="shared" ref="Q465:T465" si="624">IF(Q59&lt;0, 1, 0)</f>
        <v>0</v>
      </c>
      <c r="R465" s="40">
        <f t="shared" si="624"/>
        <v>0</v>
      </c>
      <c r="S465" s="40">
        <f t="shared" si="624"/>
        <v>0</v>
      </c>
      <c r="T465" s="40">
        <f t="shared" si="624"/>
        <v>0</v>
      </c>
      <c r="U465" s="40">
        <f t="shared" ref="U465" si="625">IF(U59&lt;0, 1, 0)</f>
        <v>0</v>
      </c>
      <c r="AA465" s="40">
        <f t="shared" si="623"/>
        <v>0</v>
      </c>
      <c r="AB465" s="40">
        <f t="shared" si="623"/>
        <v>0</v>
      </c>
      <c r="AC465" s="40">
        <f t="shared" si="623"/>
        <v>0</v>
      </c>
      <c r="AD465" s="40">
        <f t="shared" si="623"/>
        <v>0</v>
      </c>
      <c r="AE465" s="40">
        <f t="shared" ref="AE465:AF465" si="626">IF(AE59&lt;0, 1, 0)</f>
        <v>0</v>
      </c>
      <c r="AF465" s="40">
        <f t="shared" si="626"/>
        <v>0</v>
      </c>
      <c r="BD465" t="str">
        <f t="shared" si="440"/>
        <v>RATHERONWOOD AND GALLEON</v>
      </c>
      <c r="BE465" s="94" t="s">
        <v>1279</v>
      </c>
      <c r="BF465" s="94" t="s">
        <v>1280</v>
      </c>
      <c r="BG465" s="94" t="s">
        <v>1279</v>
      </c>
      <c r="BH465" s="94" t="s">
        <v>1280</v>
      </c>
      <c r="BI465" s="94" t="str">
        <f t="shared" si="441"/>
        <v>RAT</v>
      </c>
    </row>
    <row r="466" spans="4:61" hidden="1" x14ac:dyDescent="0.3">
      <c r="D466" s="28">
        <f t="shared" si="470"/>
        <v>0</v>
      </c>
      <c r="J466" s="40">
        <f t="shared" ref="J466:AD466" si="627">IF(J60&lt;0, 1, 0)</f>
        <v>0</v>
      </c>
      <c r="K466" s="40">
        <f t="shared" si="627"/>
        <v>0</v>
      </c>
      <c r="L466" s="40">
        <f t="shared" si="627"/>
        <v>0</v>
      </c>
      <c r="M466" s="40">
        <f t="shared" si="627"/>
        <v>0</v>
      </c>
      <c r="N466" s="40">
        <f t="shared" si="627"/>
        <v>0</v>
      </c>
      <c r="O466" s="40">
        <f t="shared" si="627"/>
        <v>0</v>
      </c>
      <c r="P466" s="40">
        <f t="shared" si="627"/>
        <v>0</v>
      </c>
      <c r="Q466" s="40">
        <f t="shared" ref="Q466:T466" si="628">IF(Q60&lt;0, 1, 0)</f>
        <v>0</v>
      </c>
      <c r="R466" s="40">
        <f t="shared" si="628"/>
        <v>0</v>
      </c>
      <c r="S466" s="40">
        <f t="shared" si="628"/>
        <v>0</v>
      </c>
      <c r="T466" s="40">
        <f t="shared" si="628"/>
        <v>0</v>
      </c>
      <c r="U466" s="40">
        <f t="shared" ref="U466" si="629">IF(U60&lt;0, 1, 0)</f>
        <v>0</v>
      </c>
      <c r="AA466" s="40">
        <f t="shared" si="627"/>
        <v>0</v>
      </c>
      <c r="AB466" s="40">
        <f t="shared" si="627"/>
        <v>0</v>
      </c>
      <c r="AC466" s="40">
        <f t="shared" si="627"/>
        <v>0</v>
      </c>
      <c r="AD466" s="40">
        <f t="shared" si="627"/>
        <v>0</v>
      </c>
      <c r="AE466" s="40">
        <f t="shared" ref="AE466:AF466" si="630">IF(AE60&lt;0, 1, 0)</f>
        <v>0</v>
      </c>
      <c r="AF466" s="40">
        <f t="shared" si="630"/>
        <v>0</v>
      </c>
      <c r="BD466" t="str">
        <f t="shared" si="440"/>
        <v>RATICAT</v>
      </c>
      <c r="BE466" s="94" t="s">
        <v>1275</v>
      </c>
      <c r="BF466" s="94" t="s">
        <v>1276</v>
      </c>
      <c r="BG466" s="94" t="s">
        <v>1275</v>
      </c>
      <c r="BH466" s="94" t="s">
        <v>1276</v>
      </c>
      <c r="BI466" s="94" t="str">
        <f t="shared" si="441"/>
        <v>RAT</v>
      </c>
    </row>
    <row r="467" spans="4:61" hidden="1" x14ac:dyDescent="0.3">
      <c r="D467" s="28">
        <f t="shared" si="470"/>
        <v>0</v>
      </c>
      <c r="J467" s="40">
        <f t="shared" ref="J467:AD467" si="631">IF(J61&lt;0, 1, 0)</f>
        <v>0</v>
      </c>
      <c r="K467" s="40">
        <f t="shared" si="631"/>
        <v>0</v>
      </c>
      <c r="L467" s="40">
        <f t="shared" si="631"/>
        <v>0</v>
      </c>
      <c r="M467" s="40">
        <f t="shared" si="631"/>
        <v>0</v>
      </c>
      <c r="N467" s="40">
        <f t="shared" si="631"/>
        <v>0</v>
      </c>
      <c r="O467" s="40">
        <f t="shared" si="631"/>
        <v>0</v>
      </c>
      <c r="P467" s="40">
        <f t="shared" si="631"/>
        <v>0</v>
      </c>
      <c r="Q467" s="40">
        <f t="shared" ref="Q467:T467" si="632">IF(Q61&lt;0, 1, 0)</f>
        <v>0</v>
      </c>
      <c r="R467" s="40">
        <f t="shared" si="632"/>
        <v>0</v>
      </c>
      <c r="S467" s="40">
        <f t="shared" si="632"/>
        <v>0</v>
      </c>
      <c r="T467" s="40">
        <f t="shared" si="632"/>
        <v>0</v>
      </c>
      <c r="U467" s="40">
        <f t="shared" ref="U467" si="633">IF(U61&lt;0, 1, 0)</f>
        <v>0</v>
      </c>
      <c r="AA467" s="40">
        <f t="shared" si="631"/>
        <v>0</v>
      </c>
      <c r="AB467" s="40">
        <f t="shared" si="631"/>
        <v>0</v>
      </c>
      <c r="AC467" s="40">
        <f t="shared" si="631"/>
        <v>0</v>
      </c>
      <c r="AD467" s="40">
        <f t="shared" si="631"/>
        <v>0</v>
      </c>
      <c r="AE467" s="40">
        <f t="shared" ref="AE467:AF467" si="634">IF(AE61&lt;0, 1, 0)</f>
        <v>0</v>
      </c>
      <c r="AF467" s="40">
        <f t="shared" si="634"/>
        <v>0</v>
      </c>
      <c r="BD467" t="str">
        <f t="shared" si="440"/>
        <v>RATINITIAL ASSESSMENT (HAV)</v>
      </c>
      <c r="BE467" s="94" t="s">
        <v>1303</v>
      </c>
      <c r="BF467" s="94" t="s">
        <v>1304</v>
      </c>
      <c r="BG467" s="94" t="s">
        <v>1303</v>
      </c>
      <c r="BH467" s="94" t="s">
        <v>1304</v>
      </c>
      <c r="BI467" s="94" t="str">
        <f t="shared" si="441"/>
        <v>RAT</v>
      </c>
    </row>
    <row r="468" spans="4:61" hidden="1" x14ac:dyDescent="0.3">
      <c r="D468" s="28">
        <f t="shared" si="470"/>
        <v>0</v>
      </c>
      <c r="J468" s="40">
        <f t="shared" ref="J468:AD468" si="635">IF(J62&lt;0, 1, 0)</f>
        <v>0</v>
      </c>
      <c r="K468" s="40">
        <f t="shared" si="635"/>
        <v>0</v>
      </c>
      <c r="L468" s="40">
        <f t="shared" si="635"/>
        <v>0</v>
      </c>
      <c r="M468" s="40">
        <f t="shared" si="635"/>
        <v>0</v>
      </c>
      <c r="N468" s="40">
        <f t="shared" si="635"/>
        <v>0</v>
      </c>
      <c r="O468" s="40">
        <f t="shared" si="635"/>
        <v>0</v>
      </c>
      <c r="P468" s="40">
        <f t="shared" si="635"/>
        <v>0</v>
      </c>
      <c r="Q468" s="40">
        <f t="shared" ref="Q468:T468" si="636">IF(Q62&lt;0, 1, 0)</f>
        <v>0</v>
      </c>
      <c r="R468" s="40">
        <f t="shared" si="636"/>
        <v>0</v>
      </c>
      <c r="S468" s="40">
        <f t="shared" si="636"/>
        <v>0</v>
      </c>
      <c r="T468" s="40">
        <f t="shared" si="636"/>
        <v>0</v>
      </c>
      <c r="U468" s="40">
        <f t="shared" ref="U468" si="637">IF(U62&lt;0, 1, 0)</f>
        <v>0</v>
      </c>
      <c r="AA468" s="40">
        <f t="shared" si="635"/>
        <v>0</v>
      </c>
      <c r="AB468" s="40">
        <f t="shared" si="635"/>
        <v>0</v>
      </c>
      <c r="AC468" s="40">
        <f t="shared" si="635"/>
        <v>0</v>
      </c>
      <c r="AD468" s="40">
        <f t="shared" si="635"/>
        <v>0</v>
      </c>
      <c r="AE468" s="40">
        <f t="shared" ref="AE468:AF468" si="638">IF(AE62&lt;0, 1, 0)</f>
        <v>0</v>
      </c>
      <c r="AF468" s="40">
        <f t="shared" si="638"/>
        <v>0</v>
      </c>
      <c r="BD468" t="str">
        <f t="shared" si="440"/>
        <v>RATJONES UNIT - RIVERSIDE</v>
      </c>
      <c r="BE468" s="94" t="s">
        <v>1335</v>
      </c>
      <c r="BF468" s="94" t="s">
        <v>1336</v>
      </c>
      <c r="BG468" s="94" t="s">
        <v>1335</v>
      </c>
      <c r="BH468" s="94" t="s">
        <v>1336</v>
      </c>
      <c r="BI468" s="94" t="str">
        <f t="shared" si="441"/>
        <v>RAT</v>
      </c>
    </row>
    <row r="469" spans="4:61" hidden="1" x14ac:dyDescent="0.3">
      <c r="D469" s="28">
        <f t="shared" si="470"/>
        <v>0</v>
      </c>
      <c r="J469" s="40">
        <f t="shared" ref="J469:AD469" si="639">IF(J63&lt;0, 1, 0)</f>
        <v>0</v>
      </c>
      <c r="K469" s="40">
        <f t="shared" si="639"/>
        <v>0</v>
      </c>
      <c r="L469" s="40">
        <f t="shared" si="639"/>
        <v>0</v>
      </c>
      <c r="M469" s="40">
        <f t="shared" si="639"/>
        <v>0</v>
      </c>
      <c r="N469" s="40">
        <f t="shared" si="639"/>
        <v>0</v>
      </c>
      <c r="O469" s="40">
        <f t="shared" si="639"/>
        <v>0</v>
      </c>
      <c r="P469" s="40">
        <f t="shared" si="639"/>
        <v>0</v>
      </c>
      <c r="Q469" s="40">
        <f t="shared" ref="Q469:T469" si="640">IF(Q63&lt;0, 1, 0)</f>
        <v>0</v>
      </c>
      <c r="R469" s="40">
        <f t="shared" si="640"/>
        <v>0</v>
      </c>
      <c r="S469" s="40">
        <f t="shared" si="640"/>
        <v>0</v>
      </c>
      <c r="T469" s="40">
        <f t="shared" si="640"/>
        <v>0</v>
      </c>
      <c r="U469" s="40">
        <f t="shared" ref="U469" si="641">IF(U63&lt;0, 1, 0)</f>
        <v>0</v>
      </c>
      <c r="AA469" s="40">
        <f t="shared" si="639"/>
        <v>0</v>
      </c>
      <c r="AB469" s="40">
        <f t="shared" si="639"/>
        <v>0</v>
      </c>
      <c r="AC469" s="40">
        <f t="shared" si="639"/>
        <v>0</v>
      </c>
      <c r="AD469" s="40">
        <f t="shared" si="639"/>
        <v>0</v>
      </c>
      <c r="AE469" s="40">
        <f t="shared" ref="AE469:AF469" si="642">IF(AE63&lt;0, 1, 0)</f>
        <v>0</v>
      </c>
      <c r="AF469" s="40">
        <f t="shared" si="642"/>
        <v>0</v>
      </c>
      <c r="BD469" t="str">
        <f t="shared" si="440"/>
        <v>RATJULIA ENGWELL (CHS)</v>
      </c>
      <c r="BE469" s="94" t="s">
        <v>1313</v>
      </c>
      <c r="BF469" s="94" t="s">
        <v>1314</v>
      </c>
      <c r="BG469" s="94" t="s">
        <v>1313</v>
      </c>
      <c r="BH469" s="94" t="s">
        <v>1314</v>
      </c>
      <c r="BI469" s="94" t="str">
        <f t="shared" si="441"/>
        <v>RAT</v>
      </c>
    </row>
    <row r="470" spans="4:61" hidden="1" x14ac:dyDescent="0.3">
      <c r="D470" s="28">
        <f t="shared" si="470"/>
        <v>0</v>
      </c>
      <c r="J470" s="40">
        <f t="shared" ref="J470:AD470" si="643">IF(J64&lt;0, 1, 0)</f>
        <v>0</v>
      </c>
      <c r="K470" s="40">
        <f t="shared" si="643"/>
        <v>0</v>
      </c>
      <c r="L470" s="40">
        <f t="shared" si="643"/>
        <v>0</v>
      </c>
      <c r="M470" s="40">
        <f t="shared" si="643"/>
        <v>0</v>
      </c>
      <c r="N470" s="40">
        <f t="shared" si="643"/>
        <v>0</v>
      </c>
      <c r="O470" s="40">
        <f t="shared" si="643"/>
        <v>0</v>
      </c>
      <c r="P470" s="40">
        <f t="shared" si="643"/>
        <v>0</v>
      </c>
      <c r="Q470" s="40">
        <f t="shared" ref="Q470:T470" si="644">IF(Q64&lt;0, 1, 0)</f>
        <v>0</v>
      </c>
      <c r="R470" s="40">
        <f t="shared" si="644"/>
        <v>0</v>
      </c>
      <c r="S470" s="40">
        <f t="shared" si="644"/>
        <v>0</v>
      </c>
      <c r="T470" s="40">
        <f t="shared" si="644"/>
        <v>0</v>
      </c>
      <c r="U470" s="40">
        <f t="shared" ref="U470" si="645">IF(U64&lt;0, 1, 0)</f>
        <v>0</v>
      </c>
      <c r="AA470" s="40">
        <f t="shared" si="643"/>
        <v>0</v>
      </c>
      <c r="AB470" s="40">
        <f t="shared" si="643"/>
        <v>0</v>
      </c>
      <c r="AC470" s="40">
        <f t="shared" si="643"/>
        <v>0</v>
      </c>
      <c r="AD470" s="40">
        <f t="shared" si="643"/>
        <v>0</v>
      </c>
      <c r="AE470" s="40">
        <f t="shared" ref="AE470:AF470" si="646">IF(AE64&lt;0, 1, 0)</f>
        <v>0</v>
      </c>
      <c r="AF470" s="40">
        <f t="shared" si="646"/>
        <v>0</v>
      </c>
      <c r="BD470" t="str">
        <f t="shared" si="440"/>
        <v>RATKING GEORGES HOSPITAL</v>
      </c>
      <c r="BE470" s="94" t="s">
        <v>8719</v>
      </c>
      <c r="BF470" s="94" t="s">
        <v>8720</v>
      </c>
      <c r="BG470" s="94" t="s">
        <v>8719</v>
      </c>
      <c r="BH470" s="94" t="s">
        <v>8720</v>
      </c>
      <c r="BI470" s="94" t="str">
        <f t="shared" si="441"/>
        <v>RAT</v>
      </c>
    </row>
    <row r="471" spans="4:61" hidden="1" x14ac:dyDescent="0.3">
      <c r="D471" s="28">
        <f t="shared" si="470"/>
        <v>0</v>
      </c>
      <c r="J471" s="40">
        <f t="shared" ref="J471:AD471" si="647">IF(J65&lt;0, 1, 0)</f>
        <v>0</v>
      </c>
      <c r="K471" s="40">
        <f t="shared" si="647"/>
        <v>0</v>
      </c>
      <c r="L471" s="40">
        <f t="shared" si="647"/>
        <v>0</v>
      </c>
      <c r="M471" s="40">
        <f t="shared" si="647"/>
        <v>0</v>
      </c>
      <c r="N471" s="40">
        <f t="shared" si="647"/>
        <v>0</v>
      </c>
      <c r="O471" s="40">
        <f t="shared" si="647"/>
        <v>0</v>
      </c>
      <c r="P471" s="40">
        <f t="shared" si="647"/>
        <v>0</v>
      </c>
      <c r="Q471" s="40">
        <f t="shared" ref="Q471:T471" si="648">IF(Q65&lt;0, 1, 0)</f>
        <v>0</v>
      </c>
      <c r="R471" s="40">
        <f t="shared" si="648"/>
        <v>0</v>
      </c>
      <c r="S471" s="40">
        <f t="shared" si="648"/>
        <v>0</v>
      </c>
      <c r="T471" s="40">
        <f t="shared" si="648"/>
        <v>0</v>
      </c>
      <c r="U471" s="40">
        <f t="shared" ref="U471" si="649">IF(U65&lt;0, 1, 0)</f>
        <v>0</v>
      </c>
      <c r="AA471" s="40">
        <f t="shared" si="647"/>
        <v>0</v>
      </c>
      <c r="AB471" s="40">
        <f t="shared" si="647"/>
        <v>0</v>
      </c>
      <c r="AC471" s="40">
        <f t="shared" si="647"/>
        <v>0</v>
      </c>
      <c r="AD471" s="40">
        <f t="shared" si="647"/>
        <v>0</v>
      </c>
      <c r="AE471" s="40">
        <f t="shared" ref="AE471:AF471" si="650">IF(AE65&lt;0, 1, 0)</f>
        <v>0</v>
      </c>
      <c r="AF471" s="40">
        <f t="shared" si="650"/>
        <v>0</v>
      </c>
      <c r="BD471" t="str">
        <f t="shared" si="440"/>
        <v>RATLITTLE HIGHWOOD</v>
      </c>
      <c r="BE471" s="94" t="s">
        <v>1315</v>
      </c>
      <c r="BF471" s="94" t="s">
        <v>1316</v>
      </c>
      <c r="BG471" s="94" t="s">
        <v>1315</v>
      </c>
      <c r="BH471" s="94" t="s">
        <v>1316</v>
      </c>
      <c r="BI471" s="94" t="str">
        <f t="shared" si="441"/>
        <v>RAT</v>
      </c>
    </row>
    <row r="472" spans="4:61" hidden="1" x14ac:dyDescent="0.3">
      <c r="D472" s="28">
        <f t="shared" si="470"/>
        <v>0</v>
      </c>
      <c r="J472" s="40">
        <f t="shared" ref="J472:AD472" si="651">IF(J66&lt;0, 1, 0)</f>
        <v>0</v>
      </c>
      <c r="K472" s="40">
        <f t="shared" si="651"/>
        <v>0</v>
      </c>
      <c r="L472" s="40">
        <f t="shared" si="651"/>
        <v>0</v>
      </c>
      <c r="M472" s="40">
        <f t="shared" si="651"/>
        <v>0</v>
      </c>
      <c r="N472" s="40">
        <f t="shared" si="651"/>
        <v>0</v>
      </c>
      <c r="O472" s="40">
        <f t="shared" si="651"/>
        <v>0</v>
      </c>
      <c r="P472" s="40">
        <f t="shared" si="651"/>
        <v>0</v>
      </c>
      <c r="Q472" s="40">
        <f t="shared" ref="Q472:T472" si="652">IF(Q66&lt;0, 1, 0)</f>
        <v>0</v>
      </c>
      <c r="R472" s="40">
        <f t="shared" si="652"/>
        <v>0</v>
      </c>
      <c r="S472" s="40">
        <f t="shared" si="652"/>
        <v>0</v>
      </c>
      <c r="T472" s="40">
        <f t="shared" si="652"/>
        <v>0</v>
      </c>
      <c r="U472" s="40">
        <f t="shared" ref="U472" si="653">IF(U66&lt;0, 1, 0)</f>
        <v>0</v>
      </c>
      <c r="AA472" s="40">
        <f t="shared" si="651"/>
        <v>0</v>
      </c>
      <c r="AB472" s="40">
        <f t="shared" si="651"/>
        <v>0</v>
      </c>
      <c r="AC472" s="40">
        <f t="shared" si="651"/>
        <v>0</v>
      </c>
      <c r="AD472" s="40">
        <f t="shared" si="651"/>
        <v>0</v>
      </c>
      <c r="AE472" s="40">
        <f t="shared" ref="AE472:AF472" si="654">IF(AE66&lt;0, 1, 0)</f>
        <v>0</v>
      </c>
      <c r="AF472" s="40">
        <f t="shared" si="654"/>
        <v>0</v>
      </c>
      <c r="BD472" t="str">
        <f t="shared" si="440"/>
        <v>RATLOXFORD HALL</v>
      </c>
      <c r="BE472" s="94" t="s">
        <v>1317</v>
      </c>
      <c r="BF472" s="94" t="s">
        <v>1318</v>
      </c>
      <c r="BG472" s="94" t="s">
        <v>1317</v>
      </c>
      <c r="BH472" s="94" t="s">
        <v>1318</v>
      </c>
      <c r="BI472" s="94" t="str">
        <f t="shared" si="441"/>
        <v>RAT</v>
      </c>
    </row>
    <row r="473" spans="4:61" hidden="1" x14ac:dyDescent="0.3">
      <c r="D473" s="28">
        <f t="shared" si="470"/>
        <v>0</v>
      </c>
      <c r="J473" s="40">
        <f t="shared" ref="J473:AD473" si="655">IF(J67&lt;0, 1, 0)</f>
        <v>0</v>
      </c>
      <c r="K473" s="40">
        <f t="shared" si="655"/>
        <v>0</v>
      </c>
      <c r="L473" s="40">
        <f t="shared" si="655"/>
        <v>0</v>
      </c>
      <c r="M473" s="40">
        <f t="shared" si="655"/>
        <v>0</v>
      </c>
      <c r="N473" s="40">
        <f t="shared" si="655"/>
        <v>0</v>
      </c>
      <c r="O473" s="40">
        <f t="shared" si="655"/>
        <v>0</v>
      </c>
      <c r="P473" s="40">
        <f t="shared" si="655"/>
        <v>0</v>
      </c>
      <c r="Q473" s="40">
        <f t="shared" ref="Q473:T473" si="656">IF(Q67&lt;0, 1, 0)</f>
        <v>0</v>
      </c>
      <c r="R473" s="40">
        <f t="shared" si="656"/>
        <v>0</v>
      </c>
      <c r="S473" s="40">
        <f t="shared" si="656"/>
        <v>0</v>
      </c>
      <c r="T473" s="40">
        <f t="shared" si="656"/>
        <v>0</v>
      </c>
      <c r="U473" s="40">
        <f t="shared" ref="U473" si="657">IF(U67&lt;0, 1, 0)</f>
        <v>0</v>
      </c>
      <c r="AA473" s="40">
        <f t="shared" si="655"/>
        <v>0</v>
      </c>
      <c r="AB473" s="40">
        <f t="shared" si="655"/>
        <v>0</v>
      </c>
      <c r="AC473" s="40">
        <f t="shared" si="655"/>
        <v>0</v>
      </c>
      <c r="AD473" s="40">
        <f t="shared" si="655"/>
        <v>0</v>
      </c>
      <c r="AE473" s="40">
        <f t="shared" ref="AE473:AF473" si="658">IF(AE67&lt;0, 1, 0)</f>
        <v>0</v>
      </c>
      <c r="AF473" s="40">
        <f t="shared" si="658"/>
        <v>0</v>
      </c>
      <c r="BD473" t="str">
        <f t="shared" si="440"/>
        <v>RATLOXFORD HALL</v>
      </c>
      <c r="BE473" s="94" t="s">
        <v>1334</v>
      </c>
      <c r="BF473" s="94" t="s">
        <v>1318</v>
      </c>
      <c r="BG473" s="94" t="s">
        <v>1334</v>
      </c>
      <c r="BH473" s="94" t="s">
        <v>1318</v>
      </c>
      <c r="BI473" s="94" t="str">
        <f t="shared" si="441"/>
        <v>RAT</v>
      </c>
    </row>
    <row r="474" spans="4:61" hidden="1" x14ac:dyDescent="0.3">
      <c r="D474" s="28">
        <f t="shared" si="470"/>
        <v>0</v>
      </c>
      <c r="J474" s="40">
        <f t="shared" ref="J474:AD474" si="659">IF(J68&lt;0, 1, 0)</f>
        <v>0</v>
      </c>
      <c r="K474" s="40">
        <f t="shared" si="659"/>
        <v>0</v>
      </c>
      <c r="L474" s="40">
        <f t="shared" si="659"/>
        <v>0</v>
      </c>
      <c r="M474" s="40">
        <f t="shared" si="659"/>
        <v>0</v>
      </c>
      <c r="N474" s="40">
        <f t="shared" si="659"/>
        <v>0</v>
      </c>
      <c r="O474" s="40">
        <f t="shared" si="659"/>
        <v>0</v>
      </c>
      <c r="P474" s="40">
        <f t="shared" si="659"/>
        <v>0</v>
      </c>
      <c r="Q474" s="40">
        <f t="shared" ref="Q474:T474" si="660">IF(Q68&lt;0, 1, 0)</f>
        <v>0</v>
      </c>
      <c r="R474" s="40">
        <f t="shared" si="660"/>
        <v>0</v>
      </c>
      <c r="S474" s="40">
        <f t="shared" si="660"/>
        <v>0</v>
      </c>
      <c r="T474" s="40">
        <f t="shared" si="660"/>
        <v>0</v>
      </c>
      <c r="U474" s="40">
        <f t="shared" ref="U474" si="661">IF(U68&lt;0, 1, 0)</f>
        <v>0</v>
      </c>
      <c r="AA474" s="40">
        <f t="shared" si="659"/>
        <v>0</v>
      </c>
      <c r="AB474" s="40">
        <f t="shared" si="659"/>
        <v>0</v>
      </c>
      <c r="AC474" s="40">
        <f t="shared" si="659"/>
        <v>0</v>
      </c>
      <c r="AD474" s="40">
        <f t="shared" si="659"/>
        <v>0</v>
      </c>
      <c r="AE474" s="40">
        <f t="shared" ref="AE474:AF474" si="662">IF(AE68&lt;0, 1, 0)</f>
        <v>0</v>
      </c>
      <c r="AF474" s="40">
        <f t="shared" si="662"/>
        <v>0</v>
      </c>
      <c r="BD474" t="str">
        <f t="shared" si="440"/>
        <v>RATMARKS GATE (CHS)</v>
      </c>
      <c r="BE474" s="94" t="s">
        <v>1319</v>
      </c>
      <c r="BF474" s="94" t="s">
        <v>1320</v>
      </c>
      <c r="BG474" s="94" t="s">
        <v>1319</v>
      </c>
      <c r="BH474" s="94" t="s">
        <v>1320</v>
      </c>
      <c r="BI474" s="94" t="str">
        <f t="shared" si="441"/>
        <v>RAT</v>
      </c>
    </row>
    <row r="475" spans="4:61" hidden="1" x14ac:dyDescent="0.3">
      <c r="D475" s="28">
        <f t="shared" si="470"/>
        <v>0</v>
      </c>
      <c r="J475" s="40">
        <f t="shared" ref="J475:AD475" si="663">IF(J69&lt;0, 1, 0)</f>
        <v>0</v>
      </c>
      <c r="K475" s="40">
        <f t="shared" si="663"/>
        <v>0</v>
      </c>
      <c r="L475" s="40">
        <f t="shared" si="663"/>
        <v>0</v>
      </c>
      <c r="M475" s="40">
        <f t="shared" si="663"/>
        <v>0</v>
      </c>
      <c r="N475" s="40">
        <f t="shared" si="663"/>
        <v>0</v>
      </c>
      <c r="O475" s="40">
        <f t="shared" si="663"/>
        <v>0</v>
      </c>
      <c r="P475" s="40">
        <f t="shared" si="663"/>
        <v>0</v>
      </c>
      <c r="Q475" s="40">
        <f t="shared" ref="Q475:T475" si="664">IF(Q69&lt;0, 1, 0)</f>
        <v>0</v>
      </c>
      <c r="R475" s="40">
        <f t="shared" si="664"/>
        <v>0</v>
      </c>
      <c r="S475" s="40">
        <f t="shared" si="664"/>
        <v>0</v>
      </c>
      <c r="T475" s="40">
        <f t="shared" si="664"/>
        <v>0</v>
      </c>
      <c r="U475" s="40">
        <f t="shared" ref="U475" si="665">IF(U69&lt;0, 1, 0)</f>
        <v>0</v>
      </c>
      <c r="AA475" s="40">
        <f t="shared" si="663"/>
        <v>0</v>
      </c>
      <c r="AB475" s="40">
        <f t="shared" si="663"/>
        <v>0</v>
      </c>
      <c r="AC475" s="40">
        <f t="shared" si="663"/>
        <v>0</v>
      </c>
      <c r="AD475" s="40">
        <f t="shared" si="663"/>
        <v>0</v>
      </c>
      <c r="AE475" s="40">
        <f t="shared" ref="AE475:AF475" si="666">IF(AE69&lt;0, 1, 0)</f>
        <v>0</v>
      </c>
      <c r="AF475" s="40">
        <f t="shared" si="666"/>
        <v>0</v>
      </c>
      <c r="BD475" t="str">
        <f t="shared" si="440"/>
        <v>RATMASCALLS OLDER PEOPLE HAV</v>
      </c>
      <c r="BE475" s="94" t="s">
        <v>1305</v>
      </c>
      <c r="BF475" s="94" t="s">
        <v>1306</v>
      </c>
      <c r="BG475" s="94" t="s">
        <v>1305</v>
      </c>
      <c r="BH475" s="94" t="s">
        <v>1306</v>
      </c>
      <c r="BI475" s="94" t="str">
        <f t="shared" si="441"/>
        <v>RAT</v>
      </c>
    </row>
    <row r="476" spans="4:61" hidden="1" x14ac:dyDescent="0.3">
      <c r="D476" s="28">
        <f t="shared" si="470"/>
        <v>0</v>
      </c>
      <c r="J476" s="40">
        <f t="shared" ref="J476:AD476" si="667">IF(J70&lt;0, 1, 0)</f>
        <v>0</v>
      </c>
      <c r="K476" s="40">
        <f t="shared" si="667"/>
        <v>0</v>
      </c>
      <c r="L476" s="40">
        <f t="shared" si="667"/>
        <v>0</v>
      </c>
      <c r="M476" s="40">
        <f t="shared" si="667"/>
        <v>0</v>
      </c>
      <c r="N476" s="40">
        <f t="shared" si="667"/>
        <v>0</v>
      </c>
      <c r="O476" s="40">
        <f t="shared" si="667"/>
        <v>0</v>
      </c>
      <c r="P476" s="40">
        <f t="shared" si="667"/>
        <v>0</v>
      </c>
      <c r="Q476" s="40">
        <f t="shared" ref="Q476:T476" si="668">IF(Q70&lt;0, 1, 0)</f>
        <v>0</v>
      </c>
      <c r="R476" s="40">
        <f t="shared" si="668"/>
        <v>0</v>
      </c>
      <c r="S476" s="40">
        <f t="shared" si="668"/>
        <v>0</v>
      </c>
      <c r="T476" s="40">
        <f t="shared" si="668"/>
        <v>0</v>
      </c>
      <c r="U476" s="40">
        <f t="shared" ref="U476" si="669">IF(U70&lt;0, 1, 0)</f>
        <v>0</v>
      </c>
      <c r="AA476" s="40">
        <f t="shared" si="667"/>
        <v>0</v>
      </c>
      <c r="AB476" s="40">
        <f t="shared" si="667"/>
        <v>0</v>
      </c>
      <c r="AC476" s="40">
        <f t="shared" si="667"/>
        <v>0</v>
      </c>
      <c r="AD476" s="40">
        <f t="shared" si="667"/>
        <v>0</v>
      </c>
      <c r="AE476" s="40">
        <f t="shared" ref="AE476:AF476" si="670">IF(AE70&lt;0, 1, 0)</f>
        <v>0</v>
      </c>
      <c r="AF476" s="40">
        <f t="shared" si="670"/>
        <v>0</v>
      </c>
      <c r="BD476" t="str">
        <f t="shared" si="440"/>
        <v>RATMAYFIELD CENTRE</v>
      </c>
      <c r="BE476" s="94" t="s">
        <v>8775</v>
      </c>
      <c r="BF476" s="94" t="s">
        <v>10216</v>
      </c>
      <c r="BG476" s="94" t="s">
        <v>8775</v>
      </c>
      <c r="BH476" s="94" t="s">
        <v>10216</v>
      </c>
      <c r="BI476" s="94" t="str">
        <f t="shared" si="441"/>
        <v>RAT</v>
      </c>
    </row>
    <row r="477" spans="4:61" hidden="1" x14ac:dyDescent="0.3">
      <c r="D477" s="28">
        <f t="shared" si="470"/>
        <v>0</v>
      </c>
      <c r="J477" s="40">
        <f t="shared" ref="J477:AD477" si="671">IF(J71&lt;0, 1, 0)</f>
        <v>0</v>
      </c>
      <c r="K477" s="40">
        <f t="shared" si="671"/>
        <v>0</v>
      </c>
      <c r="L477" s="40">
        <f t="shared" si="671"/>
        <v>0</v>
      </c>
      <c r="M477" s="40">
        <f t="shared" si="671"/>
        <v>0</v>
      </c>
      <c r="N477" s="40">
        <f t="shared" si="671"/>
        <v>0</v>
      </c>
      <c r="O477" s="40">
        <f t="shared" si="671"/>
        <v>0</v>
      </c>
      <c r="P477" s="40">
        <f t="shared" si="671"/>
        <v>0</v>
      </c>
      <c r="Q477" s="40">
        <f t="shared" ref="Q477:T477" si="672">IF(Q71&lt;0, 1, 0)</f>
        <v>0</v>
      </c>
      <c r="R477" s="40">
        <f t="shared" si="672"/>
        <v>0</v>
      </c>
      <c r="S477" s="40">
        <f t="shared" si="672"/>
        <v>0</v>
      </c>
      <c r="T477" s="40">
        <f t="shared" si="672"/>
        <v>0</v>
      </c>
      <c r="U477" s="40">
        <f t="shared" ref="U477" si="673">IF(U71&lt;0, 1, 0)</f>
        <v>0</v>
      </c>
      <c r="AA477" s="40">
        <f t="shared" si="671"/>
        <v>0</v>
      </c>
      <c r="AB477" s="40">
        <f t="shared" si="671"/>
        <v>0</v>
      </c>
      <c r="AC477" s="40">
        <f t="shared" si="671"/>
        <v>0</v>
      </c>
      <c r="AD477" s="40">
        <f t="shared" si="671"/>
        <v>0</v>
      </c>
      <c r="AE477" s="40">
        <f t="shared" ref="AE477:AF477" si="674">IF(AE71&lt;0, 1, 0)</f>
        <v>0</v>
      </c>
      <c r="AF477" s="40">
        <f t="shared" si="674"/>
        <v>0</v>
      </c>
      <c r="BD477" t="str">
        <f t="shared" si="440"/>
        <v>RATNEW DIRECTIONS</v>
      </c>
      <c r="BE477" s="94" t="s">
        <v>1309</v>
      </c>
      <c r="BF477" s="94" t="s">
        <v>1310</v>
      </c>
      <c r="BG477" s="94" t="s">
        <v>1309</v>
      </c>
      <c r="BH477" s="94" t="s">
        <v>1310</v>
      </c>
      <c r="BI477" s="94" t="str">
        <f t="shared" si="441"/>
        <v>RAT</v>
      </c>
    </row>
    <row r="478" spans="4:61" hidden="1" x14ac:dyDescent="0.3">
      <c r="D478" s="28">
        <f t="shared" si="470"/>
        <v>0</v>
      </c>
      <c r="J478" s="40">
        <f t="shared" ref="J478:AD478" si="675">IF(J72&lt;0, 1, 0)</f>
        <v>0</v>
      </c>
      <c r="K478" s="40">
        <f t="shared" si="675"/>
        <v>0</v>
      </c>
      <c r="L478" s="40">
        <f t="shared" si="675"/>
        <v>0</v>
      </c>
      <c r="M478" s="40">
        <f t="shared" si="675"/>
        <v>0</v>
      </c>
      <c r="N478" s="40">
        <f t="shared" si="675"/>
        <v>0</v>
      </c>
      <c r="O478" s="40">
        <f t="shared" si="675"/>
        <v>0</v>
      </c>
      <c r="P478" s="40">
        <f t="shared" si="675"/>
        <v>0</v>
      </c>
      <c r="Q478" s="40">
        <f t="shared" ref="Q478:T478" si="676">IF(Q72&lt;0, 1, 0)</f>
        <v>0</v>
      </c>
      <c r="R478" s="40">
        <f t="shared" si="676"/>
        <v>0</v>
      </c>
      <c r="S478" s="40">
        <f t="shared" si="676"/>
        <v>0</v>
      </c>
      <c r="T478" s="40">
        <f t="shared" si="676"/>
        <v>0</v>
      </c>
      <c r="U478" s="40">
        <f t="shared" ref="U478" si="677">IF(U72&lt;0, 1, 0)</f>
        <v>0</v>
      </c>
      <c r="AA478" s="40">
        <f t="shared" si="675"/>
        <v>0</v>
      </c>
      <c r="AB478" s="40">
        <f t="shared" si="675"/>
        <v>0</v>
      </c>
      <c r="AC478" s="40">
        <f t="shared" si="675"/>
        <v>0</v>
      </c>
      <c r="AD478" s="40">
        <f t="shared" si="675"/>
        <v>0</v>
      </c>
      <c r="AE478" s="40">
        <f t="shared" ref="AE478:AF478" si="678">IF(AE72&lt;0, 1, 0)</f>
        <v>0</v>
      </c>
      <c r="AF478" s="40">
        <f t="shared" si="678"/>
        <v>0</v>
      </c>
      <c r="BD478" t="str">
        <f t="shared" si="440"/>
        <v>RATOAHTT (BARKING HOSPITAL)</v>
      </c>
      <c r="BE478" s="94" t="s">
        <v>1338</v>
      </c>
      <c r="BF478" s="94" t="s">
        <v>1339</v>
      </c>
      <c r="BG478" s="94" t="s">
        <v>1338</v>
      </c>
      <c r="BH478" s="94" t="s">
        <v>1339</v>
      </c>
      <c r="BI478" s="94" t="str">
        <f t="shared" si="441"/>
        <v>RAT</v>
      </c>
    </row>
    <row r="479" spans="4:61" hidden="1" x14ac:dyDescent="0.3">
      <c r="D479" s="28">
        <f t="shared" si="470"/>
        <v>0</v>
      </c>
      <c r="J479" s="40">
        <f t="shared" ref="J479:AD479" si="679">IF(J73&lt;0, 1, 0)</f>
        <v>0</v>
      </c>
      <c r="K479" s="40">
        <f t="shared" si="679"/>
        <v>0</v>
      </c>
      <c r="L479" s="40">
        <f t="shared" si="679"/>
        <v>0</v>
      </c>
      <c r="M479" s="40">
        <f t="shared" si="679"/>
        <v>0</v>
      </c>
      <c r="N479" s="40">
        <f t="shared" si="679"/>
        <v>0</v>
      </c>
      <c r="O479" s="40">
        <f t="shared" si="679"/>
        <v>0</v>
      </c>
      <c r="P479" s="40">
        <f t="shared" si="679"/>
        <v>0</v>
      </c>
      <c r="Q479" s="40">
        <f t="shared" ref="Q479:T479" si="680">IF(Q73&lt;0, 1, 0)</f>
        <v>0</v>
      </c>
      <c r="R479" s="40">
        <f t="shared" si="680"/>
        <v>0</v>
      </c>
      <c r="S479" s="40">
        <f t="shared" si="680"/>
        <v>0</v>
      </c>
      <c r="T479" s="40">
        <f t="shared" si="680"/>
        <v>0</v>
      </c>
      <c r="U479" s="40">
        <f t="shared" ref="U479" si="681">IF(U73&lt;0, 1, 0)</f>
        <v>0</v>
      </c>
      <c r="AA479" s="40">
        <f t="shared" si="679"/>
        <v>0</v>
      </c>
      <c r="AB479" s="40">
        <f t="shared" si="679"/>
        <v>0</v>
      </c>
      <c r="AC479" s="40">
        <f t="shared" si="679"/>
        <v>0</v>
      </c>
      <c r="AD479" s="40">
        <f t="shared" si="679"/>
        <v>0</v>
      </c>
      <c r="AE479" s="40">
        <f t="shared" ref="AE479:AF479" si="682">IF(AE73&lt;0, 1, 0)</f>
        <v>0</v>
      </c>
      <c r="AF479" s="40">
        <f t="shared" si="682"/>
        <v>0</v>
      </c>
      <c r="BD479" t="str">
        <f t="shared" si="440"/>
        <v>RATORSETT HOSPITAL</v>
      </c>
      <c r="BE479" s="94" t="s">
        <v>1321</v>
      </c>
      <c r="BF479" s="94" t="s">
        <v>1322</v>
      </c>
      <c r="BG479" s="94" t="s">
        <v>1321</v>
      </c>
      <c r="BH479" s="94" t="s">
        <v>1322</v>
      </c>
      <c r="BI479" s="94" t="str">
        <f t="shared" si="441"/>
        <v>RAT</v>
      </c>
    </row>
    <row r="480" spans="4:61" hidden="1" x14ac:dyDescent="0.3">
      <c r="D480" s="28">
        <f t="shared" si="470"/>
        <v>0</v>
      </c>
      <c r="J480" s="40">
        <f t="shared" ref="J480:AD480" si="683">IF(J74&lt;0, 1, 0)</f>
        <v>0</v>
      </c>
      <c r="K480" s="40">
        <f t="shared" si="683"/>
        <v>0</v>
      </c>
      <c r="L480" s="40">
        <f t="shared" si="683"/>
        <v>0</v>
      </c>
      <c r="M480" s="40">
        <f t="shared" si="683"/>
        <v>0</v>
      </c>
      <c r="N480" s="40">
        <f t="shared" si="683"/>
        <v>0</v>
      </c>
      <c r="O480" s="40">
        <f t="shared" si="683"/>
        <v>0</v>
      </c>
      <c r="P480" s="40">
        <f t="shared" si="683"/>
        <v>0</v>
      </c>
      <c r="Q480" s="40">
        <f t="shared" ref="Q480:T480" si="684">IF(Q74&lt;0, 1, 0)</f>
        <v>0</v>
      </c>
      <c r="R480" s="40">
        <f t="shared" si="684"/>
        <v>0</v>
      </c>
      <c r="S480" s="40">
        <f t="shared" si="684"/>
        <v>0</v>
      </c>
      <c r="T480" s="40">
        <f t="shared" si="684"/>
        <v>0</v>
      </c>
      <c r="U480" s="40">
        <f t="shared" ref="U480" si="685">IF(U74&lt;0, 1, 0)</f>
        <v>0</v>
      </c>
      <c r="AA480" s="40">
        <f t="shared" si="683"/>
        <v>0</v>
      </c>
      <c r="AB480" s="40">
        <f t="shared" si="683"/>
        <v>0</v>
      </c>
      <c r="AC480" s="40">
        <f t="shared" si="683"/>
        <v>0</v>
      </c>
      <c r="AD480" s="40">
        <f t="shared" si="683"/>
        <v>0</v>
      </c>
      <c r="AE480" s="40">
        <f t="shared" ref="AE480:AF480" si="686">IF(AE74&lt;0, 1, 0)</f>
        <v>0</v>
      </c>
      <c r="AF480" s="40">
        <f t="shared" si="686"/>
        <v>0</v>
      </c>
      <c r="BD480" t="str">
        <f t="shared" si="440"/>
        <v>RATQUEENS HOSPITAL</v>
      </c>
      <c r="BE480" s="94" t="s">
        <v>1323</v>
      </c>
      <c r="BF480" s="94" t="s">
        <v>1324</v>
      </c>
      <c r="BG480" s="94" t="s">
        <v>1323</v>
      </c>
      <c r="BH480" s="94" t="s">
        <v>1324</v>
      </c>
      <c r="BI480" s="94" t="str">
        <f t="shared" si="441"/>
        <v>RAT</v>
      </c>
    </row>
    <row r="481" spans="4:61" hidden="1" x14ac:dyDescent="0.3">
      <c r="D481" s="28">
        <f t="shared" si="470"/>
        <v>0</v>
      </c>
      <c r="J481" s="40">
        <f t="shared" ref="J481:AD481" si="687">IF(J75&lt;0, 1, 0)</f>
        <v>0</v>
      </c>
      <c r="K481" s="40">
        <f t="shared" si="687"/>
        <v>0</v>
      </c>
      <c r="L481" s="40">
        <f t="shared" si="687"/>
        <v>0</v>
      </c>
      <c r="M481" s="40">
        <f t="shared" si="687"/>
        <v>0</v>
      </c>
      <c r="N481" s="40">
        <f t="shared" si="687"/>
        <v>0</v>
      </c>
      <c r="O481" s="40">
        <f t="shared" si="687"/>
        <v>0</v>
      </c>
      <c r="P481" s="40">
        <f t="shared" si="687"/>
        <v>0</v>
      </c>
      <c r="Q481" s="40">
        <f t="shared" ref="Q481:T481" si="688">IF(Q75&lt;0, 1, 0)</f>
        <v>0</v>
      </c>
      <c r="R481" s="40">
        <f t="shared" si="688"/>
        <v>0</v>
      </c>
      <c r="S481" s="40">
        <f t="shared" si="688"/>
        <v>0</v>
      </c>
      <c r="T481" s="40">
        <f t="shared" si="688"/>
        <v>0</v>
      </c>
      <c r="U481" s="40">
        <f t="shared" ref="U481" si="689">IF(U75&lt;0, 1, 0)</f>
        <v>0</v>
      </c>
      <c r="AA481" s="40">
        <f t="shared" si="687"/>
        <v>0</v>
      </c>
      <c r="AB481" s="40">
        <f t="shared" si="687"/>
        <v>0</v>
      </c>
      <c r="AC481" s="40">
        <f t="shared" si="687"/>
        <v>0</v>
      </c>
      <c r="AD481" s="40">
        <f t="shared" si="687"/>
        <v>0</v>
      </c>
      <c r="AE481" s="40">
        <f t="shared" ref="AE481:AF481" si="690">IF(AE75&lt;0, 1, 0)</f>
        <v>0</v>
      </c>
      <c r="AF481" s="40">
        <f t="shared" si="690"/>
        <v>0</v>
      </c>
      <c r="BD481" t="str">
        <f t="shared" si="440"/>
        <v>RATREDBRIDGE HTT</v>
      </c>
      <c r="BE481" s="94" t="s">
        <v>1332</v>
      </c>
      <c r="BF481" s="94" t="s">
        <v>1333</v>
      </c>
      <c r="BG481" s="94" t="s">
        <v>1332</v>
      </c>
      <c r="BH481" s="94" t="s">
        <v>1333</v>
      </c>
      <c r="BI481" s="94" t="str">
        <f t="shared" si="441"/>
        <v>RAT</v>
      </c>
    </row>
    <row r="482" spans="4:61" hidden="1" x14ac:dyDescent="0.3">
      <c r="D482" s="28">
        <f t="shared" si="470"/>
        <v>0</v>
      </c>
      <c r="J482" s="40">
        <f t="shared" ref="J482:AD482" si="691">IF(J76&lt;0, 1, 0)</f>
        <v>0</v>
      </c>
      <c r="K482" s="40">
        <f t="shared" si="691"/>
        <v>0</v>
      </c>
      <c r="L482" s="40">
        <f t="shared" si="691"/>
        <v>0</v>
      </c>
      <c r="M482" s="40">
        <f t="shared" si="691"/>
        <v>0</v>
      </c>
      <c r="N482" s="40">
        <f t="shared" si="691"/>
        <v>0</v>
      </c>
      <c r="O482" s="40">
        <f t="shared" si="691"/>
        <v>0</v>
      </c>
      <c r="P482" s="40">
        <f t="shared" si="691"/>
        <v>0</v>
      </c>
      <c r="Q482" s="40">
        <f t="shared" ref="Q482:T482" si="692">IF(Q76&lt;0, 1, 0)</f>
        <v>0</v>
      </c>
      <c r="R482" s="40">
        <f t="shared" si="692"/>
        <v>0</v>
      </c>
      <c r="S482" s="40">
        <f t="shared" si="692"/>
        <v>0</v>
      </c>
      <c r="T482" s="40">
        <f t="shared" si="692"/>
        <v>0</v>
      </c>
      <c r="U482" s="40">
        <f t="shared" ref="U482" si="693">IF(U76&lt;0, 1, 0)</f>
        <v>0</v>
      </c>
      <c r="AA482" s="40">
        <f t="shared" si="691"/>
        <v>0</v>
      </c>
      <c r="AB482" s="40">
        <f t="shared" si="691"/>
        <v>0</v>
      </c>
      <c r="AC482" s="40">
        <f t="shared" si="691"/>
        <v>0</v>
      </c>
      <c r="AD482" s="40">
        <f t="shared" si="691"/>
        <v>0</v>
      </c>
      <c r="AE482" s="40">
        <f t="shared" ref="AE482:AF482" si="694">IF(AE76&lt;0, 1, 0)</f>
        <v>0</v>
      </c>
      <c r="AF482" s="40">
        <f t="shared" si="694"/>
        <v>0</v>
      </c>
      <c r="BD482" t="str">
        <f t="shared" si="440"/>
        <v>RATROMFORD CRT</v>
      </c>
      <c r="BE482" s="94" t="s">
        <v>1299</v>
      </c>
      <c r="BF482" s="94" t="s">
        <v>1300</v>
      </c>
      <c r="BG482" s="94" t="s">
        <v>1299</v>
      </c>
      <c r="BH482" s="94" t="s">
        <v>1300</v>
      </c>
      <c r="BI482" s="94" t="str">
        <f t="shared" si="441"/>
        <v>RAT</v>
      </c>
    </row>
    <row r="483" spans="4:61" hidden="1" x14ac:dyDescent="0.3">
      <c r="D483" s="28">
        <f t="shared" si="470"/>
        <v>0</v>
      </c>
      <c r="J483" s="40">
        <f t="shared" ref="J483:AD483" si="695">IF(J77&lt;0, 1, 0)</f>
        <v>0</v>
      </c>
      <c r="K483" s="40">
        <f t="shared" si="695"/>
        <v>0</v>
      </c>
      <c r="L483" s="40">
        <f t="shared" si="695"/>
        <v>0</v>
      </c>
      <c r="M483" s="40">
        <f t="shared" si="695"/>
        <v>0</v>
      </c>
      <c r="N483" s="40">
        <f t="shared" si="695"/>
        <v>0</v>
      </c>
      <c r="O483" s="40">
        <f t="shared" si="695"/>
        <v>0</v>
      </c>
      <c r="P483" s="40">
        <f t="shared" si="695"/>
        <v>0</v>
      </c>
      <c r="Q483" s="40">
        <f t="shared" ref="Q483:T483" si="696">IF(Q77&lt;0, 1, 0)</f>
        <v>0</v>
      </c>
      <c r="R483" s="40">
        <f t="shared" si="696"/>
        <v>0</v>
      </c>
      <c r="S483" s="40">
        <f t="shared" si="696"/>
        <v>0</v>
      </c>
      <c r="T483" s="40">
        <f t="shared" si="696"/>
        <v>0</v>
      </c>
      <c r="U483" s="40">
        <f t="shared" ref="U483" si="697">IF(U77&lt;0, 1, 0)</f>
        <v>0</v>
      </c>
      <c r="AA483" s="40">
        <f t="shared" si="695"/>
        <v>0</v>
      </c>
      <c r="AB483" s="40">
        <f t="shared" si="695"/>
        <v>0</v>
      </c>
      <c r="AC483" s="40">
        <f t="shared" si="695"/>
        <v>0</v>
      </c>
      <c r="AD483" s="40">
        <f t="shared" si="695"/>
        <v>0</v>
      </c>
      <c r="AE483" s="40">
        <f t="shared" ref="AE483:AF483" si="698">IF(AE77&lt;0, 1, 0)</f>
        <v>0</v>
      </c>
      <c r="AF483" s="40">
        <f t="shared" si="698"/>
        <v>0</v>
      </c>
      <c r="BD483" t="str">
        <f t="shared" ref="BD483:BD546" si="699">CONCATENATE(LEFT(BE483, 3),BF483)</f>
        <v>RATST GEORGES</v>
      </c>
      <c r="BE483" s="94" t="s">
        <v>1293</v>
      </c>
      <c r="BF483" s="94" t="s">
        <v>1294</v>
      </c>
      <c r="BG483" s="94" t="s">
        <v>1293</v>
      </c>
      <c r="BH483" s="94" t="s">
        <v>1294</v>
      </c>
      <c r="BI483" s="94" t="str">
        <f t="shared" ref="BI483:BI546" si="700">LEFT(BG483,3)</f>
        <v>RAT</v>
      </c>
    </row>
    <row r="484" spans="4:61" hidden="1" x14ac:dyDescent="0.3">
      <c r="D484" s="28">
        <f t="shared" si="470"/>
        <v>0</v>
      </c>
      <c r="J484" s="40">
        <f t="shared" ref="J484:AD484" si="701">IF(J78&lt;0, 1, 0)</f>
        <v>0</v>
      </c>
      <c r="K484" s="40">
        <f t="shared" si="701"/>
        <v>0</v>
      </c>
      <c r="L484" s="40">
        <f t="shared" si="701"/>
        <v>0</v>
      </c>
      <c r="M484" s="40">
        <f t="shared" si="701"/>
        <v>0</v>
      </c>
      <c r="N484" s="40">
        <f t="shared" si="701"/>
        <v>0</v>
      </c>
      <c r="O484" s="40">
        <f t="shared" si="701"/>
        <v>0</v>
      </c>
      <c r="P484" s="40">
        <f t="shared" si="701"/>
        <v>0</v>
      </c>
      <c r="Q484" s="40">
        <f t="shared" ref="Q484:T484" si="702">IF(Q78&lt;0, 1, 0)</f>
        <v>0</v>
      </c>
      <c r="R484" s="40">
        <f t="shared" si="702"/>
        <v>0</v>
      </c>
      <c r="S484" s="40">
        <f t="shared" si="702"/>
        <v>0</v>
      </c>
      <c r="T484" s="40">
        <f t="shared" si="702"/>
        <v>0</v>
      </c>
      <c r="U484" s="40">
        <f t="shared" ref="U484" si="703">IF(U78&lt;0, 1, 0)</f>
        <v>0</v>
      </c>
      <c r="AA484" s="40">
        <f t="shared" si="701"/>
        <v>0</v>
      </c>
      <c r="AB484" s="40">
        <f t="shared" si="701"/>
        <v>0</v>
      </c>
      <c r="AC484" s="40">
        <f t="shared" si="701"/>
        <v>0</v>
      </c>
      <c r="AD484" s="40">
        <f t="shared" si="701"/>
        <v>0</v>
      </c>
      <c r="AE484" s="40">
        <f t="shared" ref="AE484:AF484" si="704">IF(AE78&lt;0, 1, 0)</f>
        <v>0</v>
      </c>
      <c r="AF484" s="40">
        <f t="shared" si="704"/>
        <v>0</v>
      </c>
      <c r="BD484" t="str">
        <f t="shared" si="699"/>
        <v>RATST GEORGES DAY HOSPITAL</v>
      </c>
      <c r="BE484" s="94" t="s">
        <v>1277</v>
      </c>
      <c r="BF484" s="94" t="s">
        <v>1278</v>
      </c>
      <c r="BG484" s="94" t="s">
        <v>1277</v>
      </c>
      <c r="BH484" s="94" t="s">
        <v>1278</v>
      </c>
      <c r="BI484" s="94" t="str">
        <f t="shared" si="700"/>
        <v>RAT</v>
      </c>
    </row>
    <row r="485" spans="4:61" hidden="1" x14ac:dyDescent="0.3">
      <c r="D485" s="28">
        <f t="shared" si="470"/>
        <v>0</v>
      </c>
      <c r="J485" s="40">
        <f t="shared" ref="J485:AD485" si="705">IF(J79&lt;0, 1, 0)</f>
        <v>0</v>
      </c>
      <c r="K485" s="40">
        <f t="shared" si="705"/>
        <v>0</v>
      </c>
      <c r="L485" s="40">
        <f t="shared" si="705"/>
        <v>0</v>
      </c>
      <c r="M485" s="40">
        <f t="shared" si="705"/>
        <v>0</v>
      </c>
      <c r="N485" s="40">
        <f t="shared" si="705"/>
        <v>0</v>
      </c>
      <c r="O485" s="40">
        <f t="shared" si="705"/>
        <v>0</v>
      </c>
      <c r="P485" s="40">
        <f t="shared" si="705"/>
        <v>0</v>
      </c>
      <c r="Q485" s="40">
        <f t="shared" ref="Q485:T485" si="706">IF(Q79&lt;0, 1, 0)</f>
        <v>0</v>
      </c>
      <c r="R485" s="40">
        <f t="shared" si="706"/>
        <v>0</v>
      </c>
      <c r="S485" s="40">
        <f t="shared" si="706"/>
        <v>0</v>
      </c>
      <c r="T485" s="40">
        <f t="shared" si="706"/>
        <v>0</v>
      </c>
      <c r="U485" s="40">
        <f t="shared" ref="U485" si="707">IF(U79&lt;0, 1, 0)</f>
        <v>0</v>
      </c>
      <c r="AA485" s="40">
        <f t="shared" si="705"/>
        <v>0</v>
      </c>
      <c r="AB485" s="40">
        <f t="shared" si="705"/>
        <v>0</v>
      </c>
      <c r="AC485" s="40">
        <f t="shared" si="705"/>
        <v>0</v>
      </c>
      <c r="AD485" s="40">
        <f t="shared" si="705"/>
        <v>0</v>
      </c>
      <c r="AE485" s="40">
        <f t="shared" ref="AE485:AF485" si="708">IF(AE79&lt;0, 1, 0)</f>
        <v>0</v>
      </c>
      <c r="AF485" s="40">
        <f t="shared" si="708"/>
        <v>0</v>
      </c>
      <c r="BD485" t="str">
        <f t="shared" si="699"/>
        <v>RATSTONELEA</v>
      </c>
      <c r="BE485" s="94" t="s">
        <v>1342</v>
      </c>
      <c r="BF485" s="94" t="s">
        <v>1343</v>
      </c>
      <c r="BG485" s="94" t="s">
        <v>1342</v>
      </c>
      <c r="BH485" s="94" t="s">
        <v>1343</v>
      </c>
      <c r="BI485" s="94" t="str">
        <f t="shared" si="700"/>
        <v>RAT</v>
      </c>
    </row>
    <row r="486" spans="4:61" hidden="1" x14ac:dyDescent="0.3">
      <c r="D486" s="28">
        <f t="shared" si="470"/>
        <v>0</v>
      </c>
      <c r="J486" s="40">
        <f t="shared" ref="J486:AD486" si="709">IF(J80&lt;0, 1, 0)</f>
        <v>0</v>
      </c>
      <c r="K486" s="40">
        <f t="shared" si="709"/>
        <v>0</v>
      </c>
      <c r="L486" s="40">
        <f t="shared" si="709"/>
        <v>0</v>
      </c>
      <c r="M486" s="40">
        <f t="shared" si="709"/>
        <v>0</v>
      </c>
      <c r="N486" s="40">
        <f t="shared" si="709"/>
        <v>0</v>
      </c>
      <c r="O486" s="40">
        <f t="shared" si="709"/>
        <v>0</v>
      </c>
      <c r="P486" s="40">
        <f t="shared" si="709"/>
        <v>0</v>
      </c>
      <c r="Q486" s="40">
        <f t="shared" ref="Q486:T486" si="710">IF(Q80&lt;0, 1, 0)</f>
        <v>0</v>
      </c>
      <c r="R486" s="40">
        <f t="shared" si="710"/>
        <v>0</v>
      </c>
      <c r="S486" s="40">
        <f t="shared" si="710"/>
        <v>0</v>
      </c>
      <c r="T486" s="40">
        <f t="shared" si="710"/>
        <v>0</v>
      </c>
      <c r="U486" s="40">
        <f t="shared" ref="U486" si="711">IF(U80&lt;0, 1, 0)</f>
        <v>0</v>
      </c>
      <c r="AA486" s="40">
        <f t="shared" si="709"/>
        <v>0</v>
      </c>
      <c r="AB486" s="40">
        <f t="shared" si="709"/>
        <v>0</v>
      </c>
      <c r="AC486" s="40">
        <f t="shared" si="709"/>
        <v>0</v>
      </c>
      <c r="AD486" s="40">
        <f t="shared" si="709"/>
        <v>0</v>
      </c>
      <c r="AE486" s="40">
        <f t="shared" ref="AE486:AF486" si="712">IF(AE80&lt;0, 1, 0)</f>
        <v>0</v>
      </c>
      <c r="AF486" s="40">
        <f t="shared" si="712"/>
        <v>0</v>
      </c>
      <c r="BD486" t="str">
        <f t="shared" si="699"/>
        <v>RATTHAMES VIEW (CHS)</v>
      </c>
      <c r="BE486" s="94" t="s">
        <v>1344</v>
      </c>
      <c r="BF486" s="94" t="s">
        <v>1345</v>
      </c>
      <c r="BG486" s="94" t="s">
        <v>1344</v>
      </c>
      <c r="BH486" s="94" t="s">
        <v>1345</v>
      </c>
      <c r="BI486" s="94" t="str">
        <f t="shared" si="700"/>
        <v>RAT</v>
      </c>
    </row>
    <row r="487" spans="4:61" hidden="1" x14ac:dyDescent="0.3">
      <c r="D487" s="28">
        <f t="shared" si="470"/>
        <v>0</v>
      </c>
      <c r="J487" s="40">
        <f t="shared" ref="J487:AD487" si="713">IF(J81&lt;0, 1, 0)</f>
        <v>0</v>
      </c>
      <c r="K487" s="40">
        <f t="shared" si="713"/>
        <v>0</v>
      </c>
      <c r="L487" s="40">
        <f t="shared" si="713"/>
        <v>0</v>
      </c>
      <c r="M487" s="40">
        <f t="shared" si="713"/>
        <v>0</v>
      </c>
      <c r="N487" s="40">
        <f t="shared" si="713"/>
        <v>0</v>
      </c>
      <c r="O487" s="40">
        <f t="shared" si="713"/>
        <v>0</v>
      </c>
      <c r="P487" s="40">
        <f t="shared" si="713"/>
        <v>0</v>
      </c>
      <c r="Q487" s="40">
        <f t="shared" ref="Q487:T487" si="714">IF(Q81&lt;0, 1, 0)</f>
        <v>0</v>
      </c>
      <c r="R487" s="40">
        <f t="shared" si="714"/>
        <v>0</v>
      </c>
      <c r="S487" s="40">
        <f t="shared" si="714"/>
        <v>0</v>
      </c>
      <c r="T487" s="40">
        <f t="shared" si="714"/>
        <v>0</v>
      </c>
      <c r="U487" s="40">
        <f t="shared" ref="U487" si="715">IF(U81&lt;0, 1, 0)</f>
        <v>0</v>
      </c>
      <c r="AA487" s="40">
        <f t="shared" si="713"/>
        <v>0</v>
      </c>
      <c r="AB487" s="40">
        <f t="shared" si="713"/>
        <v>0</v>
      </c>
      <c r="AC487" s="40">
        <f t="shared" si="713"/>
        <v>0</v>
      </c>
      <c r="AD487" s="40">
        <f t="shared" si="713"/>
        <v>0</v>
      </c>
      <c r="AE487" s="40">
        <f t="shared" ref="AE487:AF487" si="716">IF(AE81&lt;0, 1, 0)</f>
        <v>0</v>
      </c>
      <c r="AF487" s="40">
        <f t="shared" si="716"/>
        <v>0</v>
      </c>
      <c r="BD487" t="str">
        <f t="shared" si="699"/>
        <v>RATTHE AINSLIE REHAB UNIT</v>
      </c>
      <c r="BE487" s="94" t="s">
        <v>8721</v>
      </c>
      <c r="BF487" s="94" t="s">
        <v>8722</v>
      </c>
      <c r="BG487" s="94" t="s">
        <v>8721</v>
      </c>
      <c r="BH487" s="94" t="s">
        <v>8722</v>
      </c>
      <c r="BI487" s="94" t="str">
        <f t="shared" si="700"/>
        <v>RAT</v>
      </c>
    </row>
    <row r="488" spans="4:61" hidden="1" x14ac:dyDescent="0.3">
      <c r="D488" s="28">
        <f t="shared" si="470"/>
        <v>0</v>
      </c>
      <c r="J488" s="40">
        <f t="shared" ref="J488:AD488" si="717">IF(J82&lt;0, 1, 0)</f>
        <v>0</v>
      </c>
      <c r="K488" s="40">
        <f t="shared" si="717"/>
        <v>0</v>
      </c>
      <c r="L488" s="40">
        <f t="shared" si="717"/>
        <v>0</v>
      </c>
      <c r="M488" s="40">
        <f t="shared" si="717"/>
        <v>0</v>
      </c>
      <c r="N488" s="40">
        <f t="shared" si="717"/>
        <v>0</v>
      </c>
      <c r="O488" s="40">
        <f t="shared" si="717"/>
        <v>0</v>
      </c>
      <c r="P488" s="40">
        <f t="shared" si="717"/>
        <v>0</v>
      </c>
      <c r="Q488" s="40">
        <f t="shared" ref="Q488:T488" si="718">IF(Q82&lt;0, 1, 0)</f>
        <v>0</v>
      </c>
      <c r="R488" s="40">
        <f t="shared" si="718"/>
        <v>0</v>
      </c>
      <c r="S488" s="40">
        <f t="shared" si="718"/>
        <v>0</v>
      </c>
      <c r="T488" s="40">
        <f t="shared" si="718"/>
        <v>0</v>
      </c>
      <c r="U488" s="40">
        <f t="shared" ref="U488" si="719">IF(U82&lt;0, 1, 0)</f>
        <v>0</v>
      </c>
      <c r="AA488" s="40">
        <f t="shared" si="717"/>
        <v>0</v>
      </c>
      <c r="AB488" s="40">
        <f t="shared" si="717"/>
        <v>0</v>
      </c>
      <c r="AC488" s="40">
        <f t="shared" si="717"/>
        <v>0</v>
      </c>
      <c r="AD488" s="40">
        <f t="shared" si="717"/>
        <v>0</v>
      </c>
      <c r="AE488" s="40">
        <f t="shared" ref="AE488:AF488" si="720">IF(AE82&lt;0, 1, 0)</f>
        <v>0</v>
      </c>
      <c r="AF488" s="40">
        <f t="shared" si="720"/>
        <v>0</v>
      </c>
      <c r="BD488" t="str">
        <f t="shared" si="699"/>
        <v>RATTHORNEBURY UNIT</v>
      </c>
      <c r="BE488" s="94" t="s">
        <v>1307</v>
      </c>
      <c r="BF488" s="94" t="s">
        <v>1308</v>
      </c>
      <c r="BG488" s="94" t="s">
        <v>1307</v>
      </c>
      <c r="BH488" s="94" t="s">
        <v>1308</v>
      </c>
      <c r="BI488" s="94" t="str">
        <f t="shared" si="700"/>
        <v>RAT</v>
      </c>
    </row>
    <row r="489" spans="4:61" hidden="1" x14ac:dyDescent="0.3">
      <c r="D489" s="28">
        <f t="shared" si="470"/>
        <v>0</v>
      </c>
      <c r="J489" s="40">
        <f t="shared" ref="J489:AD489" si="721">IF(J83&lt;0, 1, 0)</f>
        <v>0</v>
      </c>
      <c r="K489" s="40">
        <f t="shared" si="721"/>
        <v>0</v>
      </c>
      <c r="L489" s="40">
        <f t="shared" si="721"/>
        <v>0</v>
      </c>
      <c r="M489" s="40">
        <f t="shared" si="721"/>
        <v>0</v>
      </c>
      <c r="N489" s="40">
        <f t="shared" si="721"/>
        <v>0</v>
      </c>
      <c r="O489" s="40">
        <f t="shared" si="721"/>
        <v>0</v>
      </c>
      <c r="P489" s="40">
        <f t="shared" si="721"/>
        <v>0</v>
      </c>
      <c r="Q489" s="40">
        <f t="shared" ref="Q489:T489" si="722">IF(Q83&lt;0, 1, 0)</f>
        <v>0</v>
      </c>
      <c r="R489" s="40">
        <f t="shared" si="722"/>
        <v>0</v>
      </c>
      <c r="S489" s="40">
        <f t="shared" si="722"/>
        <v>0</v>
      </c>
      <c r="T489" s="40">
        <f t="shared" si="722"/>
        <v>0</v>
      </c>
      <c r="U489" s="40">
        <f t="shared" ref="U489" si="723">IF(U83&lt;0, 1, 0)</f>
        <v>0</v>
      </c>
      <c r="AA489" s="40">
        <f t="shared" si="721"/>
        <v>0</v>
      </c>
      <c r="AB489" s="40">
        <f t="shared" si="721"/>
        <v>0</v>
      </c>
      <c r="AC489" s="40">
        <f t="shared" si="721"/>
        <v>0</v>
      </c>
      <c r="AD489" s="40">
        <f t="shared" si="721"/>
        <v>0</v>
      </c>
      <c r="AE489" s="40">
        <f t="shared" ref="AE489:AF489" si="724">IF(AE83&lt;0, 1, 0)</f>
        <v>0</v>
      </c>
      <c r="AF489" s="40">
        <f t="shared" si="724"/>
        <v>0</v>
      </c>
      <c r="BD489" t="str">
        <f t="shared" si="699"/>
        <v>RATTHORPE COOMBE</v>
      </c>
      <c r="BE489" s="94" t="s">
        <v>1340</v>
      </c>
      <c r="BF489" s="94" t="s">
        <v>1341</v>
      </c>
      <c r="BG489" s="94" t="s">
        <v>1340</v>
      </c>
      <c r="BH489" s="94" t="s">
        <v>1341</v>
      </c>
      <c r="BI489" s="94" t="str">
        <f t="shared" si="700"/>
        <v>RAT</v>
      </c>
    </row>
    <row r="490" spans="4:61" hidden="1" x14ac:dyDescent="0.3">
      <c r="D490" s="28">
        <f t="shared" si="470"/>
        <v>0</v>
      </c>
      <c r="J490" s="40">
        <f t="shared" ref="J490:AD490" si="725">IF(J84&lt;0, 1, 0)</f>
        <v>0</v>
      </c>
      <c r="K490" s="40">
        <f t="shared" si="725"/>
        <v>0</v>
      </c>
      <c r="L490" s="40">
        <f t="shared" si="725"/>
        <v>0</v>
      </c>
      <c r="M490" s="40">
        <f t="shared" si="725"/>
        <v>0</v>
      </c>
      <c r="N490" s="40">
        <f t="shared" si="725"/>
        <v>0</v>
      </c>
      <c r="O490" s="40">
        <f t="shared" si="725"/>
        <v>0</v>
      </c>
      <c r="P490" s="40">
        <f t="shared" si="725"/>
        <v>0</v>
      </c>
      <c r="Q490" s="40">
        <f t="shared" ref="Q490:T490" si="726">IF(Q84&lt;0, 1, 0)</f>
        <v>0</v>
      </c>
      <c r="R490" s="40">
        <f t="shared" si="726"/>
        <v>0</v>
      </c>
      <c r="S490" s="40">
        <f t="shared" si="726"/>
        <v>0</v>
      </c>
      <c r="T490" s="40">
        <f t="shared" si="726"/>
        <v>0</v>
      </c>
      <c r="U490" s="40">
        <f t="shared" ref="U490" si="727">IF(U84&lt;0, 1, 0)</f>
        <v>0</v>
      </c>
      <c r="AA490" s="40">
        <f t="shared" si="725"/>
        <v>0</v>
      </c>
      <c r="AB490" s="40">
        <f t="shared" si="725"/>
        <v>0</v>
      </c>
      <c r="AC490" s="40">
        <f t="shared" si="725"/>
        <v>0</v>
      </c>
      <c r="AD490" s="40">
        <f t="shared" si="725"/>
        <v>0</v>
      </c>
      <c r="AE490" s="40">
        <f t="shared" ref="AE490:AF490" si="728">IF(AE84&lt;0, 1, 0)</f>
        <v>0</v>
      </c>
      <c r="AF490" s="40">
        <f t="shared" si="728"/>
        <v>0</v>
      </c>
      <c r="BD490" t="str">
        <f t="shared" si="699"/>
        <v>RATTHURROCK COMMUNITY HOSPITAL</v>
      </c>
      <c r="BE490" s="94" t="s">
        <v>8723</v>
      </c>
      <c r="BF490" s="94" t="s">
        <v>5396</v>
      </c>
      <c r="BG490" s="94" t="s">
        <v>8723</v>
      </c>
      <c r="BH490" s="94" t="s">
        <v>5396</v>
      </c>
      <c r="BI490" s="94" t="str">
        <f t="shared" si="700"/>
        <v>RAT</v>
      </c>
    </row>
    <row r="491" spans="4:61" hidden="1" x14ac:dyDescent="0.3">
      <c r="D491" s="28">
        <f t="shared" ref="D491:D554" si="729">IF(D79="", IF(E79="", 0,1),0)</f>
        <v>0</v>
      </c>
      <c r="J491" s="40">
        <f t="shared" ref="J491:AD491" si="730">IF(J85&lt;0, 1, 0)</f>
        <v>0</v>
      </c>
      <c r="K491" s="40">
        <f t="shared" si="730"/>
        <v>0</v>
      </c>
      <c r="L491" s="40">
        <f t="shared" si="730"/>
        <v>0</v>
      </c>
      <c r="M491" s="40">
        <f t="shared" si="730"/>
        <v>0</v>
      </c>
      <c r="N491" s="40">
        <f t="shared" si="730"/>
        <v>0</v>
      </c>
      <c r="O491" s="40">
        <f t="shared" si="730"/>
        <v>0</v>
      </c>
      <c r="P491" s="40">
        <f t="shared" si="730"/>
        <v>0</v>
      </c>
      <c r="Q491" s="40">
        <f t="shared" ref="Q491:T491" si="731">IF(Q85&lt;0, 1, 0)</f>
        <v>0</v>
      </c>
      <c r="R491" s="40">
        <f t="shared" si="731"/>
        <v>0</v>
      </c>
      <c r="S491" s="40">
        <f t="shared" si="731"/>
        <v>0</v>
      </c>
      <c r="T491" s="40">
        <f t="shared" si="731"/>
        <v>0</v>
      </c>
      <c r="U491" s="40">
        <f t="shared" ref="U491" si="732">IF(U85&lt;0, 1, 0)</f>
        <v>0</v>
      </c>
      <c r="AA491" s="40">
        <f t="shared" si="730"/>
        <v>0</v>
      </c>
      <c r="AB491" s="40">
        <f t="shared" si="730"/>
        <v>0</v>
      </c>
      <c r="AC491" s="40">
        <f t="shared" si="730"/>
        <v>0</v>
      </c>
      <c r="AD491" s="40">
        <f t="shared" si="730"/>
        <v>0</v>
      </c>
      <c r="AE491" s="40">
        <f t="shared" ref="AE491:AF491" si="733">IF(AE85&lt;0, 1, 0)</f>
        <v>0</v>
      </c>
      <c r="AF491" s="40">
        <f t="shared" si="733"/>
        <v>0</v>
      </c>
      <c r="BD491" t="str">
        <f t="shared" si="699"/>
        <v>RATTOMSWOOD REHAB. UNIT</v>
      </c>
      <c r="BE491" s="94" t="s">
        <v>1353</v>
      </c>
      <c r="BF491" s="94" t="s">
        <v>1354</v>
      </c>
      <c r="BG491" s="94" t="s">
        <v>1353</v>
      </c>
      <c r="BH491" s="94" t="s">
        <v>1354</v>
      </c>
      <c r="BI491" s="94" t="str">
        <f t="shared" si="700"/>
        <v>RAT</v>
      </c>
    </row>
    <row r="492" spans="4:61" hidden="1" x14ac:dyDescent="0.3">
      <c r="D492" s="28">
        <f t="shared" si="729"/>
        <v>0</v>
      </c>
      <c r="J492" s="40">
        <f t="shared" ref="J492:AD492" si="734">IF(J86&lt;0, 1, 0)</f>
        <v>0</v>
      </c>
      <c r="K492" s="40">
        <f t="shared" si="734"/>
        <v>0</v>
      </c>
      <c r="L492" s="40">
        <f t="shared" si="734"/>
        <v>0</v>
      </c>
      <c r="M492" s="40">
        <f t="shared" si="734"/>
        <v>0</v>
      </c>
      <c r="N492" s="40">
        <f t="shared" si="734"/>
        <v>0</v>
      </c>
      <c r="O492" s="40">
        <f t="shared" si="734"/>
        <v>0</v>
      </c>
      <c r="P492" s="40">
        <f t="shared" si="734"/>
        <v>0</v>
      </c>
      <c r="Q492" s="40">
        <f t="shared" ref="Q492:T492" si="735">IF(Q86&lt;0, 1, 0)</f>
        <v>0</v>
      </c>
      <c r="R492" s="40">
        <f t="shared" si="735"/>
        <v>0</v>
      </c>
      <c r="S492" s="40">
        <f t="shared" si="735"/>
        <v>0</v>
      </c>
      <c r="T492" s="40">
        <f t="shared" si="735"/>
        <v>0</v>
      </c>
      <c r="U492" s="40">
        <f t="shared" ref="U492" si="736">IF(U86&lt;0, 1, 0)</f>
        <v>0</v>
      </c>
      <c r="AA492" s="40">
        <f t="shared" si="734"/>
        <v>0</v>
      </c>
      <c r="AB492" s="40">
        <f t="shared" si="734"/>
        <v>0</v>
      </c>
      <c r="AC492" s="40">
        <f t="shared" si="734"/>
        <v>0</v>
      </c>
      <c r="AD492" s="40">
        <f t="shared" si="734"/>
        <v>0</v>
      </c>
      <c r="AE492" s="40">
        <f t="shared" ref="AE492:AF492" si="737">IF(AE86&lt;0, 1, 0)</f>
        <v>0</v>
      </c>
      <c r="AF492" s="40">
        <f t="shared" si="737"/>
        <v>0</v>
      </c>
      <c r="BD492" t="str">
        <f t="shared" si="699"/>
        <v>RATUPMINSTER CRT1</v>
      </c>
      <c r="BE492" s="94" t="s">
        <v>1301</v>
      </c>
      <c r="BF492" s="94" t="s">
        <v>1302</v>
      </c>
      <c r="BG492" s="94" t="s">
        <v>1301</v>
      </c>
      <c r="BH492" s="94" t="s">
        <v>1302</v>
      </c>
      <c r="BI492" s="94" t="str">
        <f t="shared" si="700"/>
        <v>RAT</v>
      </c>
    </row>
    <row r="493" spans="4:61" ht="12.75" hidden="1" customHeight="1" x14ac:dyDescent="0.3">
      <c r="D493" s="28">
        <f t="shared" si="729"/>
        <v>0</v>
      </c>
      <c r="J493" s="40">
        <f t="shared" ref="J493:AD493" si="738">IF(J87&lt;0, 1, 0)</f>
        <v>0</v>
      </c>
      <c r="K493" s="40">
        <f t="shared" si="738"/>
        <v>0</v>
      </c>
      <c r="L493" s="40">
        <f t="shared" si="738"/>
        <v>0</v>
      </c>
      <c r="M493" s="40">
        <f t="shared" si="738"/>
        <v>0</v>
      </c>
      <c r="N493" s="40">
        <f t="shared" si="738"/>
        <v>0</v>
      </c>
      <c r="O493" s="40">
        <f t="shared" si="738"/>
        <v>0</v>
      </c>
      <c r="P493" s="40">
        <f t="shared" si="738"/>
        <v>0</v>
      </c>
      <c r="Q493" s="40">
        <f t="shared" ref="Q493:T493" si="739">IF(Q87&lt;0, 1, 0)</f>
        <v>0</v>
      </c>
      <c r="R493" s="40">
        <f t="shared" si="739"/>
        <v>0</v>
      </c>
      <c r="S493" s="40">
        <f t="shared" si="739"/>
        <v>0</v>
      </c>
      <c r="T493" s="40">
        <f t="shared" si="739"/>
        <v>0</v>
      </c>
      <c r="U493" s="40">
        <f t="shared" ref="U493" si="740">IF(U87&lt;0, 1, 0)</f>
        <v>0</v>
      </c>
      <c r="AA493" s="40">
        <f t="shared" si="738"/>
        <v>0</v>
      </c>
      <c r="AB493" s="40">
        <f t="shared" si="738"/>
        <v>0</v>
      </c>
      <c r="AC493" s="40">
        <f t="shared" si="738"/>
        <v>0</v>
      </c>
      <c r="AD493" s="40">
        <f t="shared" si="738"/>
        <v>0</v>
      </c>
      <c r="AE493" s="40">
        <f t="shared" ref="AE493:AF493" si="741">IF(AE87&lt;0, 1, 0)</f>
        <v>0</v>
      </c>
      <c r="AF493" s="40">
        <f t="shared" si="741"/>
        <v>0</v>
      </c>
      <c r="BD493" t="str">
        <f t="shared" si="699"/>
        <v>RATVICARAGE FIELDS (CHS)</v>
      </c>
      <c r="BE493" s="94" t="s">
        <v>1346</v>
      </c>
      <c r="BF493" s="94" t="s">
        <v>1347</v>
      </c>
      <c r="BG493" s="94" t="s">
        <v>1346</v>
      </c>
      <c r="BH493" s="94" t="s">
        <v>1347</v>
      </c>
      <c r="BI493" s="94" t="str">
        <f t="shared" si="700"/>
        <v>RAT</v>
      </c>
    </row>
    <row r="494" spans="4:61" hidden="1" x14ac:dyDescent="0.3">
      <c r="D494" s="28">
        <f t="shared" si="729"/>
        <v>0</v>
      </c>
      <c r="J494" s="40">
        <f t="shared" ref="J494:AD494" si="742">IF(J88&lt;0, 1, 0)</f>
        <v>0</v>
      </c>
      <c r="K494" s="40">
        <f t="shared" si="742"/>
        <v>0</v>
      </c>
      <c r="L494" s="40">
        <f t="shared" si="742"/>
        <v>0</v>
      </c>
      <c r="M494" s="40">
        <f t="shared" si="742"/>
        <v>0</v>
      </c>
      <c r="N494" s="40">
        <f t="shared" si="742"/>
        <v>0</v>
      </c>
      <c r="O494" s="40">
        <f t="shared" si="742"/>
        <v>0</v>
      </c>
      <c r="P494" s="40">
        <f t="shared" si="742"/>
        <v>0</v>
      </c>
      <c r="Q494" s="40">
        <f t="shared" ref="Q494:T494" si="743">IF(Q88&lt;0, 1, 0)</f>
        <v>0</v>
      </c>
      <c r="R494" s="40">
        <f t="shared" si="743"/>
        <v>0</v>
      </c>
      <c r="S494" s="40">
        <f t="shared" si="743"/>
        <v>0</v>
      </c>
      <c r="T494" s="40">
        <f t="shared" si="743"/>
        <v>0</v>
      </c>
      <c r="U494" s="40">
        <f t="shared" ref="U494" si="744">IF(U88&lt;0, 1, 0)</f>
        <v>0</v>
      </c>
      <c r="AA494" s="40">
        <f t="shared" si="742"/>
        <v>0</v>
      </c>
      <c r="AB494" s="40">
        <f t="shared" si="742"/>
        <v>0</v>
      </c>
      <c r="AC494" s="40">
        <f t="shared" si="742"/>
        <v>0</v>
      </c>
      <c r="AD494" s="40">
        <f t="shared" si="742"/>
        <v>0</v>
      </c>
      <c r="AE494" s="40">
        <f t="shared" ref="AE494:AF494" si="745">IF(AE88&lt;0, 1, 0)</f>
        <v>0</v>
      </c>
      <c r="AF494" s="40">
        <f t="shared" si="745"/>
        <v>0</v>
      </c>
      <c r="BD494" t="str">
        <f t="shared" si="699"/>
        <v>RATWOODBURY UNIT</v>
      </c>
      <c r="BE494" s="94" t="s">
        <v>1350</v>
      </c>
      <c r="BF494" s="94" t="s">
        <v>1351</v>
      </c>
      <c r="BG494" s="94" t="s">
        <v>1350</v>
      </c>
      <c r="BH494" s="94" t="s">
        <v>1351</v>
      </c>
      <c r="BI494" s="94" t="str">
        <f t="shared" si="700"/>
        <v>RAT</v>
      </c>
    </row>
    <row r="495" spans="4:61" hidden="1" x14ac:dyDescent="0.3">
      <c r="D495" s="28">
        <f t="shared" si="729"/>
        <v>0</v>
      </c>
      <c r="J495" s="40">
        <f t="shared" ref="J495:AD495" si="746">IF(J89&lt;0, 1, 0)</f>
        <v>0</v>
      </c>
      <c r="K495" s="40">
        <f t="shared" si="746"/>
        <v>0</v>
      </c>
      <c r="L495" s="40">
        <f t="shared" si="746"/>
        <v>0</v>
      </c>
      <c r="M495" s="40">
        <f t="shared" si="746"/>
        <v>0</v>
      </c>
      <c r="N495" s="40">
        <f t="shared" si="746"/>
        <v>0</v>
      </c>
      <c r="O495" s="40">
        <f t="shared" si="746"/>
        <v>0</v>
      </c>
      <c r="P495" s="40">
        <f t="shared" si="746"/>
        <v>0</v>
      </c>
      <c r="Q495" s="40">
        <f t="shared" ref="Q495:T495" si="747">IF(Q89&lt;0, 1, 0)</f>
        <v>0</v>
      </c>
      <c r="R495" s="40">
        <f t="shared" si="747"/>
        <v>0</v>
      </c>
      <c r="S495" s="40">
        <f t="shared" si="747"/>
        <v>0</v>
      </c>
      <c r="T495" s="40">
        <f t="shared" si="747"/>
        <v>0</v>
      </c>
      <c r="U495" s="40">
        <f t="shared" ref="U495" si="748">IF(U89&lt;0, 1, 0)</f>
        <v>0</v>
      </c>
      <c r="AA495" s="40">
        <f t="shared" si="746"/>
        <v>0</v>
      </c>
      <c r="AB495" s="40">
        <f t="shared" si="746"/>
        <v>0</v>
      </c>
      <c r="AC495" s="40">
        <f t="shared" si="746"/>
        <v>0</v>
      </c>
      <c r="AD495" s="40">
        <f t="shared" si="746"/>
        <v>0</v>
      </c>
      <c r="AE495" s="40">
        <f t="shared" ref="AE495:AF495" si="749">IF(AE89&lt;0, 1, 0)</f>
        <v>0</v>
      </c>
      <c r="AF495" s="40">
        <f t="shared" si="749"/>
        <v>0</v>
      </c>
      <c r="BD495" t="str">
        <f t="shared" si="699"/>
        <v>RAXKINGSTON HOSPITAL</v>
      </c>
      <c r="BE495" s="94" t="s">
        <v>783</v>
      </c>
      <c r="BF495" s="94" t="s">
        <v>3787</v>
      </c>
      <c r="BG495" s="94" t="s">
        <v>783</v>
      </c>
      <c r="BH495" s="94" t="s">
        <v>3787</v>
      </c>
      <c r="BI495" s="94" t="str">
        <f t="shared" si="700"/>
        <v>RAX</v>
      </c>
    </row>
    <row r="496" spans="4:61" hidden="1" x14ac:dyDescent="0.3">
      <c r="D496" s="28">
        <f t="shared" si="729"/>
        <v>0</v>
      </c>
      <c r="J496" s="40">
        <f t="shared" ref="J496:AD496" si="750">IF(J90&lt;0, 1, 0)</f>
        <v>0</v>
      </c>
      <c r="K496" s="40">
        <f t="shared" si="750"/>
        <v>0</v>
      </c>
      <c r="L496" s="40">
        <f t="shared" si="750"/>
        <v>0</v>
      </c>
      <c r="M496" s="40">
        <f t="shared" si="750"/>
        <v>0</v>
      </c>
      <c r="N496" s="40">
        <f t="shared" si="750"/>
        <v>0</v>
      </c>
      <c r="O496" s="40">
        <f t="shared" si="750"/>
        <v>0</v>
      </c>
      <c r="P496" s="40">
        <f t="shared" si="750"/>
        <v>0</v>
      </c>
      <c r="Q496" s="40">
        <f t="shared" ref="Q496:T496" si="751">IF(Q90&lt;0, 1, 0)</f>
        <v>0</v>
      </c>
      <c r="R496" s="40">
        <f t="shared" si="751"/>
        <v>0</v>
      </c>
      <c r="S496" s="40">
        <f t="shared" si="751"/>
        <v>0</v>
      </c>
      <c r="T496" s="40">
        <f t="shared" si="751"/>
        <v>0</v>
      </c>
      <c r="U496" s="40">
        <f t="shared" ref="U496" si="752">IF(U90&lt;0, 1, 0)</f>
        <v>0</v>
      </c>
      <c r="AA496" s="40">
        <f t="shared" si="750"/>
        <v>0</v>
      </c>
      <c r="AB496" s="40">
        <f t="shared" si="750"/>
        <v>0</v>
      </c>
      <c r="AC496" s="40">
        <f t="shared" si="750"/>
        <v>0</v>
      </c>
      <c r="AD496" s="40">
        <f t="shared" si="750"/>
        <v>0</v>
      </c>
      <c r="AE496" s="40">
        <f t="shared" ref="AE496:AF496" si="753">IF(AE90&lt;0, 1, 0)</f>
        <v>0</v>
      </c>
      <c r="AF496" s="40">
        <f t="shared" si="753"/>
        <v>0</v>
      </c>
      <c r="BD496" t="str">
        <f t="shared" si="699"/>
        <v>RBAFROME VICTORIA HOSPITAL</v>
      </c>
      <c r="BE496" s="94" t="s">
        <v>784</v>
      </c>
      <c r="BF496" s="94" t="s">
        <v>8965</v>
      </c>
      <c r="BG496" s="94" t="s">
        <v>784</v>
      </c>
      <c r="BH496" s="94" t="s">
        <v>8965</v>
      </c>
      <c r="BI496" s="94" t="str">
        <f t="shared" si="700"/>
        <v>RBA</v>
      </c>
    </row>
    <row r="497" spans="4:61" hidden="1" x14ac:dyDescent="0.3">
      <c r="D497" s="28">
        <f t="shared" si="729"/>
        <v>0</v>
      </c>
      <c r="J497" s="40">
        <f t="shared" ref="J497:AD497" si="754">IF(J91&lt;0, 1, 0)</f>
        <v>0</v>
      </c>
      <c r="K497" s="40">
        <f t="shared" si="754"/>
        <v>0</v>
      </c>
      <c r="L497" s="40">
        <f t="shared" si="754"/>
        <v>0</v>
      </c>
      <c r="M497" s="40">
        <f t="shared" si="754"/>
        <v>0</v>
      </c>
      <c r="N497" s="40">
        <f t="shared" si="754"/>
        <v>0</v>
      </c>
      <c r="O497" s="40">
        <f t="shared" si="754"/>
        <v>0</v>
      </c>
      <c r="P497" s="40">
        <f t="shared" si="754"/>
        <v>0</v>
      </c>
      <c r="Q497" s="40">
        <f t="shared" ref="Q497:T497" si="755">IF(Q91&lt;0, 1, 0)</f>
        <v>0</v>
      </c>
      <c r="R497" s="40">
        <f t="shared" si="755"/>
        <v>0</v>
      </c>
      <c r="S497" s="40">
        <f t="shared" si="755"/>
        <v>0</v>
      </c>
      <c r="T497" s="40">
        <f t="shared" si="755"/>
        <v>0</v>
      </c>
      <c r="U497" s="40">
        <f t="shared" ref="U497" si="756">IF(U91&lt;0, 1, 0)</f>
        <v>0</v>
      </c>
      <c r="AA497" s="40">
        <f t="shared" si="754"/>
        <v>0</v>
      </c>
      <c r="AB497" s="40">
        <f t="shared" si="754"/>
        <v>0</v>
      </c>
      <c r="AC497" s="40">
        <f t="shared" si="754"/>
        <v>0</v>
      </c>
      <c r="AD497" s="40">
        <f t="shared" si="754"/>
        <v>0</v>
      </c>
      <c r="AE497" s="40">
        <f t="shared" ref="AE497:AF497" si="757">IF(AE91&lt;0, 1, 0)</f>
        <v>0</v>
      </c>
      <c r="AF497" s="40">
        <f t="shared" si="757"/>
        <v>0</v>
      </c>
      <c r="BD497" t="str">
        <f t="shared" si="699"/>
        <v>RBAMUSGROVE PARK HOSPITAL</v>
      </c>
      <c r="BE497" s="94" t="s">
        <v>785</v>
      </c>
      <c r="BF497" s="94" t="s">
        <v>8966</v>
      </c>
      <c r="BG497" s="94" t="s">
        <v>785</v>
      </c>
      <c r="BH497" s="94" t="s">
        <v>8966</v>
      </c>
      <c r="BI497" s="94" t="str">
        <f t="shared" si="700"/>
        <v>RBA</v>
      </c>
    </row>
    <row r="498" spans="4:61" hidden="1" x14ac:dyDescent="0.3">
      <c r="D498" s="28">
        <f t="shared" si="729"/>
        <v>0</v>
      </c>
      <c r="J498" s="40">
        <f t="shared" ref="J498:AD498" si="758">IF(J92&lt;0, 1, 0)</f>
        <v>0</v>
      </c>
      <c r="K498" s="40">
        <f t="shared" si="758"/>
        <v>0</v>
      </c>
      <c r="L498" s="40">
        <f t="shared" si="758"/>
        <v>0</v>
      </c>
      <c r="M498" s="40">
        <f t="shared" si="758"/>
        <v>0</v>
      </c>
      <c r="N498" s="40">
        <f t="shared" si="758"/>
        <v>0</v>
      </c>
      <c r="O498" s="40">
        <f t="shared" si="758"/>
        <v>0</v>
      </c>
      <c r="P498" s="40">
        <f t="shared" si="758"/>
        <v>0</v>
      </c>
      <c r="Q498" s="40">
        <f t="shared" ref="Q498:T498" si="759">IF(Q92&lt;0, 1, 0)</f>
        <v>0</v>
      </c>
      <c r="R498" s="40">
        <f t="shared" si="759"/>
        <v>0</v>
      </c>
      <c r="S498" s="40">
        <f t="shared" si="759"/>
        <v>0</v>
      </c>
      <c r="T498" s="40">
        <f t="shared" si="759"/>
        <v>0</v>
      </c>
      <c r="U498" s="40">
        <f t="shared" ref="U498" si="760">IF(U92&lt;0, 1, 0)</f>
        <v>0</v>
      </c>
      <c r="AA498" s="40">
        <f t="shared" si="758"/>
        <v>0</v>
      </c>
      <c r="AB498" s="40">
        <f t="shared" si="758"/>
        <v>0</v>
      </c>
      <c r="AC498" s="40">
        <f t="shared" si="758"/>
        <v>0</v>
      </c>
      <c r="AD498" s="40">
        <f t="shared" si="758"/>
        <v>0</v>
      </c>
      <c r="AE498" s="40">
        <f t="shared" ref="AE498:AF498" si="761">IF(AE92&lt;0, 1, 0)</f>
        <v>0</v>
      </c>
      <c r="AF498" s="40">
        <f t="shared" si="761"/>
        <v>0</v>
      </c>
      <c r="BD498" t="str">
        <f t="shared" si="699"/>
        <v>RBASHEPTON MALLET COMMUNITY HOSPITAL</v>
      </c>
      <c r="BE498" s="94" t="s">
        <v>786</v>
      </c>
      <c r="BF498" s="94" t="s">
        <v>3188</v>
      </c>
      <c r="BG498" s="94" t="s">
        <v>786</v>
      </c>
      <c r="BH498" s="94" t="s">
        <v>3188</v>
      </c>
      <c r="BI498" s="94" t="str">
        <f t="shared" si="700"/>
        <v>RBA</v>
      </c>
    </row>
    <row r="499" spans="4:61" hidden="1" x14ac:dyDescent="0.3">
      <c r="D499" s="28">
        <f t="shared" si="729"/>
        <v>0</v>
      </c>
      <c r="J499" s="40">
        <f t="shared" ref="J499:AD499" si="762">IF(J93&lt;0, 1, 0)</f>
        <v>0</v>
      </c>
      <c r="K499" s="40">
        <f t="shared" si="762"/>
        <v>0</v>
      </c>
      <c r="L499" s="40">
        <f t="shared" si="762"/>
        <v>0</v>
      </c>
      <c r="M499" s="40">
        <f t="shared" si="762"/>
        <v>0</v>
      </c>
      <c r="N499" s="40">
        <f t="shared" si="762"/>
        <v>0</v>
      </c>
      <c r="O499" s="40">
        <f t="shared" si="762"/>
        <v>0</v>
      </c>
      <c r="P499" s="40">
        <f t="shared" si="762"/>
        <v>0</v>
      </c>
      <c r="Q499" s="40">
        <f t="shared" ref="Q499:T499" si="763">IF(Q93&lt;0, 1, 0)</f>
        <v>0</v>
      </c>
      <c r="R499" s="40">
        <f t="shared" si="763"/>
        <v>0</v>
      </c>
      <c r="S499" s="40">
        <f t="shared" si="763"/>
        <v>0</v>
      </c>
      <c r="T499" s="40">
        <f t="shared" si="763"/>
        <v>0</v>
      </c>
      <c r="U499" s="40">
        <f t="shared" ref="U499" si="764">IF(U93&lt;0, 1, 0)</f>
        <v>0</v>
      </c>
      <c r="AA499" s="40">
        <f t="shared" si="762"/>
        <v>0</v>
      </c>
      <c r="AB499" s="40">
        <f t="shared" si="762"/>
        <v>0</v>
      </c>
      <c r="AC499" s="40">
        <f t="shared" si="762"/>
        <v>0</v>
      </c>
      <c r="AD499" s="40">
        <f t="shared" si="762"/>
        <v>0</v>
      </c>
      <c r="AE499" s="40">
        <f t="shared" ref="AE499:AF499" si="765">IF(AE93&lt;0, 1, 0)</f>
        <v>0</v>
      </c>
      <c r="AF499" s="40">
        <f t="shared" si="765"/>
        <v>0</v>
      </c>
      <c r="BD499" t="str">
        <f t="shared" si="699"/>
        <v>RBBCHIPPENHAM HOSPITAL</v>
      </c>
      <c r="BE499" s="94" t="s">
        <v>787</v>
      </c>
      <c r="BF499" s="94" t="s">
        <v>8967</v>
      </c>
      <c r="BG499" s="94" t="s">
        <v>787</v>
      </c>
      <c r="BH499" s="94" t="s">
        <v>8967</v>
      </c>
      <c r="BI499" s="94" t="str">
        <f t="shared" si="700"/>
        <v>RBB</v>
      </c>
    </row>
    <row r="500" spans="4:61" hidden="1" x14ac:dyDescent="0.3">
      <c r="D500" s="28">
        <f t="shared" si="729"/>
        <v>0</v>
      </c>
      <c r="J500" s="40">
        <f t="shared" ref="J500:AD500" si="766">IF(J94&lt;0, 1, 0)</f>
        <v>0</v>
      </c>
      <c r="K500" s="40">
        <f t="shared" si="766"/>
        <v>0</v>
      </c>
      <c r="L500" s="40">
        <f t="shared" si="766"/>
        <v>0</v>
      </c>
      <c r="M500" s="40">
        <f t="shared" si="766"/>
        <v>0</v>
      </c>
      <c r="N500" s="40">
        <f t="shared" si="766"/>
        <v>0</v>
      </c>
      <c r="O500" s="40">
        <f t="shared" si="766"/>
        <v>0</v>
      </c>
      <c r="P500" s="40">
        <f t="shared" si="766"/>
        <v>0</v>
      </c>
      <c r="Q500" s="40">
        <f t="shared" ref="Q500:T500" si="767">IF(Q94&lt;0, 1, 0)</f>
        <v>0</v>
      </c>
      <c r="R500" s="40">
        <f t="shared" si="767"/>
        <v>0</v>
      </c>
      <c r="S500" s="40">
        <f t="shared" si="767"/>
        <v>0</v>
      </c>
      <c r="T500" s="40">
        <f t="shared" si="767"/>
        <v>0</v>
      </c>
      <c r="U500" s="40">
        <f t="shared" ref="U500" si="768">IF(U94&lt;0, 1, 0)</f>
        <v>0</v>
      </c>
      <c r="AA500" s="40">
        <f t="shared" si="766"/>
        <v>0</v>
      </c>
      <c r="AB500" s="40">
        <f t="shared" si="766"/>
        <v>0</v>
      </c>
      <c r="AC500" s="40">
        <f t="shared" si="766"/>
        <v>0</v>
      </c>
      <c r="AD500" s="40">
        <f t="shared" si="766"/>
        <v>0</v>
      </c>
      <c r="AE500" s="40">
        <f t="shared" ref="AE500:AF500" si="769">IF(AE94&lt;0, 1, 0)</f>
        <v>0</v>
      </c>
      <c r="AF500" s="40">
        <f t="shared" si="769"/>
        <v>0</v>
      </c>
      <c r="BD500" t="str">
        <f t="shared" si="699"/>
        <v>RBBDEVIZES HOSPITAL</v>
      </c>
      <c r="BE500" s="94" t="s">
        <v>788</v>
      </c>
      <c r="BF500" s="94" t="s">
        <v>8968</v>
      </c>
      <c r="BG500" s="94" t="s">
        <v>788</v>
      </c>
      <c r="BH500" s="94" t="s">
        <v>8968</v>
      </c>
      <c r="BI500" s="94" t="str">
        <f t="shared" si="700"/>
        <v>RBB</v>
      </c>
    </row>
    <row r="501" spans="4:61" hidden="1" x14ac:dyDescent="0.3">
      <c r="D501" s="28">
        <f t="shared" si="729"/>
        <v>0</v>
      </c>
      <c r="J501" s="40">
        <f t="shared" ref="J501:AD501" si="770">IF(J95&lt;0, 1, 0)</f>
        <v>0</v>
      </c>
      <c r="K501" s="40">
        <f t="shared" si="770"/>
        <v>0</v>
      </c>
      <c r="L501" s="40">
        <f t="shared" si="770"/>
        <v>0</v>
      </c>
      <c r="M501" s="40">
        <f t="shared" si="770"/>
        <v>0</v>
      </c>
      <c r="N501" s="40">
        <f t="shared" si="770"/>
        <v>0</v>
      </c>
      <c r="O501" s="40">
        <f t="shared" si="770"/>
        <v>0</v>
      </c>
      <c r="P501" s="40">
        <f t="shared" si="770"/>
        <v>0</v>
      </c>
      <c r="Q501" s="40">
        <f t="shared" ref="Q501:T501" si="771">IF(Q95&lt;0, 1, 0)</f>
        <v>0</v>
      </c>
      <c r="R501" s="40">
        <f t="shared" si="771"/>
        <v>0</v>
      </c>
      <c r="S501" s="40">
        <f t="shared" si="771"/>
        <v>0</v>
      </c>
      <c r="T501" s="40">
        <f t="shared" si="771"/>
        <v>0</v>
      </c>
      <c r="U501" s="40">
        <f t="shared" ref="U501" si="772">IF(U95&lt;0, 1, 0)</f>
        <v>0</v>
      </c>
      <c r="AA501" s="40">
        <f t="shared" si="770"/>
        <v>0</v>
      </c>
      <c r="AB501" s="40">
        <f t="shared" si="770"/>
        <v>0</v>
      </c>
      <c r="AC501" s="40">
        <f t="shared" si="770"/>
        <v>0</v>
      </c>
      <c r="AD501" s="40">
        <f t="shared" si="770"/>
        <v>0</v>
      </c>
      <c r="AE501" s="40">
        <f t="shared" ref="AE501:AF501" si="773">IF(AE95&lt;0, 1, 0)</f>
        <v>0</v>
      </c>
      <c r="AF501" s="40">
        <f t="shared" si="773"/>
        <v>0</v>
      </c>
      <c r="BD501" t="str">
        <f t="shared" si="699"/>
        <v>RBBFROME COMMUNITY HOSPITAL</v>
      </c>
      <c r="BE501" s="94" t="s">
        <v>592</v>
      </c>
      <c r="BF501" s="94" t="s">
        <v>3200</v>
      </c>
      <c r="BG501" s="94" t="s">
        <v>592</v>
      </c>
      <c r="BH501" s="94" t="s">
        <v>3200</v>
      </c>
      <c r="BI501" s="94" t="str">
        <f t="shared" si="700"/>
        <v>RBB</v>
      </c>
    </row>
    <row r="502" spans="4:61" hidden="1" x14ac:dyDescent="0.3">
      <c r="D502" s="28">
        <f t="shared" si="729"/>
        <v>0</v>
      </c>
      <c r="J502" s="40">
        <f t="shared" ref="J502:AD502" si="774">IF(J96&lt;0, 1, 0)</f>
        <v>0</v>
      </c>
      <c r="K502" s="40">
        <f t="shared" si="774"/>
        <v>0</v>
      </c>
      <c r="L502" s="40">
        <f t="shared" si="774"/>
        <v>0</v>
      </c>
      <c r="M502" s="40">
        <f t="shared" si="774"/>
        <v>0</v>
      </c>
      <c r="N502" s="40">
        <f t="shared" si="774"/>
        <v>0</v>
      </c>
      <c r="O502" s="40">
        <f t="shared" si="774"/>
        <v>0</v>
      </c>
      <c r="P502" s="40">
        <f t="shared" si="774"/>
        <v>0</v>
      </c>
      <c r="Q502" s="40">
        <f t="shared" ref="Q502:T502" si="775">IF(Q96&lt;0, 1, 0)</f>
        <v>0</v>
      </c>
      <c r="R502" s="40">
        <f t="shared" si="775"/>
        <v>0</v>
      </c>
      <c r="S502" s="40">
        <f t="shared" si="775"/>
        <v>0</v>
      </c>
      <c r="T502" s="40">
        <f t="shared" si="775"/>
        <v>0</v>
      </c>
      <c r="U502" s="40">
        <f t="shared" ref="U502" si="776">IF(U96&lt;0, 1, 0)</f>
        <v>0</v>
      </c>
      <c r="AA502" s="40">
        <f t="shared" si="774"/>
        <v>0</v>
      </c>
      <c r="AB502" s="40">
        <f t="shared" si="774"/>
        <v>0</v>
      </c>
      <c r="AC502" s="40">
        <f t="shared" si="774"/>
        <v>0</v>
      </c>
      <c r="AD502" s="40">
        <f t="shared" si="774"/>
        <v>0</v>
      </c>
      <c r="AE502" s="40">
        <f t="shared" ref="AE502:AF502" si="777">IF(AE96&lt;0, 1, 0)</f>
        <v>0</v>
      </c>
      <c r="AF502" s="40">
        <f t="shared" si="777"/>
        <v>0</v>
      </c>
      <c r="BD502" t="str">
        <f t="shared" si="699"/>
        <v>RBBPAULTON MEMORIAL HOSPITAL</v>
      </c>
      <c r="BE502" s="94" t="s">
        <v>593</v>
      </c>
      <c r="BF502" s="94" t="s">
        <v>7840</v>
      </c>
      <c r="BG502" s="94" t="s">
        <v>593</v>
      </c>
      <c r="BH502" s="94" t="s">
        <v>7840</v>
      </c>
      <c r="BI502" s="94" t="str">
        <f t="shared" si="700"/>
        <v>RBB</v>
      </c>
    </row>
    <row r="503" spans="4:61" hidden="1" x14ac:dyDescent="0.3">
      <c r="D503" s="28">
        <f t="shared" si="729"/>
        <v>0</v>
      </c>
      <c r="J503" s="40">
        <f t="shared" ref="J503:AD503" si="778">IF(J97&lt;0, 1, 0)</f>
        <v>0</v>
      </c>
      <c r="K503" s="40">
        <f t="shared" si="778"/>
        <v>0</v>
      </c>
      <c r="L503" s="40">
        <f t="shared" si="778"/>
        <v>0</v>
      </c>
      <c r="M503" s="40">
        <f t="shared" si="778"/>
        <v>0</v>
      </c>
      <c r="N503" s="40">
        <f t="shared" si="778"/>
        <v>0</v>
      </c>
      <c r="O503" s="40">
        <f t="shared" si="778"/>
        <v>0</v>
      </c>
      <c r="P503" s="40">
        <f t="shared" si="778"/>
        <v>0</v>
      </c>
      <c r="Q503" s="40">
        <f t="shared" ref="Q503:T503" si="779">IF(Q97&lt;0, 1, 0)</f>
        <v>0</v>
      </c>
      <c r="R503" s="40">
        <f t="shared" si="779"/>
        <v>0</v>
      </c>
      <c r="S503" s="40">
        <f t="shared" si="779"/>
        <v>0</v>
      </c>
      <c r="T503" s="40">
        <f t="shared" si="779"/>
        <v>0</v>
      </c>
      <c r="U503" s="40">
        <f t="shared" ref="U503" si="780">IF(U97&lt;0, 1, 0)</f>
        <v>0</v>
      </c>
      <c r="AA503" s="40">
        <f t="shared" si="778"/>
        <v>0</v>
      </c>
      <c r="AB503" s="40">
        <f t="shared" si="778"/>
        <v>0</v>
      </c>
      <c r="AC503" s="40">
        <f t="shared" si="778"/>
        <v>0</v>
      </c>
      <c r="AD503" s="40">
        <f t="shared" si="778"/>
        <v>0</v>
      </c>
      <c r="AE503" s="40">
        <f t="shared" ref="AE503:AF503" si="781">IF(AE97&lt;0, 1, 0)</f>
        <v>0</v>
      </c>
      <c r="AF503" s="40">
        <f t="shared" si="781"/>
        <v>0</v>
      </c>
      <c r="BD503" t="str">
        <f t="shared" si="699"/>
        <v>RBBWARMINSTER HOSPITAL</v>
      </c>
      <c r="BE503" s="94" t="s">
        <v>594</v>
      </c>
      <c r="BF503" s="94" t="s">
        <v>8970</v>
      </c>
      <c r="BG503" s="94" t="s">
        <v>594</v>
      </c>
      <c r="BH503" s="94" t="s">
        <v>8970</v>
      </c>
      <c r="BI503" s="94" t="str">
        <f t="shared" si="700"/>
        <v>RBB</v>
      </c>
    </row>
    <row r="504" spans="4:61" hidden="1" x14ac:dyDescent="0.3">
      <c r="D504" s="28">
        <f t="shared" si="729"/>
        <v>0</v>
      </c>
      <c r="J504" s="40">
        <f t="shared" ref="J504:AD504" si="782">IF(J98&lt;0, 1, 0)</f>
        <v>0</v>
      </c>
      <c r="K504" s="40">
        <f t="shared" si="782"/>
        <v>0</v>
      </c>
      <c r="L504" s="40">
        <f t="shared" si="782"/>
        <v>0</v>
      </c>
      <c r="M504" s="40">
        <f t="shared" si="782"/>
        <v>0</v>
      </c>
      <c r="N504" s="40">
        <f t="shared" si="782"/>
        <v>0</v>
      </c>
      <c r="O504" s="40">
        <f t="shared" si="782"/>
        <v>0</v>
      </c>
      <c r="P504" s="40">
        <f t="shared" si="782"/>
        <v>0</v>
      </c>
      <c r="Q504" s="40">
        <f t="shared" ref="Q504:T504" si="783">IF(Q98&lt;0, 1, 0)</f>
        <v>0</v>
      </c>
      <c r="R504" s="40">
        <f t="shared" si="783"/>
        <v>0</v>
      </c>
      <c r="S504" s="40">
        <f t="shared" si="783"/>
        <v>0</v>
      </c>
      <c r="T504" s="40">
        <f t="shared" si="783"/>
        <v>0</v>
      </c>
      <c r="U504" s="40">
        <f t="shared" ref="U504" si="784">IF(U98&lt;0, 1, 0)</f>
        <v>0</v>
      </c>
      <c r="AA504" s="40">
        <f t="shared" si="782"/>
        <v>0</v>
      </c>
      <c r="AB504" s="40">
        <f t="shared" si="782"/>
        <v>0</v>
      </c>
      <c r="AC504" s="40">
        <f t="shared" si="782"/>
        <v>0</v>
      </c>
      <c r="AD504" s="40">
        <f t="shared" si="782"/>
        <v>0</v>
      </c>
      <c r="AE504" s="40">
        <f t="shared" ref="AE504:AF504" si="785">IF(AE98&lt;0, 1, 0)</f>
        <v>0</v>
      </c>
      <c r="AF504" s="40">
        <f t="shared" si="785"/>
        <v>0</v>
      </c>
      <c r="BD504" t="str">
        <f t="shared" si="699"/>
        <v>RBDBLANDFORD COMMUNITY HOSPITAL</v>
      </c>
      <c r="BE504" s="94" t="s">
        <v>595</v>
      </c>
      <c r="BF504" s="94" t="s">
        <v>2910</v>
      </c>
      <c r="BG504" s="94" t="s">
        <v>595</v>
      </c>
      <c r="BH504" s="94" t="s">
        <v>2910</v>
      </c>
      <c r="BI504" s="94" t="str">
        <f t="shared" si="700"/>
        <v>RBD</v>
      </c>
    </row>
    <row r="505" spans="4:61" hidden="1" x14ac:dyDescent="0.3">
      <c r="D505" s="28">
        <f t="shared" si="729"/>
        <v>0</v>
      </c>
      <c r="J505" s="40">
        <f t="shared" ref="J505:AD505" si="786">IF(J99&lt;0, 1, 0)</f>
        <v>0</v>
      </c>
      <c r="K505" s="40">
        <f t="shared" si="786"/>
        <v>0</v>
      </c>
      <c r="L505" s="40">
        <f t="shared" si="786"/>
        <v>0</v>
      </c>
      <c r="M505" s="40">
        <f t="shared" si="786"/>
        <v>0</v>
      </c>
      <c r="N505" s="40">
        <f t="shared" si="786"/>
        <v>0</v>
      </c>
      <c r="O505" s="40">
        <f t="shared" si="786"/>
        <v>0</v>
      </c>
      <c r="P505" s="40">
        <f t="shared" si="786"/>
        <v>0</v>
      </c>
      <c r="Q505" s="40">
        <f t="shared" ref="Q505:T505" si="787">IF(Q99&lt;0, 1, 0)</f>
        <v>0</v>
      </c>
      <c r="R505" s="40">
        <f t="shared" si="787"/>
        <v>0</v>
      </c>
      <c r="S505" s="40">
        <f t="shared" si="787"/>
        <v>0</v>
      </c>
      <c r="T505" s="40">
        <f t="shared" si="787"/>
        <v>0</v>
      </c>
      <c r="U505" s="40">
        <f t="shared" ref="U505" si="788">IF(U99&lt;0, 1, 0)</f>
        <v>0</v>
      </c>
      <c r="AA505" s="40">
        <f t="shared" si="786"/>
        <v>0</v>
      </c>
      <c r="AB505" s="40">
        <f t="shared" si="786"/>
        <v>0</v>
      </c>
      <c r="AC505" s="40">
        <f t="shared" si="786"/>
        <v>0</v>
      </c>
      <c r="AD505" s="40">
        <f t="shared" si="786"/>
        <v>0</v>
      </c>
      <c r="AE505" s="40">
        <f t="shared" ref="AE505:AF505" si="789">IF(AE99&lt;0, 1, 0)</f>
        <v>0</v>
      </c>
      <c r="AF505" s="40">
        <f t="shared" si="789"/>
        <v>0</v>
      </c>
      <c r="BD505" t="str">
        <f t="shared" si="699"/>
        <v>RBDBRIDPORT COMMUNITY HOSPITAL</v>
      </c>
      <c r="BE505" s="94" t="s">
        <v>596</v>
      </c>
      <c r="BF505" s="94" t="s">
        <v>2904</v>
      </c>
      <c r="BG505" s="94" t="s">
        <v>596</v>
      </c>
      <c r="BH505" s="94" t="s">
        <v>2904</v>
      </c>
      <c r="BI505" s="94" t="str">
        <f t="shared" si="700"/>
        <v>RBD</v>
      </c>
    </row>
    <row r="506" spans="4:61" hidden="1" x14ac:dyDescent="0.3">
      <c r="D506" s="28">
        <f t="shared" si="729"/>
        <v>0</v>
      </c>
      <c r="J506" s="40">
        <f t="shared" ref="J506:AD506" si="790">IF(J100&lt;0, 1, 0)</f>
        <v>0</v>
      </c>
      <c r="K506" s="40">
        <f t="shared" si="790"/>
        <v>0</v>
      </c>
      <c r="L506" s="40">
        <f t="shared" si="790"/>
        <v>0</v>
      </c>
      <c r="M506" s="40">
        <f t="shared" si="790"/>
        <v>0</v>
      </c>
      <c r="N506" s="40">
        <f t="shared" si="790"/>
        <v>0</v>
      </c>
      <c r="O506" s="40">
        <f t="shared" si="790"/>
        <v>0</v>
      </c>
      <c r="P506" s="40">
        <f t="shared" si="790"/>
        <v>0</v>
      </c>
      <c r="Q506" s="40">
        <f t="shared" ref="Q506:T506" si="791">IF(Q100&lt;0, 1, 0)</f>
        <v>0</v>
      </c>
      <c r="R506" s="40">
        <f t="shared" si="791"/>
        <v>0</v>
      </c>
      <c r="S506" s="40">
        <f t="shared" si="791"/>
        <v>0</v>
      </c>
      <c r="T506" s="40">
        <f t="shared" si="791"/>
        <v>0</v>
      </c>
      <c r="U506" s="40">
        <f t="shared" ref="U506" si="792">IF(U100&lt;0, 1, 0)</f>
        <v>0</v>
      </c>
      <c r="AA506" s="40">
        <f t="shared" si="790"/>
        <v>0</v>
      </c>
      <c r="AB506" s="40">
        <f t="shared" si="790"/>
        <v>0</v>
      </c>
      <c r="AC506" s="40">
        <f t="shared" si="790"/>
        <v>0</v>
      </c>
      <c r="AD506" s="40">
        <f t="shared" si="790"/>
        <v>0</v>
      </c>
      <c r="AE506" s="40">
        <f t="shared" ref="AE506:AF506" si="793">IF(AE100&lt;0, 1, 0)</f>
        <v>0</v>
      </c>
      <c r="AF506" s="40">
        <f t="shared" si="793"/>
        <v>0</v>
      </c>
      <c r="BD506" t="str">
        <f t="shared" si="699"/>
        <v>RBDDORSET COUNTY HOSPITAL</v>
      </c>
      <c r="BE506" s="94" t="s">
        <v>597</v>
      </c>
      <c r="BF506" s="94" t="s">
        <v>2934</v>
      </c>
      <c r="BG506" s="94" t="s">
        <v>597</v>
      </c>
      <c r="BH506" s="94" t="s">
        <v>2934</v>
      </c>
      <c r="BI506" s="94" t="str">
        <f t="shared" si="700"/>
        <v>RBD</v>
      </c>
    </row>
    <row r="507" spans="4:61" hidden="1" x14ac:dyDescent="0.3">
      <c r="D507" s="28">
        <f t="shared" si="729"/>
        <v>0</v>
      </c>
      <c r="J507" s="40">
        <f t="shared" ref="J507:AD507" si="794">IF(J101&lt;0, 1, 0)</f>
        <v>0</v>
      </c>
      <c r="K507" s="40">
        <f t="shared" si="794"/>
        <v>0</v>
      </c>
      <c r="L507" s="40">
        <f t="shared" si="794"/>
        <v>0</v>
      </c>
      <c r="M507" s="40">
        <f t="shared" si="794"/>
        <v>0</v>
      </c>
      <c r="N507" s="40">
        <f t="shared" si="794"/>
        <v>0</v>
      </c>
      <c r="O507" s="40">
        <f t="shared" si="794"/>
        <v>0</v>
      </c>
      <c r="P507" s="40">
        <f t="shared" si="794"/>
        <v>0</v>
      </c>
      <c r="Q507" s="40">
        <f t="shared" ref="Q507:T507" si="795">IF(Q101&lt;0, 1, 0)</f>
        <v>0</v>
      </c>
      <c r="R507" s="40">
        <f t="shared" si="795"/>
        <v>0</v>
      </c>
      <c r="S507" s="40">
        <f t="shared" si="795"/>
        <v>0</v>
      </c>
      <c r="T507" s="40">
        <f t="shared" si="795"/>
        <v>0</v>
      </c>
      <c r="U507" s="40">
        <f t="shared" ref="U507" si="796">IF(U101&lt;0, 1, 0)</f>
        <v>0</v>
      </c>
      <c r="AA507" s="40">
        <f t="shared" si="794"/>
        <v>0</v>
      </c>
      <c r="AB507" s="40">
        <f t="shared" si="794"/>
        <v>0</v>
      </c>
      <c r="AC507" s="40">
        <f t="shared" si="794"/>
        <v>0</v>
      </c>
      <c r="AD507" s="40">
        <f t="shared" si="794"/>
        <v>0</v>
      </c>
      <c r="AE507" s="40">
        <f t="shared" ref="AE507:AF507" si="797">IF(AE101&lt;0, 1, 0)</f>
        <v>0</v>
      </c>
      <c r="AF507" s="40">
        <f t="shared" si="797"/>
        <v>0</v>
      </c>
      <c r="BD507" t="str">
        <f t="shared" si="699"/>
        <v>RBDPORTLAND HOSPITAL</v>
      </c>
      <c r="BE507" s="94" t="s">
        <v>598</v>
      </c>
      <c r="BF507" s="94" t="s">
        <v>2902</v>
      </c>
      <c r="BG507" s="94" t="s">
        <v>598</v>
      </c>
      <c r="BH507" s="94" t="s">
        <v>2902</v>
      </c>
      <c r="BI507" s="94" t="str">
        <f t="shared" si="700"/>
        <v>RBD</v>
      </c>
    </row>
    <row r="508" spans="4:61" hidden="1" x14ac:dyDescent="0.3">
      <c r="D508" s="28">
        <f t="shared" si="729"/>
        <v>0</v>
      </c>
      <c r="J508" s="40">
        <f t="shared" ref="J508:AD508" si="798">IF(J102&lt;0, 1, 0)</f>
        <v>0</v>
      </c>
      <c r="K508" s="40">
        <f t="shared" si="798"/>
        <v>0</v>
      </c>
      <c r="L508" s="40">
        <f t="shared" si="798"/>
        <v>0</v>
      </c>
      <c r="M508" s="40">
        <f t="shared" si="798"/>
        <v>0</v>
      </c>
      <c r="N508" s="40">
        <f t="shared" si="798"/>
        <v>0</v>
      </c>
      <c r="O508" s="40">
        <f t="shared" si="798"/>
        <v>0</v>
      </c>
      <c r="P508" s="40">
        <f t="shared" si="798"/>
        <v>0</v>
      </c>
      <c r="Q508" s="40">
        <f t="shared" ref="Q508:T508" si="799">IF(Q102&lt;0, 1, 0)</f>
        <v>0</v>
      </c>
      <c r="R508" s="40">
        <f t="shared" si="799"/>
        <v>0</v>
      </c>
      <c r="S508" s="40">
        <f t="shared" si="799"/>
        <v>0</v>
      </c>
      <c r="T508" s="40">
        <f t="shared" si="799"/>
        <v>0</v>
      </c>
      <c r="U508" s="40">
        <f t="shared" ref="U508" si="800">IF(U102&lt;0, 1, 0)</f>
        <v>0</v>
      </c>
      <c r="AA508" s="40">
        <f t="shared" si="798"/>
        <v>0</v>
      </c>
      <c r="AB508" s="40">
        <f t="shared" si="798"/>
        <v>0</v>
      </c>
      <c r="AC508" s="40">
        <f t="shared" si="798"/>
        <v>0</v>
      </c>
      <c r="AD508" s="40">
        <f t="shared" si="798"/>
        <v>0</v>
      </c>
      <c r="AE508" s="40">
        <f t="shared" ref="AE508:AF508" si="801">IF(AE102&lt;0, 1, 0)</f>
        <v>0</v>
      </c>
      <c r="AF508" s="40">
        <f t="shared" si="801"/>
        <v>0</v>
      </c>
      <c r="BD508" t="str">
        <f t="shared" si="699"/>
        <v>RBDWEYMOUTH COMMUNITY HOSPITAL</v>
      </c>
      <c r="BE508" s="94" t="s">
        <v>599</v>
      </c>
      <c r="BF508" s="94" t="s">
        <v>2898</v>
      </c>
      <c r="BG508" s="94" t="s">
        <v>599</v>
      </c>
      <c r="BH508" s="94" t="s">
        <v>2898</v>
      </c>
      <c r="BI508" s="94" t="str">
        <f t="shared" si="700"/>
        <v>RBD</v>
      </c>
    </row>
    <row r="509" spans="4:61" hidden="1" x14ac:dyDescent="0.3">
      <c r="D509" s="28">
        <f t="shared" si="729"/>
        <v>0</v>
      </c>
      <c r="J509" s="40">
        <f t="shared" ref="J509:AD509" si="802">IF(J103&lt;0, 1, 0)</f>
        <v>0</v>
      </c>
      <c r="K509" s="40">
        <f t="shared" si="802"/>
        <v>0</v>
      </c>
      <c r="L509" s="40">
        <f t="shared" si="802"/>
        <v>0</v>
      </c>
      <c r="M509" s="40">
        <f t="shared" si="802"/>
        <v>0</v>
      </c>
      <c r="N509" s="40">
        <f t="shared" si="802"/>
        <v>0</v>
      </c>
      <c r="O509" s="40">
        <f t="shared" si="802"/>
        <v>0</v>
      </c>
      <c r="P509" s="40">
        <f t="shared" si="802"/>
        <v>0</v>
      </c>
      <c r="Q509" s="40">
        <f t="shared" ref="Q509:T509" si="803">IF(Q103&lt;0, 1, 0)</f>
        <v>0</v>
      </c>
      <c r="R509" s="40">
        <f t="shared" si="803"/>
        <v>0</v>
      </c>
      <c r="S509" s="40">
        <f t="shared" si="803"/>
        <v>0</v>
      </c>
      <c r="T509" s="40">
        <f t="shared" si="803"/>
        <v>0</v>
      </c>
      <c r="U509" s="40">
        <f t="shared" ref="U509" si="804">IF(U103&lt;0, 1, 0)</f>
        <v>0</v>
      </c>
      <c r="AA509" s="40">
        <f t="shared" si="802"/>
        <v>0</v>
      </c>
      <c r="AB509" s="40">
        <f t="shared" si="802"/>
        <v>0</v>
      </c>
      <c r="AC509" s="40">
        <f t="shared" si="802"/>
        <v>0</v>
      </c>
      <c r="AD509" s="40">
        <f t="shared" si="802"/>
        <v>0</v>
      </c>
      <c r="AE509" s="40">
        <f t="shared" ref="AE509:AF509" si="805">IF(AE103&lt;0, 1, 0)</f>
        <v>0</v>
      </c>
      <c r="AF509" s="40">
        <f t="shared" si="805"/>
        <v>0</v>
      </c>
      <c r="BD509" t="str">
        <f t="shared" si="699"/>
        <v>RBDYEATMAN HOSPITAL</v>
      </c>
      <c r="BE509" s="94" t="s">
        <v>600</v>
      </c>
      <c r="BF509" s="94" t="s">
        <v>2916</v>
      </c>
      <c r="BG509" s="94" t="s">
        <v>600</v>
      </c>
      <c r="BH509" s="94" t="s">
        <v>2916</v>
      </c>
      <c r="BI509" s="94" t="str">
        <f t="shared" si="700"/>
        <v>RBD</v>
      </c>
    </row>
    <row r="510" spans="4:61" hidden="1" x14ac:dyDescent="0.3">
      <c r="D510" s="28">
        <f t="shared" si="729"/>
        <v>0</v>
      </c>
      <c r="J510" s="40">
        <f t="shared" ref="J510:AD510" si="806">IF(J104&lt;0, 1, 0)</f>
        <v>0</v>
      </c>
      <c r="K510" s="40">
        <f t="shared" si="806"/>
        <v>0</v>
      </c>
      <c r="L510" s="40">
        <f t="shared" si="806"/>
        <v>0</v>
      </c>
      <c r="M510" s="40">
        <f t="shared" si="806"/>
        <v>0</v>
      </c>
      <c r="N510" s="40">
        <f t="shared" si="806"/>
        <v>0</v>
      </c>
      <c r="O510" s="40">
        <f t="shared" si="806"/>
        <v>0</v>
      </c>
      <c r="P510" s="40">
        <f t="shared" si="806"/>
        <v>0</v>
      </c>
      <c r="Q510" s="40">
        <f t="shared" ref="Q510:T510" si="807">IF(Q104&lt;0, 1, 0)</f>
        <v>0</v>
      </c>
      <c r="R510" s="40">
        <f t="shared" si="807"/>
        <v>0</v>
      </c>
      <c r="S510" s="40">
        <f t="shared" si="807"/>
        <v>0</v>
      </c>
      <c r="T510" s="40">
        <f t="shared" si="807"/>
        <v>0</v>
      </c>
      <c r="U510" s="40">
        <f t="shared" ref="U510" si="808">IF(U104&lt;0, 1, 0)</f>
        <v>0</v>
      </c>
      <c r="AA510" s="40">
        <f t="shared" si="806"/>
        <v>0</v>
      </c>
      <c r="AB510" s="40">
        <f t="shared" si="806"/>
        <v>0</v>
      </c>
      <c r="AC510" s="40">
        <f t="shared" si="806"/>
        <v>0</v>
      </c>
      <c r="AD510" s="40">
        <f t="shared" si="806"/>
        <v>0</v>
      </c>
      <c r="AE510" s="40">
        <f t="shared" ref="AE510:AF510" si="809">IF(AE104&lt;0, 1, 0)</f>
        <v>0</v>
      </c>
      <c r="AF510" s="40">
        <f t="shared" si="809"/>
        <v>0</v>
      </c>
      <c r="BD510" t="str">
        <f t="shared" si="699"/>
        <v>RBKGOSCOTE HOSPITAL</v>
      </c>
      <c r="BE510" s="94" t="s">
        <v>601</v>
      </c>
      <c r="BF510" s="94" t="s">
        <v>8971</v>
      </c>
      <c r="BG510" s="94" t="s">
        <v>601</v>
      </c>
      <c r="BH510" s="94" t="s">
        <v>8971</v>
      </c>
      <c r="BI510" s="94" t="str">
        <f t="shared" si="700"/>
        <v>RBK</v>
      </c>
    </row>
    <row r="511" spans="4:61" hidden="1" x14ac:dyDescent="0.3">
      <c r="D511" s="28">
        <f t="shared" si="729"/>
        <v>0</v>
      </c>
      <c r="J511" s="40">
        <f t="shared" ref="J511:AD511" si="810">IF(J105&lt;0, 1, 0)</f>
        <v>0</v>
      </c>
      <c r="K511" s="40">
        <f t="shared" si="810"/>
        <v>0</v>
      </c>
      <c r="L511" s="40">
        <f t="shared" si="810"/>
        <v>0</v>
      </c>
      <c r="M511" s="40">
        <f t="shared" si="810"/>
        <v>0</v>
      </c>
      <c r="N511" s="40">
        <f t="shared" si="810"/>
        <v>0</v>
      </c>
      <c r="O511" s="40">
        <f t="shared" si="810"/>
        <v>0</v>
      </c>
      <c r="P511" s="40">
        <f t="shared" si="810"/>
        <v>0</v>
      </c>
      <c r="Q511" s="40">
        <f t="shared" ref="Q511:T511" si="811">IF(Q105&lt;0, 1, 0)</f>
        <v>0</v>
      </c>
      <c r="R511" s="40">
        <f t="shared" si="811"/>
        <v>0</v>
      </c>
      <c r="S511" s="40">
        <f t="shared" si="811"/>
        <v>0</v>
      </c>
      <c r="T511" s="40">
        <f t="shared" si="811"/>
        <v>0</v>
      </c>
      <c r="U511" s="40">
        <f t="shared" ref="U511" si="812">IF(U105&lt;0, 1, 0)</f>
        <v>0</v>
      </c>
      <c r="AA511" s="40">
        <f t="shared" si="810"/>
        <v>0</v>
      </c>
      <c r="AB511" s="40">
        <f t="shared" si="810"/>
        <v>0</v>
      </c>
      <c r="AC511" s="40">
        <f t="shared" si="810"/>
        <v>0</v>
      </c>
      <c r="AD511" s="40">
        <f t="shared" si="810"/>
        <v>0</v>
      </c>
      <c r="AE511" s="40">
        <f t="shared" ref="AE511:AF511" si="813">IF(AE105&lt;0, 1, 0)</f>
        <v>0</v>
      </c>
      <c r="AF511" s="40">
        <f t="shared" si="813"/>
        <v>0</v>
      </c>
      <c r="BD511" t="str">
        <f t="shared" si="699"/>
        <v>RBKMANOR HOSPITAL</v>
      </c>
      <c r="BE511" s="94" t="s">
        <v>602</v>
      </c>
      <c r="BF511" s="94" t="s">
        <v>8972</v>
      </c>
      <c r="BG511" s="94" t="s">
        <v>602</v>
      </c>
      <c r="BH511" s="94" t="s">
        <v>8972</v>
      </c>
      <c r="BI511" s="94" t="str">
        <f t="shared" si="700"/>
        <v>RBK</v>
      </c>
    </row>
    <row r="512" spans="4:61" hidden="1" x14ac:dyDescent="0.3">
      <c r="D512" s="28">
        <f t="shared" si="729"/>
        <v>0</v>
      </c>
      <c r="J512" s="40">
        <f t="shared" ref="J512:AD512" si="814">IF(J106&lt;0, 1, 0)</f>
        <v>0</v>
      </c>
      <c r="K512" s="40">
        <f t="shared" si="814"/>
        <v>0</v>
      </c>
      <c r="L512" s="40">
        <f t="shared" si="814"/>
        <v>0</v>
      </c>
      <c r="M512" s="40">
        <f t="shared" si="814"/>
        <v>0</v>
      </c>
      <c r="N512" s="40">
        <f t="shared" si="814"/>
        <v>0</v>
      </c>
      <c r="O512" s="40">
        <f t="shared" si="814"/>
        <v>0</v>
      </c>
      <c r="P512" s="40">
        <f t="shared" si="814"/>
        <v>0</v>
      </c>
      <c r="Q512" s="40">
        <f t="shared" ref="Q512:T512" si="815">IF(Q106&lt;0, 1, 0)</f>
        <v>0</v>
      </c>
      <c r="R512" s="40">
        <f t="shared" si="815"/>
        <v>0</v>
      </c>
      <c r="S512" s="40">
        <f t="shared" si="815"/>
        <v>0</v>
      </c>
      <c r="T512" s="40">
        <f t="shared" si="815"/>
        <v>0</v>
      </c>
      <c r="U512" s="40">
        <f t="shared" ref="U512" si="816">IF(U106&lt;0, 1, 0)</f>
        <v>0</v>
      </c>
      <c r="AA512" s="40">
        <f t="shared" si="814"/>
        <v>0</v>
      </c>
      <c r="AB512" s="40">
        <f t="shared" si="814"/>
        <v>0</v>
      </c>
      <c r="AC512" s="40">
        <f t="shared" si="814"/>
        <v>0</v>
      </c>
      <c r="AD512" s="40">
        <f t="shared" si="814"/>
        <v>0</v>
      </c>
      <c r="AE512" s="40">
        <f t="shared" ref="AE512:AF512" si="817">IF(AE106&lt;0, 1, 0)</f>
        <v>0</v>
      </c>
      <c r="AF512" s="40">
        <f t="shared" si="817"/>
        <v>0</v>
      </c>
      <c r="BD512" t="str">
        <f t="shared" si="699"/>
        <v>RBLARROWE PARK HOSPITAL</v>
      </c>
      <c r="BE512" s="94" t="s">
        <v>603</v>
      </c>
      <c r="BF512" s="94" t="s">
        <v>8973</v>
      </c>
      <c r="BG512" s="94" t="s">
        <v>603</v>
      </c>
      <c r="BH512" s="94" t="s">
        <v>8973</v>
      </c>
      <c r="BI512" s="94" t="str">
        <f t="shared" si="700"/>
        <v>RBL</v>
      </c>
    </row>
    <row r="513" spans="4:61" hidden="1" x14ac:dyDescent="0.3">
      <c r="D513" s="28">
        <f t="shared" si="729"/>
        <v>0</v>
      </c>
      <c r="J513" s="40">
        <f t="shared" ref="J513:AD513" si="818">IF(J107&lt;0, 1, 0)</f>
        <v>0</v>
      </c>
      <c r="K513" s="40">
        <f t="shared" si="818"/>
        <v>0</v>
      </c>
      <c r="L513" s="40">
        <f t="shared" si="818"/>
        <v>0</v>
      </c>
      <c r="M513" s="40">
        <f t="shared" si="818"/>
        <v>0</v>
      </c>
      <c r="N513" s="40">
        <f t="shared" si="818"/>
        <v>0</v>
      </c>
      <c r="O513" s="40">
        <f t="shared" si="818"/>
        <v>0</v>
      </c>
      <c r="P513" s="40">
        <f t="shared" si="818"/>
        <v>0</v>
      </c>
      <c r="Q513" s="40">
        <f t="shared" ref="Q513:T513" si="819">IF(Q107&lt;0, 1, 0)</f>
        <v>0</v>
      </c>
      <c r="R513" s="40">
        <f t="shared" si="819"/>
        <v>0</v>
      </c>
      <c r="S513" s="40">
        <f t="shared" si="819"/>
        <v>0</v>
      </c>
      <c r="T513" s="40">
        <f t="shared" si="819"/>
        <v>0</v>
      </c>
      <c r="U513" s="40">
        <f t="shared" ref="U513" si="820">IF(U107&lt;0, 1, 0)</f>
        <v>0</v>
      </c>
      <c r="AA513" s="40">
        <f t="shared" si="818"/>
        <v>0</v>
      </c>
      <c r="AB513" s="40">
        <f t="shared" si="818"/>
        <v>0</v>
      </c>
      <c r="AC513" s="40">
        <f t="shared" si="818"/>
        <v>0</v>
      </c>
      <c r="AD513" s="40">
        <f t="shared" si="818"/>
        <v>0</v>
      </c>
      <c r="AE513" s="40">
        <f t="shared" ref="AE513:AF513" si="821">IF(AE107&lt;0, 1, 0)</f>
        <v>0</v>
      </c>
      <c r="AF513" s="40">
        <f t="shared" si="821"/>
        <v>0</v>
      </c>
      <c r="BD513" t="str">
        <f t="shared" si="699"/>
        <v>RBLCLATTERBRIDGE HOSPITAL</v>
      </c>
      <c r="BE513" s="94" t="s">
        <v>604</v>
      </c>
      <c r="BF513" s="94" t="s">
        <v>8974</v>
      </c>
      <c r="BG513" s="94" t="s">
        <v>604</v>
      </c>
      <c r="BH513" s="94" t="s">
        <v>8974</v>
      </c>
      <c r="BI513" s="94" t="str">
        <f t="shared" si="700"/>
        <v>RBL</v>
      </c>
    </row>
    <row r="514" spans="4:61" hidden="1" x14ac:dyDescent="0.3">
      <c r="D514" s="28">
        <f t="shared" si="729"/>
        <v>0</v>
      </c>
      <c r="J514" s="40">
        <f t="shared" ref="J514:AD514" si="822">IF(J108&lt;0, 1, 0)</f>
        <v>0</v>
      </c>
      <c r="K514" s="40">
        <f t="shared" si="822"/>
        <v>0</v>
      </c>
      <c r="L514" s="40">
        <f t="shared" si="822"/>
        <v>0</v>
      </c>
      <c r="M514" s="40">
        <f t="shared" si="822"/>
        <v>0</v>
      </c>
      <c r="N514" s="40">
        <f t="shared" si="822"/>
        <v>0</v>
      </c>
      <c r="O514" s="40">
        <f t="shared" si="822"/>
        <v>0</v>
      </c>
      <c r="P514" s="40">
        <f t="shared" si="822"/>
        <v>0</v>
      </c>
      <c r="Q514" s="40">
        <f t="shared" ref="Q514:T514" si="823">IF(Q108&lt;0, 1, 0)</f>
        <v>0</v>
      </c>
      <c r="R514" s="40">
        <f t="shared" si="823"/>
        <v>0</v>
      </c>
      <c r="S514" s="40">
        <f t="shared" si="823"/>
        <v>0</v>
      </c>
      <c r="T514" s="40">
        <f t="shared" si="823"/>
        <v>0</v>
      </c>
      <c r="U514" s="40">
        <f t="shared" ref="U514" si="824">IF(U108&lt;0, 1, 0)</f>
        <v>0</v>
      </c>
      <c r="AA514" s="40">
        <f t="shared" si="822"/>
        <v>0</v>
      </c>
      <c r="AB514" s="40">
        <f t="shared" si="822"/>
        <v>0</v>
      </c>
      <c r="AC514" s="40">
        <f t="shared" si="822"/>
        <v>0</v>
      </c>
      <c r="AD514" s="40">
        <f t="shared" si="822"/>
        <v>0</v>
      </c>
      <c r="AE514" s="40">
        <f t="shared" ref="AE514:AF514" si="825">IF(AE108&lt;0, 1, 0)</f>
        <v>0</v>
      </c>
      <c r="AF514" s="40">
        <f t="shared" si="825"/>
        <v>0</v>
      </c>
      <c r="BD514" t="str">
        <f t="shared" si="699"/>
        <v>RBLOUTPATIENTS DEPARTMENT (ST JOHN'S HOSPICE)</v>
      </c>
      <c r="BE514" s="94" t="s">
        <v>605</v>
      </c>
      <c r="BF514" s="94" t="s">
        <v>8975</v>
      </c>
      <c r="BG514" s="94" t="s">
        <v>605</v>
      </c>
      <c r="BH514" s="94" t="s">
        <v>8975</v>
      </c>
      <c r="BI514" s="94" t="str">
        <f t="shared" si="700"/>
        <v>RBL</v>
      </c>
    </row>
    <row r="515" spans="4:61" hidden="1" x14ac:dyDescent="0.3">
      <c r="D515" s="28">
        <f t="shared" si="729"/>
        <v>0</v>
      </c>
      <c r="J515" s="40">
        <f t="shared" ref="J515:AD515" si="826">IF(J109&lt;0, 1, 0)</f>
        <v>0</v>
      </c>
      <c r="K515" s="40">
        <f t="shared" si="826"/>
        <v>0</v>
      </c>
      <c r="L515" s="40">
        <f t="shared" si="826"/>
        <v>0</v>
      </c>
      <c r="M515" s="40">
        <f t="shared" si="826"/>
        <v>0</v>
      </c>
      <c r="N515" s="40">
        <f t="shared" si="826"/>
        <v>0</v>
      </c>
      <c r="O515" s="40">
        <f t="shared" si="826"/>
        <v>0</v>
      </c>
      <c r="P515" s="40">
        <f t="shared" si="826"/>
        <v>0</v>
      </c>
      <c r="Q515" s="40">
        <f t="shared" ref="Q515:T515" si="827">IF(Q109&lt;0, 1, 0)</f>
        <v>0</v>
      </c>
      <c r="R515" s="40">
        <f t="shared" si="827"/>
        <v>0</v>
      </c>
      <c r="S515" s="40">
        <f t="shared" si="827"/>
        <v>0</v>
      </c>
      <c r="T515" s="40">
        <f t="shared" si="827"/>
        <v>0</v>
      </c>
      <c r="U515" s="40">
        <f t="shared" ref="U515" si="828">IF(U109&lt;0, 1, 0)</f>
        <v>0</v>
      </c>
      <c r="AA515" s="40">
        <f t="shared" si="826"/>
        <v>0</v>
      </c>
      <c r="AB515" s="40">
        <f t="shared" si="826"/>
        <v>0</v>
      </c>
      <c r="AC515" s="40">
        <f t="shared" si="826"/>
        <v>0</v>
      </c>
      <c r="AD515" s="40">
        <f t="shared" si="826"/>
        <v>0</v>
      </c>
      <c r="AE515" s="40">
        <f t="shared" ref="AE515:AF515" si="829">IF(AE109&lt;0, 1, 0)</f>
        <v>0</v>
      </c>
      <c r="AF515" s="40">
        <f t="shared" si="829"/>
        <v>0</v>
      </c>
      <c r="BD515" t="str">
        <f t="shared" si="699"/>
        <v>RBLST. CATHERINES HOSPITAL</v>
      </c>
      <c r="BE515" s="94" t="s">
        <v>606</v>
      </c>
      <c r="BF515" s="94" t="s">
        <v>8976</v>
      </c>
      <c r="BG515" s="94" t="s">
        <v>606</v>
      </c>
      <c r="BH515" s="94" t="s">
        <v>8976</v>
      </c>
      <c r="BI515" s="94" t="str">
        <f t="shared" si="700"/>
        <v>RBL</v>
      </c>
    </row>
    <row r="516" spans="4:61" hidden="1" x14ac:dyDescent="0.3">
      <c r="D516" s="28">
        <f t="shared" si="729"/>
        <v>0</v>
      </c>
      <c r="J516" s="40">
        <f t="shared" ref="J516:AD516" si="830">IF(J110&lt;0, 1, 0)</f>
        <v>0</v>
      </c>
      <c r="K516" s="40">
        <f t="shared" si="830"/>
        <v>0</v>
      </c>
      <c r="L516" s="40">
        <f t="shared" si="830"/>
        <v>0</v>
      </c>
      <c r="M516" s="40">
        <f t="shared" si="830"/>
        <v>0</v>
      </c>
      <c r="N516" s="40">
        <f t="shared" si="830"/>
        <v>0</v>
      </c>
      <c r="O516" s="40">
        <f t="shared" si="830"/>
        <v>0</v>
      </c>
      <c r="P516" s="40">
        <f t="shared" si="830"/>
        <v>0</v>
      </c>
      <c r="Q516" s="40">
        <f t="shared" ref="Q516:T516" si="831">IF(Q110&lt;0, 1, 0)</f>
        <v>0</v>
      </c>
      <c r="R516" s="40">
        <f t="shared" si="831"/>
        <v>0</v>
      </c>
      <c r="S516" s="40">
        <f t="shared" si="831"/>
        <v>0</v>
      </c>
      <c r="T516" s="40">
        <f t="shared" si="831"/>
        <v>0</v>
      </c>
      <c r="U516" s="40">
        <f t="shared" ref="U516" si="832">IF(U110&lt;0, 1, 0)</f>
        <v>0</v>
      </c>
      <c r="AA516" s="40">
        <f t="shared" si="830"/>
        <v>0</v>
      </c>
      <c r="AB516" s="40">
        <f t="shared" si="830"/>
        <v>0</v>
      </c>
      <c r="AC516" s="40">
        <f t="shared" si="830"/>
        <v>0</v>
      </c>
      <c r="AD516" s="40">
        <f t="shared" si="830"/>
        <v>0</v>
      </c>
      <c r="AE516" s="40">
        <f t="shared" ref="AE516:AF516" si="833">IF(AE110&lt;0, 1, 0)</f>
        <v>0</v>
      </c>
      <c r="AF516" s="40">
        <f t="shared" si="833"/>
        <v>0</v>
      </c>
      <c r="BD516" t="str">
        <f t="shared" si="699"/>
        <v>RBLVICTORIA CENTRAL HOSPITAL</v>
      </c>
      <c r="BE516" s="94" t="s">
        <v>607</v>
      </c>
      <c r="BF516" s="94" t="s">
        <v>6634</v>
      </c>
      <c r="BG516" s="94" t="s">
        <v>607</v>
      </c>
      <c r="BH516" s="94" t="s">
        <v>6634</v>
      </c>
      <c r="BI516" s="94" t="str">
        <f t="shared" si="700"/>
        <v>RBL</v>
      </c>
    </row>
    <row r="517" spans="4:61" hidden="1" x14ac:dyDescent="0.3">
      <c r="D517" s="28">
        <f t="shared" si="729"/>
        <v>0</v>
      </c>
      <c r="J517" s="40">
        <f t="shared" ref="J517:AD517" si="834">IF(J111&lt;0, 1, 0)</f>
        <v>0</v>
      </c>
      <c r="K517" s="40">
        <f t="shared" si="834"/>
        <v>0</v>
      </c>
      <c r="L517" s="40">
        <f t="shared" si="834"/>
        <v>0</v>
      </c>
      <c r="M517" s="40">
        <f t="shared" si="834"/>
        <v>0</v>
      </c>
      <c r="N517" s="40">
        <f t="shared" si="834"/>
        <v>0</v>
      </c>
      <c r="O517" s="40">
        <f t="shared" si="834"/>
        <v>0</v>
      </c>
      <c r="P517" s="40">
        <f t="shared" si="834"/>
        <v>0</v>
      </c>
      <c r="Q517" s="40">
        <f t="shared" ref="Q517:T517" si="835">IF(Q111&lt;0, 1, 0)</f>
        <v>0</v>
      </c>
      <c r="R517" s="40">
        <f t="shared" si="835"/>
        <v>0</v>
      </c>
      <c r="S517" s="40">
        <f t="shared" si="835"/>
        <v>0</v>
      </c>
      <c r="T517" s="40">
        <f t="shared" si="835"/>
        <v>0</v>
      </c>
      <c r="U517" s="40">
        <f t="shared" ref="U517" si="836">IF(U111&lt;0, 1, 0)</f>
        <v>0</v>
      </c>
      <c r="AA517" s="40">
        <f t="shared" si="834"/>
        <v>0</v>
      </c>
      <c r="AB517" s="40">
        <f t="shared" si="834"/>
        <v>0</v>
      </c>
      <c r="AC517" s="40">
        <f t="shared" si="834"/>
        <v>0</v>
      </c>
      <c r="AD517" s="40">
        <f t="shared" si="834"/>
        <v>0</v>
      </c>
      <c r="AE517" s="40">
        <f t="shared" ref="AE517:AF517" si="837">IF(AE111&lt;0, 1, 0)</f>
        <v>0</v>
      </c>
      <c r="AF517" s="40">
        <f t="shared" si="837"/>
        <v>0</v>
      </c>
      <c r="BD517" t="str">
        <f t="shared" si="699"/>
        <v>RBNNEWTON COMMUNITY HOSPITAL</v>
      </c>
      <c r="BE517" s="94" t="s">
        <v>924</v>
      </c>
      <c r="BF517" s="94" t="s">
        <v>4552</v>
      </c>
      <c r="BG517" s="94" t="s">
        <v>924</v>
      </c>
      <c r="BH517" s="94" t="s">
        <v>4552</v>
      </c>
      <c r="BI517" s="94" t="str">
        <f t="shared" si="700"/>
        <v>RBN</v>
      </c>
    </row>
    <row r="518" spans="4:61" hidden="1" x14ac:dyDescent="0.3">
      <c r="D518" s="28">
        <f t="shared" si="729"/>
        <v>0</v>
      </c>
      <c r="J518" s="40">
        <f t="shared" ref="J518:AD518" si="838">IF(J112&lt;0, 1, 0)</f>
        <v>0</v>
      </c>
      <c r="K518" s="40">
        <f t="shared" si="838"/>
        <v>0</v>
      </c>
      <c r="L518" s="40">
        <f t="shared" si="838"/>
        <v>0</v>
      </c>
      <c r="M518" s="40">
        <f t="shared" si="838"/>
        <v>0</v>
      </c>
      <c r="N518" s="40">
        <f t="shared" si="838"/>
        <v>0</v>
      </c>
      <c r="O518" s="40">
        <f t="shared" si="838"/>
        <v>0</v>
      </c>
      <c r="P518" s="40">
        <f t="shared" si="838"/>
        <v>0</v>
      </c>
      <c r="Q518" s="40">
        <f t="shared" ref="Q518:T518" si="839">IF(Q112&lt;0, 1, 0)</f>
        <v>0</v>
      </c>
      <c r="R518" s="40">
        <f t="shared" si="839"/>
        <v>0</v>
      </c>
      <c r="S518" s="40">
        <f t="shared" si="839"/>
        <v>0</v>
      </c>
      <c r="T518" s="40">
        <f t="shared" si="839"/>
        <v>0</v>
      </c>
      <c r="U518" s="40">
        <f t="shared" ref="U518" si="840">IF(U112&lt;0, 1, 0)</f>
        <v>0</v>
      </c>
      <c r="AA518" s="40">
        <f t="shared" si="838"/>
        <v>0</v>
      </c>
      <c r="AB518" s="40">
        <f t="shared" si="838"/>
        <v>0</v>
      </c>
      <c r="AC518" s="40">
        <f t="shared" si="838"/>
        <v>0</v>
      </c>
      <c r="AD518" s="40">
        <f t="shared" si="838"/>
        <v>0</v>
      </c>
      <c r="AE518" s="40">
        <f t="shared" ref="AE518:AF518" si="841">IF(AE112&lt;0, 1, 0)</f>
        <v>0</v>
      </c>
      <c r="AF518" s="40">
        <f t="shared" si="841"/>
        <v>0</v>
      </c>
      <c r="BD518" t="str">
        <f t="shared" si="699"/>
        <v>RBNST HELENS HOSPITAL</v>
      </c>
      <c r="BE518" s="94" t="s">
        <v>608</v>
      </c>
      <c r="BF518" s="94" t="s">
        <v>4575</v>
      </c>
      <c r="BG518" s="94" t="s">
        <v>608</v>
      </c>
      <c r="BH518" s="94" t="s">
        <v>4575</v>
      </c>
      <c r="BI518" s="94" t="str">
        <f t="shared" si="700"/>
        <v>RBN</v>
      </c>
    </row>
    <row r="519" spans="4:61" hidden="1" x14ac:dyDescent="0.3">
      <c r="D519" s="28">
        <f t="shared" si="729"/>
        <v>0</v>
      </c>
      <c r="J519" s="40">
        <f t="shared" ref="J519:AD519" si="842">IF(J113&lt;0, 1, 0)</f>
        <v>0</v>
      </c>
      <c r="K519" s="40">
        <f t="shared" si="842"/>
        <v>0</v>
      </c>
      <c r="L519" s="40">
        <f t="shared" si="842"/>
        <v>0</v>
      </c>
      <c r="M519" s="40">
        <f t="shared" si="842"/>
        <v>0</v>
      </c>
      <c r="N519" s="40">
        <f t="shared" si="842"/>
        <v>0</v>
      </c>
      <c r="O519" s="40">
        <f t="shared" si="842"/>
        <v>0</v>
      </c>
      <c r="P519" s="40">
        <f t="shared" si="842"/>
        <v>0</v>
      </c>
      <c r="Q519" s="40">
        <f t="shared" ref="Q519:T519" si="843">IF(Q113&lt;0, 1, 0)</f>
        <v>0</v>
      </c>
      <c r="R519" s="40">
        <f t="shared" si="843"/>
        <v>0</v>
      </c>
      <c r="S519" s="40">
        <f t="shared" si="843"/>
        <v>0</v>
      </c>
      <c r="T519" s="40">
        <f t="shared" si="843"/>
        <v>0</v>
      </c>
      <c r="U519" s="40">
        <f t="shared" ref="U519" si="844">IF(U113&lt;0, 1, 0)</f>
        <v>0</v>
      </c>
      <c r="AA519" s="40">
        <f t="shared" si="842"/>
        <v>0</v>
      </c>
      <c r="AB519" s="40">
        <f t="shared" si="842"/>
        <v>0</v>
      </c>
      <c r="AC519" s="40">
        <f t="shared" si="842"/>
        <v>0</v>
      </c>
      <c r="AD519" s="40">
        <f t="shared" si="842"/>
        <v>0</v>
      </c>
      <c r="AE519" s="40">
        <f t="shared" ref="AE519:AF519" si="845">IF(AE113&lt;0, 1, 0)</f>
        <v>0</v>
      </c>
      <c r="AF519" s="40">
        <f t="shared" si="845"/>
        <v>0</v>
      </c>
      <c r="BD519" t="str">
        <f t="shared" si="699"/>
        <v>RBNWHISTON HEALTH CENTRE</v>
      </c>
      <c r="BE519" s="94" t="s">
        <v>609</v>
      </c>
      <c r="BF519" s="94" t="s">
        <v>8977</v>
      </c>
      <c r="BG519" s="94" t="s">
        <v>609</v>
      </c>
      <c r="BH519" s="94" t="s">
        <v>8977</v>
      </c>
      <c r="BI519" s="94" t="str">
        <f t="shared" si="700"/>
        <v>RBN</v>
      </c>
    </row>
    <row r="520" spans="4:61" hidden="1" x14ac:dyDescent="0.3">
      <c r="D520" s="28">
        <f t="shared" si="729"/>
        <v>0</v>
      </c>
      <c r="J520" s="40">
        <f t="shared" ref="J520:AD520" si="846">IF(J114&lt;0, 1, 0)</f>
        <v>0</v>
      </c>
      <c r="K520" s="40">
        <f t="shared" si="846"/>
        <v>0</v>
      </c>
      <c r="L520" s="40">
        <f t="shared" si="846"/>
        <v>0</v>
      </c>
      <c r="M520" s="40">
        <f t="shared" si="846"/>
        <v>0</v>
      </c>
      <c r="N520" s="40">
        <f t="shared" si="846"/>
        <v>0</v>
      </c>
      <c r="O520" s="40">
        <f t="shared" si="846"/>
        <v>0</v>
      </c>
      <c r="P520" s="40">
        <f t="shared" si="846"/>
        <v>0</v>
      </c>
      <c r="Q520" s="40">
        <f t="shared" ref="Q520:T520" si="847">IF(Q114&lt;0, 1, 0)</f>
        <v>0</v>
      </c>
      <c r="R520" s="40">
        <f t="shared" si="847"/>
        <v>0</v>
      </c>
      <c r="S520" s="40">
        <f t="shared" si="847"/>
        <v>0</v>
      </c>
      <c r="T520" s="40">
        <f t="shared" si="847"/>
        <v>0</v>
      </c>
      <c r="U520" s="40">
        <f t="shared" ref="U520" si="848">IF(U114&lt;0, 1, 0)</f>
        <v>0</v>
      </c>
      <c r="AA520" s="40">
        <f t="shared" si="846"/>
        <v>0</v>
      </c>
      <c r="AB520" s="40">
        <f t="shared" si="846"/>
        <v>0</v>
      </c>
      <c r="AC520" s="40">
        <f t="shared" si="846"/>
        <v>0</v>
      </c>
      <c r="AD520" s="40">
        <f t="shared" si="846"/>
        <v>0</v>
      </c>
      <c r="AE520" s="40">
        <f t="shared" ref="AE520:AF520" si="849">IF(AE114&lt;0, 1, 0)</f>
        <v>0</v>
      </c>
      <c r="AF520" s="40">
        <f t="shared" si="849"/>
        <v>0</v>
      </c>
      <c r="BD520" t="str">
        <f t="shared" si="699"/>
        <v>RBNWHISTON HOSPITAL</v>
      </c>
      <c r="BE520" s="94" t="s">
        <v>610</v>
      </c>
      <c r="BF520" s="94" t="s">
        <v>4573</v>
      </c>
      <c r="BG520" s="94" t="s">
        <v>610</v>
      </c>
      <c r="BH520" s="94" t="s">
        <v>4573</v>
      </c>
      <c r="BI520" s="94" t="str">
        <f t="shared" si="700"/>
        <v>RBN</v>
      </c>
    </row>
    <row r="521" spans="4:61" hidden="1" x14ac:dyDescent="0.3">
      <c r="D521" s="28">
        <f t="shared" si="729"/>
        <v>0</v>
      </c>
      <c r="J521" s="40">
        <f t="shared" ref="J521:AD521" si="850">IF(J115&lt;0, 1, 0)</f>
        <v>0</v>
      </c>
      <c r="K521" s="40">
        <f t="shared" si="850"/>
        <v>0</v>
      </c>
      <c r="L521" s="40">
        <f t="shared" si="850"/>
        <v>0</v>
      </c>
      <c r="M521" s="40">
        <f t="shared" si="850"/>
        <v>0</v>
      </c>
      <c r="N521" s="40">
        <f t="shared" si="850"/>
        <v>0</v>
      </c>
      <c r="O521" s="40">
        <f t="shared" si="850"/>
        <v>0</v>
      </c>
      <c r="P521" s="40">
        <f t="shared" si="850"/>
        <v>0</v>
      </c>
      <c r="Q521" s="40">
        <f t="shared" ref="Q521:T521" si="851">IF(Q115&lt;0, 1, 0)</f>
        <v>0</v>
      </c>
      <c r="R521" s="40">
        <f t="shared" si="851"/>
        <v>0</v>
      </c>
      <c r="S521" s="40">
        <f t="shared" si="851"/>
        <v>0</v>
      </c>
      <c r="T521" s="40">
        <f t="shared" si="851"/>
        <v>0</v>
      </c>
      <c r="U521" s="40">
        <f t="shared" ref="U521" si="852">IF(U115&lt;0, 1, 0)</f>
        <v>0</v>
      </c>
      <c r="AA521" s="40">
        <f t="shared" si="850"/>
        <v>0</v>
      </c>
      <c r="AB521" s="40">
        <f t="shared" si="850"/>
        <v>0</v>
      </c>
      <c r="AC521" s="40">
        <f t="shared" si="850"/>
        <v>0</v>
      </c>
      <c r="AD521" s="40">
        <f t="shared" si="850"/>
        <v>0</v>
      </c>
      <c r="AE521" s="40">
        <f t="shared" ref="AE521:AF521" si="853">IF(AE115&lt;0, 1, 0)</f>
        <v>0</v>
      </c>
      <c r="AF521" s="40">
        <f t="shared" si="853"/>
        <v>0</v>
      </c>
      <c r="BD521" t="str">
        <f t="shared" si="699"/>
        <v>RBQLIVERPOOL HEART AND CHEST HOSPITAL NHS TRUST HQ</v>
      </c>
      <c r="BE521" s="94" t="s">
        <v>611</v>
      </c>
      <c r="BF521" s="94" t="s">
        <v>8978</v>
      </c>
      <c r="BG521" s="94" t="s">
        <v>611</v>
      </c>
      <c r="BH521" s="94" t="s">
        <v>8978</v>
      </c>
      <c r="BI521" s="94" t="str">
        <f t="shared" si="700"/>
        <v>RBQ</v>
      </c>
    </row>
    <row r="522" spans="4:61" hidden="1" x14ac:dyDescent="0.3">
      <c r="D522" s="28">
        <f t="shared" si="729"/>
        <v>0</v>
      </c>
      <c r="J522" s="40">
        <f t="shared" ref="J522:AD522" si="854">IF(J116&lt;0, 1, 0)</f>
        <v>0</v>
      </c>
      <c r="K522" s="40">
        <f t="shared" si="854"/>
        <v>0</v>
      </c>
      <c r="L522" s="40">
        <f t="shared" si="854"/>
        <v>0</v>
      </c>
      <c r="M522" s="40">
        <f t="shared" si="854"/>
        <v>0</v>
      </c>
      <c r="N522" s="40">
        <f t="shared" si="854"/>
        <v>0</v>
      </c>
      <c r="O522" s="40">
        <f t="shared" si="854"/>
        <v>0</v>
      </c>
      <c r="P522" s="40">
        <f t="shared" si="854"/>
        <v>0</v>
      </c>
      <c r="Q522" s="40">
        <f t="shared" ref="Q522:T522" si="855">IF(Q116&lt;0, 1, 0)</f>
        <v>0</v>
      </c>
      <c r="R522" s="40">
        <f t="shared" si="855"/>
        <v>0</v>
      </c>
      <c r="S522" s="40">
        <f t="shared" si="855"/>
        <v>0</v>
      </c>
      <c r="T522" s="40">
        <f t="shared" si="855"/>
        <v>0</v>
      </c>
      <c r="U522" s="40">
        <f t="shared" ref="U522" si="856">IF(U116&lt;0, 1, 0)</f>
        <v>0</v>
      </c>
      <c r="AA522" s="40">
        <f t="shared" si="854"/>
        <v>0</v>
      </c>
      <c r="AB522" s="40">
        <f t="shared" si="854"/>
        <v>0</v>
      </c>
      <c r="AC522" s="40">
        <f t="shared" si="854"/>
        <v>0</v>
      </c>
      <c r="AD522" s="40">
        <f t="shared" si="854"/>
        <v>0</v>
      </c>
      <c r="AE522" s="40">
        <f t="shared" ref="AE522:AF522" si="857">IF(AE116&lt;0, 1, 0)</f>
        <v>0</v>
      </c>
      <c r="AF522" s="40">
        <f t="shared" si="857"/>
        <v>0</v>
      </c>
      <c r="BD522" t="str">
        <f t="shared" si="699"/>
        <v>RBSALDER HEY CHILDREN'S NHS</v>
      </c>
      <c r="BE522" s="94" t="s">
        <v>81</v>
      </c>
      <c r="BF522" s="94" t="s">
        <v>8979</v>
      </c>
      <c r="BG522" s="94" t="s">
        <v>81</v>
      </c>
      <c r="BH522" s="94" t="s">
        <v>8979</v>
      </c>
      <c r="BI522" s="94" t="str">
        <f t="shared" si="700"/>
        <v>RBS</v>
      </c>
    </row>
    <row r="523" spans="4:61" hidden="1" x14ac:dyDescent="0.3">
      <c r="D523" s="28">
        <f t="shared" si="729"/>
        <v>0</v>
      </c>
      <c r="J523" s="40">
        <f t="shared" ref="J523:AD523" si="858">IF(J117&lt;0, 1, 0)</f>
        <v>0</v>
      </c>
      <c r="K523" s="40">
        <f t="shared" si="858"/>
        <v>0</v>
      </c>
      <c r="L523" s="40">
        <f t="shared" si="858"/>
        <v>0</v>
      </c>
      <c r="M523" s="40">
        <f t="shared" si="858"/>
        <v>0</v>
      </c>
      <c r="N523" s="40">
        <f t="shared" si="858"/>
        <v>0</v>
      </c>
      <c r="O523" s="40">
        <f t="shared" si="858"/>
        <v>0</v>
      </c>
      <c r="P523" s="40">
        <f t="shared" si="858"/>
        <v>0</v>
      </c>
      <c r="Q523" s="40">
        <f t="shared" ref="Q523:T523" si="859">IF(Q117&lt;0, 1, 0)</f>
        <v>0</v>
      </c>
      <c r="R523" s="40">
        <f t="shared" si="859"/>
        <v>0</v>
      </c>
      <c r="S523" s="40">
        <f t="shared" si="859"/>
        <v>0</v>
      </c>
      <c r="T523" s="40">
        <f t="shared" si="859"/>
        <v>0</v>
      </c>
      <c r="U523" s="40">
        <f t="shared" ref="U523" si="860">IF(U117&lt;0, 1, 0)</f>
        <v>0</v>
      </c>
      <c r="AA523" s="40">
        <f t="shared" si="858"/>
        <v>0</v>
      </c>
      <c r="AB523" s="40">
        <f t="shared" si="858"/>
        <v>0</v>
      </c>
      <c r="AC523" s="40">
        <f t="shared" si="858"/>
        <v>0</v>
      </c>
      <c r="AD523" s="40">
        <f t="shared" si="858"/>
        <v>0</v>
      </c>
      <c r="AE523" s="40">
        <f t="shared" ref="AE523:AF523" si="861">IF(AE117&lt;0, 1, 0)</f>
        <v>0</v>
      </c>
      <c r="AF523" s="40">
        <f t="shared" si="861"/>
        <v>0</v>
      </c>
      <c r="BD523" t="str">
        <f t="shared" si="699"/>
        <v>RBSLIVERPOOL WOMEN'S HOSPITAL</v>
      </c>
      <c r="BE523" s="94" t="s">
        <v>82</v>
      </c>
      <c r="BF523" s="94" t="s">
        <v>8980</v>
      </c>
      <c r="BG523" s="94" t="s">
        <v>82</v>
      </c>
      <c r="BH523" s="94" t="s">
        <v>8980</v>
      </c>
      <c r="BI523" s="94" t="str">
        <f t="shared" si="700"/>
        <v>RBS</v>
      </c>
    </row>
    <row r="524" spans="4:61" hidden="1" x14ac:dyDescent="0.3">
      <c r="D524" s="28">
        <f t="shared" si="729"/>
        <v>0</v>
      </c>
      <c r="J524" s="40">
        <f t="shared" ref="J524:AD524" si="862">IF(J118&lt;0, 1, 0)</f>
        <v>0</v>
      </c>
      <c r="K524" s="40">
        <f t="shared" si="862"/>
        <v>0</v>
      </c>
      <c r="L524" s="40">
        <f t="shared" si="862"/>
        <v>0</v>
      </c>
      <c r="M524" s="40">
        <f t="shared" si="862"/>
        <v>0</v>
      </c>
      <c r="N524" s="40">
        <f t="shared" si="862"/>
        <v>0</v>
      </c>
      <c r="O524" s="40">
        <f t="shared" si="862"/>
        <v>0</v>
      </c>
      <c r="P524" s="40">
        <f t="shared" si="862"/>
        <v>0</v>
      </c>
      <c r="Q524" s="40">
        <f t="shared" ref="Q524:T524" si="863">IF(Q118&lt;0, 1, 0)</f>
        <v>0</v>
      </c>
      <c r="R524" s="40">
        <f t="shared" si="863"/>
        <v>0</v>
      </c>
      <c r="S524" s="40">
        <f t="shared" si="863"/>
        <v>0</v>
      </c>
      <c r="T524" s="40">
        <f t="shared" si="863"/>
        <v>0</v>
      </c>
      <c r="U524" s="40">
        <f t="shared" ref="U524" si="864">IF(U118&lt;0, 1, 0)</f>
        <v>0</v>
      </c>
      <c r="AA524" s="40">
        <f t="shared" si="862"/>
        <v>0</v>
      </c>
      <c r="AB524" s="40">
        <f t="shared" si="862"/>
        <v>0</v>
      </c>
      <c r="AC524" s="40">
        <f t="shared" si="862"/>
        <v>0</v>
      </c>
      <c r="AD524" s="40">
        <f t="shared" si="862"/>
        <v>0</v>
      </c>
      <c r="AE524" s="40">
        <f t="shared" ref="AE524:AF524" si="865">IF(AE118&lt;0, 1, 0)</f>
        <v>0</v>
      </c>
      <c r="AF524" s="40">
        <f t="shared" si="865"/>
        <v>0</v>
      </c>
      <c r="BD524" t="str">
        <f t="shared" si="699"/>
        <v>RBTLEIGHTON HOSPITAL</v>
      </c>
      <c r="BE524" s="94" t="s">
        <v>83</v>
      </c>
      <c r="BF524" s="94" t="s">
        <v>6652</v>
      </c>
      <c r="BG524" s="94" t="s">
        <v>83</v>
      </c>
      <c r="BH524" s="94" t="s">
        <v>6652</v>
      </c>
      <c r="BI524" s="94" t="str">
        <f t="shared" si="700"/>
        <v>RBT</v>
      </c>
    </row>
    <row r="525" spans="4:61" hidden="1" x14ac:dyDescent="0.3">
      <c r="D525" s="28">
        <f t="shared" si="729"/>
        <v>0</v>
      </c>
      <c r="J525" s="40">
        <f t="shared" ref="J525:AD525" si="866">IF(J119&lt;0, 1, 0)</f>
        <v>0</v>
      </c>
      <c r="K525" s="40">
        <f t="shared" si="866"/>
        <v>0</v>
      </c>
      <c r="L525" s="40">
        <f t="shared" si="866"/>
        <v>0</v>
      </c>
      <c r="M525" s="40">
        <f t="shared" si="866"/>
        <v>0</v>
      </c>
      <c r="N525" s="40">
        <f t="shared" si="866"/>
        <v>0</v>
      </c>
      <c r="O525" s="40">
        <f t="shared" si="866"/>
        <v>0</v>
      </c>
      <c r="P525" s="40">
        <f t="shared" si="866"/>
        <v>0</v>
      </c>
      <c r="Q525" s="40">
        <f t="shared" ref="Q525:T525" si="867">IF(Q119&lt;0, 1, 0)</f>
        <v>0</v>
      </c>
      <c r="R525" s="40">
        <f t="shared" si="867"/>
        <v>0</v>
      </c>
      <c r="S525" s="40">
        <f t="shared" si="867"/>
        <v>0</v>
      </c>
      <c r="T525" s="40">
        <f t="shared" si="867"/>
        <v>0</v>
      </c>
      <c r="U525" s="40">
        <f t="shared" ref="U525" si="868">IF(U119&lt;0, 1, 0)</f>
        <v>0</v>
      </c>
      <c r="AA525" s="40">
        <f t="shared" si="866"/>
        <v>0</v>
      </c>
      <c r="AB525" s="40">
        <f t="shared" si="866"/>
        <v>0</v>
      </c>
      <c r="AC525" s="40">
        <f t="shared" si="866"/>
        <v>0</v>
      </c>
      <c r="AD525" s="40">
        <f t="shared" si="866"/>
        <v>0</v>
      </c>
      <c r="AE525" s="40">
        <f t="shared" ref="AE525:AF525" si="869">IF(AE119&lt;0, 1, 0)</f>
        <v>0</v>
      </c>
      <c r="AF525" s="40">
        <f t="shared" si="869"/>
        <v>0</v>
      </c>
      <c r="BD525" t="str">
        <f t="shared" si="699"/>
        <v>RBTTARPORLEY WAR MEMORIAL HOSPITAL</v>
      </c>
      <c r="BE525" s="94" t="s">
        <v>84</v>
      </c>
      <c r="BF525" s="94" t="s">
        <v>8981</v>
      </c>
      <c r="BG525" s="94" t="s">
        <v>84</v>
      </c>
      <c r="BH525" s="94" t="s">
        <v>8981</v>
      </c>
      <c r="BI525" s="94" t="str">
        <f t="shared" si="700"/>
        <v>RBT</v>
      </c>
    </row>
    <row r="526" spans="4:61" hidden="1" x14ac:dyDescent="0.3">
      <c r="D526" s="28">
        <f t="shared" si="729"/>
        <v>0</v>
      </c>
      <c r="J526" s="40">
        <f t="shared" ref="J526:AD526" si="870">IF(J120&lt;0, 1, 0)</f>
        <v>0</v>
      </c>
      <c r="K526" s="40">
        <f t="shared" si="870"/>
        <v>0</v>
      </c>
      <c r="L526" s="40">
        <f t="shared" si="870"/>
        <v>0</v>
      </c>
      <c r="M526" s="40">
        <f t="shared" si="870"/>
        <v>0</v>
      </c>
      <c r="N526" s="40">
        <f t="shared" si="870"/>
        <v>0</v>
      </c>
      <c r="O526" s="40">
        <f t="shared" si="870"/>
        <v>0</v>
      </c>
      <c r="P526" s="40">
        <f t="shared" si="870"/>
        <v>0</v>
      </c>
      <c r="Q526" s="40">
        <f t="shared" ref="Q526:T526" si="871">IF(Q120&lt;0, 1, 0)</f>
        <v>0</v>
      </c>
      <c r="R526" s="40">
        <f t="shared" si="871"/>
        <v>0</v>
      </c>
      <c r="S526" s="40">
        <f t="shared" si="871"/>
        <v>0</v>
      </c>
      <c r="T526" s="40">
        <f t="shared" si="871"/>
        <v>0</v>
      </c>
      <c r="U526" s="40">
        <f t="shared" ref="U526" si="872">IF(U120&lt;0, 1, 0)</f>
        <v>0</v>
      </c>
      <c r="AA526" s="40">
        <f t="shared" si="870"/>
        <v>0</v>
      </c>
      <c r="AB526" s="40">
        <f t="shared" si="870"/>
        <v>0</v>
      </c>
      <c r="AC526" s="40">
        <f t="shared" si="870"/>
        <v>0</v>
      </c>
      <c r="AD526" s="40">
        <f t="shared" si="870"/>
        <v>0</v>
      </c>
      <c r="AE526" s="40">
        <f t="shared" ref="AE526:AF526" si="873">IF(AE120&lt;0, 1, 0)</f>
        <v>0</v>
      </c>
      <c r="AF526" s="40">
        <f t="shared" si="873"/>
        <v>0</v>
      </c>
      <c r="BD526" t="str">
        <f t="shared" si="699"/>
        <v>RBTVICTORIA INFIRMARY (NORTHWICH)</v>
      </c>
      <c r="BE526" s="94" t="s">
        <v>85</v>
      </c>
      <c r="BF526" s="94" t="s">
        <v>8982</v>
      </c>
      <c r="BG526" s="94" t="s">
        <v>85</v>
      </c>
      <c r="BH526" s="94" t="s">
        <v>8982</v>
      </c>
      <c r="BI526" s="94" t="str">
        <f t="shared" si="700"/>
        <v>RBT</v>
      </c>
    </row>
    <row r="527" spans="4:61" hidden="1" x14ac:dyDescent="0.3">
      <c r="D527" s="28">
        <f t="shared" si="729"/>
        <v>0</v>
      </c>
      <c r="J527" s="40">
        <f t="shared" ref="J527:AD527" si="874">IF(J121&lt;0, 1, 0)</f>
        <v>0</v>
      </c>
      <c r="K527" s="40">
        <f t="shared" si="874"/>
        <v>0</v>
      </c>
      <c r="L527" s="40">
        <f t="shared" si="874"/>
        <v>0</v>
      </c>
      <c r="M527" s="40">
        <f t="shared" si="874"/>
        <v>0</v>
      </c>
      <c r="N527" s="40">
        <f t="shared" si="874"/>
        <v>0</v>
      </c>
      <c r="O527" s="40">
        <f t="shared" si="874"/>
        <v>0</v>
      </c>
      <c r="P527" s="40">
        <f t="shared" si="874"/>
        <v>0</v>
      </c>
      <c r="Q527" s="40">
        <f t="shared" ref="Q527:T527" si="875">IF(Q121&lt;0, 1, 0)</f>
        <v>0</v>
      </c>
      <c r="R527" s="40">
        <f t="shared" si="875"/>
        <v>0</v>
      </c>
      <c r="S527" s="40">
        <f t="shared" si="875"/>
        <v>0</v>
      </c>
      <c r="T527" s="40">
        <f t="shared" si="875"/>
        <v>0</v>
      </c>
      <c r="U527" s="40">
        <f t="shared" ref="U527" si="876">IF(U121&lt;0, 1, 0)</f>
        <v>0</v>
      </c>
      <c r="AA527" s="40">
        <f t="shared" si="874"/>
        <v>0</v>
      </c>
      <c r="AB527" s="40">
        <f t="shared" si="874"/>
        <v>0</v>
      </c>
      <c r="AC527" s="40">
        <f t="shared" si="874"/>
        <v>0</v>
      </c>
      <c r="AD527" s="40">
        <f t="shared" si="874"/>
        <v>0</v>
      </c>
      <c r="AE527" s="40">
        <f t="shared" ref="AE527:AF527" si="877">IF(AE121&lt;0, 1, 0)</f>
        <v>0</v>
      </c>
      <c r="AF527" s="40">
        <f t="shared" si="877"/>
        <v>0</v>
      </c>
      <c r="BD527" t="str">
        <f t="shared" si="699"/>
        <v>RBVTHE CHRISTIE</v>
      </c>
      <c r="BE527" s="94" t="s">
        <v>86</v>
      </c>
      <c r="BF527" s="94" t="s">
        <v>8983</v>
      </c>
      <c r="BG527" s="94" t="s">
        <v>86</v>
      </c>
      <c r="BH527" s="94" t="s">
        <v>8983</v>
      </c>
      <c r="BI527" s="94" t="str">
        <f t="shared" si="700"/>
        <v>RBV</v>
      </c>
    </row>
    <row r="528" spans="4:61" hidden="1" x14ac:dyDescent="0.3">
      <c r="D528" s="28">
        <f t="shared" si="729"/>
        <v>0</v>
      </c>
      <c r="J528" s="40">
        <f t="shared" ref="J528:AD528" si="878">IF(J122&lt;0, 1, 0)</f>
        <v>0</v>
      </c>
      <c r="K528" s="40">
        <f t="shared" si="878"/>
        <v>0</v>
      </c>
      <c r="L528" s="40">
        <f t="shared" si="878"/>
        <v>0</v>
      </c>
      <c r="M528" s="40">
        <f t="shared" si="878"/>
        <v>0</v>
      </c>
      <c r="N528" s="40">
        <f t="shared" si="878"/>
        <v>0</v>
      </c>
      <c r="O528" s="40">
        <f t="shared" si="878"/>
        <v>0</v>
      </c>
      <c r="P528" s="40">
        <f t="shared" si="878"/>
        <v>0</v>
      </c>
      <c r="Q528" s="40">
        <f t="shared" ref="Q528:T528" si="879">IF(Q122&lt;0, 1, 0)</f>
        <v>0</v>
      </c>
      <c r="R528" s="40">
        <f t="shared" si="879"/>
        <v>0</v>
      </c>
      <c r="S528" s="40">
        <f t="shared" si="879"/>
        <v>0</v>
      </c>
      <c r="T528" s="40">
        <f t="shared" si="879"/>
        <v>0</v>
      </c>
      <c r="U528" s="40">
        <f t="shared" ref="U528" si="880">IF(U122&lt;0, 1, 0)</f>
        <v>0</v>
      </c>
      <c r="AA528" s="40">
        <f t="shared" si="878"/>
        <v>0</v>
      </c>
      <c r="AB528" s="40">
        <f t="shared" si="878"/>
        <v>0</v>
      </c>
      <c r="AC528" s="40">
        <f t="shared" si="878"/>
        <v>0</v>
      </c>
      <c r="AD528" s="40">
        <f t="shared" si="878"/>
        <v>0</v>
      </c>
      <c r="AE528" s="40">
        <f t="shared" ref="AE528:AF528" si="881">IF(AE122&lt;0, 1, 0)</f>
        <v>0</v>
      </c>
      <c r="AF528" s="40">
        <f t="shared" si="881"/>
        <v>0</v>
      </c>
      <c r="BD528" t="str">
        <f t="shared" si="699"/>
        <v>RBZAXMINSTER HOSPITAL</v>
      </c>
      <c r="BE528" s="94" t="s">
        <v>8089</v>
      </c>
      <c r="BF528" s="94" t="s">
        <v>8984</v>
      </c>
      <c r="BG528" s="94" t="s">
        <v>8089</v>
      </c>
      <c r="BH528" s="94" t="s">
        <v>8984</v>
      </c>
      <c r="BI528" s="94" t="str">
        <f t="shared" si="700"/>
        <v>RBZ</v>
      </c>
    </row>
    <row r="529" spans="4:61" hidden="1" x14ac:dyDescent="0.3">
      <c r="D529" s="28">
        <f t="shared" si="729"/>
        <v>0</v>
      </c>
      <c r="J529" s="40">
        <f t="shared" ref="J529:AD529" si="882">IF(J123&lt;0, 1, 0)</f>
        <v>0</v>
      </c>
      <c r="K529" s="40">
        <f t="shared" si="882"/>
        <v>0</v>
      </c>
      <c r="L529" s="40">
        <f t="shared" si="882"/>
        <v>0</v>
      </c>
      <c r="M529" s="40">
        <f t="shared" si="882"/>
        <v>0</v>
      </c>
      <c r="N529" s="40">
        <f t="shared" si="882"/>
        <v>0</v>
      </c>
      <c r="O529" s="40">
        <f t="shared" si="882"/>
        <v>0</v>
      </c>
      <c r="P529" s="40">
        <f t="shared" si="882"/>
        <v>0</v>
      </c>
      <c r="Q529" s="40">
        <f t="shared" ref="Q529:T529" si="883">IF(Q123&lt;0, 1, 0)</f>
        <v>0</v>
      </c>
      <c r="R529" s="40">
        <f t="shared" si="883"/>
        <v>0</v>
      </c>
      <c r="S529" s="40">
        <f t="shared" si="883"/>
        <v>0</v>
      </c>
      <c r="T529" s="40">
        <f t="shared" si="883"/>
        <v>0</v>
      </c>
      <c r="U529" s="40">
        <f t="shared" ref="U529" si="884">IF(U123&lt;0, 1, 0)</f>
        <v>0</v>
      </c>
      <c r="AA529" s="40">
        <f t="shared" si="882"/>
        <v>0</v>
      </c>
      <c r="AB529" s="40">
        <f t="shared" si="882"/>
        <v>0</v>
      </c>
      <c r="AC529" s="40">
        <f t="shared" si="882"/>
        <v>0</v>
      </c>
      <c r="AD529" s="40">
        <f t="shared" si="882"/>
        <v>0</v>
      </c>
      <c r="AE529" s="40">
        <f t="shared" ref="AE529:AF529" si="885">IF(AE123&lt;0, 1, 0)</f>
        <v>0</v>
      </c>
      <c r="AF529" s="40">
        <f t="shared" si="885"/>
        <v>0</v>
      </c>
      <c r="BD529" t="str">
        <f t="shared" si="699"/>
        <v>RBZBIDEFORD HOSPITAL</v>
      </c>
      <c r="BE529" s="94" t="s">
        <v>87</v>
      </c>
      <c r="BF529" s="94" t="s">
        <v>8985</v>
      </c>
      <c r="BG529" s="94" t="s">
        <v>87</v>
      </c>
      <c r="BH529" s="94" t="s">
        <v>8985</v>
      </c>
      <c r="BI529" s="94" t="str">
        <f t="shared" si="700"/>
        <v>RBZ</v>
      </c>
    </row>
    <row r="530" spans="4:61" hidden="1" x14ac:dyDescent="0.3">
      <c r="D530" s="28">
        <f t="shared" si="729"/>
        <v>0</v>
      </c>
      <c r="J530" s="40">
        <f t="shared" ref="J530:AD530" si="886">IF(J124&lt;0, 1, 0)</f>
        <v>0</v>
      </c>
      <c r="K530" s="40">
        <f t="shared" si="886"/>
        <v>0</v>
      </c>
      <c r="L530" s="40">
        <f t="shared" si="886"/>
        <v>0</v>
      </c>
      <c r="M530" s="40">
        <f t="shared" si="886"/>
        <v>0</v>
      </c>
      <c r="N530" s="40">
        <f t="shared" si="886"/>
        <v>0</v>
      </c>
      <c r="O530" s="40">
        <f t="shared" si="886"/>
        <v>0</v>
      </c>
      <c r="P530" s="40">
        <f t="shared" si="886"/>
        <v>0</v>
      </c>
      <c r="Q530" s="40">
        <f t="shared" ref="Q530:T530" si="887">IF(Q124&lt;0, 1, 0)</f>
        <v>0</v>
      </c>
      <c r="R530" s="40">
        <f t="shared" si="887"/>
        <v>0</v>
      </c>
      <c r="S530" s="40">
        <f t="shared" si="887"/>
        <v>0</v>
      </c>
      <c r="T530" s="40">
        <f t="shared" si="887"/>
        <v>0</v>
      </c>
      <c r="U530" s="40">
        <f t="shared" ref="U530" si="888">IF(U124&lt;0, 1, 0)</f>
        <v>0</v>
      </c>
      <c r="AA530" s="40">
        <f t="shared" si="886"/>
        <v>0</v>
      </c>
      <c r="AB530" s="40">
        <f t="shared" si="886"/>
        <v>0</v>
      </c>
      <c r="AC530" s="40">
        <f t="shared" si="886"/>
        <v>0</v>
      </c>
      <c r="AD530" s="40">
        <f t="shared" si="886"/>
        <v>0</v>
      </c>
      <c r="AE530" s="40">
        <f t="shared" ref="AE530:AF530" si="889">IF(AE124&lt;0, 1, 0)</f>
        <v>0</v>
      </c>
      <c r="AF530" s="40">
        <f t="shared" si="889"/>
        <v>0</v>
      </c>
      <c r="BD530" t="str">
        <f t="shared" si="699"/>
        <v>RBZCREDITON HOSPITAL</v>
      </c>
      <c r="BE530" s="94" t="s">
        <v>8090</v>
      </c>
      <c r="BF530" s="94" t="s">
        <v>8986</v>
      </c>
      <c r="BG530" s="94" t="s">
        <v>8090</v>
      </c>
      <c r="BH530" s="94" t="s">
        <v>8986</v>
      </c>
      <c r="BI530" s="94" t="str">
        <f t="shared" si="700"/>
        <v>RBZ</v>
      </c>
    </row>
    <row r="531" spans="4:61" hidden="1" x14ac:dyDescent="0.3">
      <c r="D531" s="28">
        <f t="shared" si="729"/>
        <v>0</v>
      </c>
      <c r="J531" s="40">
        <f t="shared" ref="J531:AD531" si="890">IF(J125&lt;0, 1, 0)</f>
        <v>0</v>
      </c>
      <c r="K531" s="40">
        <f t="shared" si="890"/>
        <v>0</v>
      </c>
      <c r="L531" s="40">
        <f t="shared" si="890"/>
        <v>0</v>
      </c>
      <c r="M531" s="40">
        <f t="shared" si="890"/>
        <v>0</v>
      </c>
      <c r="N531" s="40">
        <f t="shared" si="890"/>
        <v>0</v>
      </c>
      <c r="O531" s="40">
        <f t="shared" si="890"/>
        <v>0</v>
      </c>
      <c r="P531" s="40">
        <f t="shared" si="890"/>
        <v>0</v>
      </c>
      <c r="Q531" s="40">
        <f t="shared" ref="Q531:T531" si="891">IF(Q125&lt;0, 1, 0)</f>
        <v>0</v>
      </c>
      <c r="R531" s="40">
        <f t="shared" si="891"/>
        <v>0</v>
      </c>
      <c r="S531" s="40">
        <f t="shared" si="891"/>
        <v>0</v>
      </c>
      <c r="T531" s="40">
        <f t="shared" si="891"/>
        <v>0</v>
      </c>
      <c r="U531" s="40">
        <f t="shared" ref="U531" si="892">IF(U125&lt;0, 1, 0)</f>
        <v>0</v>
      </c>
      <c r="AA531" s="40">
        <f t="shared" si="890"/>
        <v>0</v>
      </c>
      <c r="AB531" s="40">
        <f t="shared" si="890"/>
        <v>0</v>
      </c>
      <c r="AC531" s="40">
        <f t="shared" si="890"/>
        <v>0</v>
      </c>
      <c r="AD531" s="40">
        <f t="shared" si="890"/>
        <v>0</v>
      </c>
      <c r="AE531" s="40">
        <f t="shared" ref="AE531:AF531" si="893">IF(AE125&lt;0, 1, 0)</f>
        <v>0</v>
      </c>
      <c r="AF531" s="40">
        <f t="shared" si="893"/>
        <v>0</v>
      </c>
      <c r="BD531" t="str">
        <f t="shared" si="699"/>
        <v>RBZEXMOUTH HOSPITAL</v>
      </c>
      <c r="BE531" s="94" t="s">
        <v>8298</v>
      </c>
      <c r="BF531" s="94" t="s">
        <v>8987</v>
      </c>
      <c r="BG531" s="94" t="s">
        <v>8298</v>
      </c>
      <c r="BH531" s="94" t="s">
        <v>8987</v>
      </c>
      <c r="BI531" s="94" t="str">
        <f t="shared" si="700"/>
        <v>RBZ</v>
      </c>
    </row>
    <row r="532" spans="4:61" hidden="1" x14ac:dyDescent="0.3">
      <c r="D532" s="28">
        <f t="shared" si="729"/>
        <v>0</v>
      </c>
      <c r="J532" s="40">
        <f t="shared" ref="J532:AD532" si="894">IF(J126&lt;0, 1, 0)</f>
        <v>0</v>
      </c>
      <c r="K532" s="40">
        <f t="shared" si="894"/>
        <v>0</v>
      </c>
      <c r="L532" s="40">
        <f t="shared" si="894"/>
        <v>0</v>
      </c>
      <c r="M532" s="40">
        <f t="shared" si="894"/>
        <v>0</v>
      </c>
      <c r="N532" s="40">
        <f t="shared" si="894"/>
        <v>0</v>
      </c>
      <c r="O532" s="40">
        <f t="shared" si="894"/>
        <v>0</v>
      </c>
      <c r="P532" s="40">
        <f t="shared" si="894"/>
        <v>0</v>
      </c>
      <c r="Q532" s="40">
        <f t="shared" ref="Q532:T532" si="895">IF(Q126&lt;0, 1, 0)</f>
        <v>0</v>
      </c>
      <c r="R532" s="40">
        <f t="shared" si="895"/>
        <v>0</v>
      </c>
      <c r="S532" s="40">
        <f t="shared" si="895"/>
        <v>0</v>
      </c>
      <c r="T532" s="40">
        <f t="shared" si="895"/>
        <v>0</v>
      </c>
      <c r="U532" s="40">
        <f t="shared" ref="U532" si="896">IF(U126&lt;0, 1, 0)</f>
        <v>0</v>
      </c>
      <c r="AA532" s="40">
        <f t="shared" si="894"/>
        <v>0</v>
      </c>
      <c r="AB532" s="40">
        <f t="shared" si="894"/>
        <v>0</v>
      </c>
      <c r="AC532" s="40">
        <f t="shared" si="894"/>
        <v>0</v>
      </c>
      <c r="AD532" s="40">
        <f t="shared" si="894"/>
        <v>0</v>
      </c>
      <c r="AE532" s="40">
        <f t="shared" ref="AE532:AF532" si="897">IF(AE126&lt;0, 1, 0)</f>
        <v>0</v>
      </c>
      <c r="AF532" s="40">
        <f t="shared" si="897"/>
        <v>0</v>
      </c>
      <c r="BD532" t="str">
        <f t="shared" si="699"/>
        <v>RBZEXMOUTH HOSPITAL</v>
      </c>
      <c r="BE532" s="94" t="s">
        <v>8091</v>
      </c>
      <c r="BF532" s="94" t="s">
        <v>8987</v>
      </c>
      <c r="BG532" s="94" t="s">
        <v>8091</v>
      </c>
      <c r="BH532" s="94" t="s">
        <v>8987</v>
      </c>
      <c r="BI532" s="94" t="str">
        <f t="shared" si="700"/>
        <v>RBZ</v>
      </c>
    </row>
    <row r="533" spans="4:61" hidden="1" x14ac:dyDescent="0.3">
      <c r="D533" s="28">
        <f t="shared" si="729"/>
        <v>0</v>
      </c>
      <c r="J533" s="40">
        <f t="shared" ref="J533:AD533" si="898">IF(J127&lt;0, 1, 0)</f>
        <v>0</v>
      </c>
      <c r="K533" s="40">
        <f t="shared" si="898"/>
        <v>0</v>
      </c>
      <c r="L533" s="40">
        <f t="shared" si="898"/>
        <v>0</v>
      </c>
      <c r="M533" s="40">
        <f t="shared" si="898"/>
        <v>0</v>
      </c>
      <c r="N533" s="40">
        <f t="shared" si="898"/>
        <v>0</v>
      </c>
      <c r="O533" s="40">
        <f t="shared" si="898"/>
        <v>0</v>
      </c>
      <c r="P533" s="40">
        <f t="shared" si="898"/>
        <v>0</v>
      </c>
      <c r="Q533" s="40">
        <f t="shared" ref="Q533:T533" si="899">IF(Q127&lt;0, 1, 0)</f>
        <v>0</v>
      </c>
      <c r="R533" s="40">
        <f t="shared" si="899"/>
        <v>0</v>
      </c>
      <c r="S533" s="40">
        <f t="shared" si="899"/>
        <v>0</v>
      </c>
      <c r="T533" s="40">
        <f t="shared" si="899"/>
        <v>0</v>
      </c>
      <c r="U533" s="40">
        <f t="shared" ref="U533" si="900">IF(U127&lt;0, 1, 0)</f>
        <v>0</v>
      </c>
      <c r="AA533" s="40">
        <f t="shared" si="898"/>
        <v>0</v>
      </c>
      <c r="AB533" s="40">
        <f t="shared" si="898"/>
        <v>0</v>
      </c>
      <c r="AC533" s="40">
        <f t="shared" si="898"/>
        <v>0</v>
      </c>
      <c r="AD533" s="40">
        <f t="shared" si="898"/>
        <v>0</v>
      </c>
      <c r="AE533" s="40">
        <f t="shared" ref="AE533:AF533" si="901">IF(AE127&lt;0, 1, 0)</f>
        <v>0</v>
      </c>
      <c r="AF533" s="40">
        <f t="shared" si="901"/>
        <v>0</v>
      </c>
      <c r="BD533" t="str">
        <f t="shared" si="699"/>
        <v>RBZHOLSWORTHY HOSPITAL</v>
      </c>
      <c r="BE533" s="94" t="s">
        <v>88</v>
      </c>
      <c r="BF533" s="94" t="s">
        <v>8988</v>
      </c>
      <c r="BG533" s="94" t="s">
        <v>88</v>
      </c>
      <c r="BH533" s="94" t="s">
        <v>8988</v>
      </c>
      <c r="BI533" s="94" t="str">
        <f t="shared" si="700"/>
        <v>RBZ</v>
      </c>
    </row>
    <row r="534" spans="4:61" hidden="1" x14ac:dyDescent="0.3">
      <c r="D534" s="28">
        <f t="shared" si="729"/>
        <v>0</v>
      </c>
      <c r="J534" s="40">
        <f t="shared" ref="J534:AD534" si="902">IF(J128&lt;0, 1, 0)</f>
        <v>0</v>
      </c>
      <c r="K534" s="40">
        <f t="shared" si="902"/>
        <v>0</v>
      </c>
      <c r="L534" s="40">
        <f t="shared" si="902"/>
        <v>0</v>
      </c>
      <c r="M534" s="40">
        <f t="shared" si="902"/>
        <v>0</v>
      </c>
      <c r="N534" s="40">
        <f t="shared" si="902"/>
        <v>0</v>
      </c>
      <c r="O534" s="40">
        <f t="shared" si="902"/>
        <v>0</v>
      </c>
      <c r="P534" s="40">
        <f t="shared" si="902"/>
        <v>0</v>
      </c>
      <c r="Q534" s="40">
        <f t="shared" ref="Q534:T534" si="903">IF(Q128&lt;0, 1, 0)</f>
        <v>0</v>
      </c>
      <c r="R534" s="40">
        <f t="shared" si="903"/>
        <v>0</v>
      </c>
      <c r="S534" s="40">
        <f t="shared" si="903"/>
        <v>0</v>
      </c>
      <c r="T534" s="40">
        <f t="shared" si="903"/>
        <v>0</v>
      </c>
      <c r="U534" s="40">
        <f t="shared" ref="U534" si="904">IF(U128&lt;0, 1, 0)</f>
        <v>0</v>
      </c>
      <c r="AA534" s="40">
        <f t="shared" si="902"/>
        <v>0</v>
      </c>
      <c r="AB534" s="40">
        <f t="shared" si="902"/>
        <v>0</v>
      </c>
      <c r="AC534" s="40">
        <f t="shared" si="902"/>
        <v>0</v>
      </c>
      <c r="AD534" s="40">
        <f t="shared" si="902"/>
        <v>0</v>
      </c>
      <c r="AE534" s="40">
        <f t="shared" ref="AE534:AF534" si="905">IF(AE128&lt;0, 1, 0)</f>
        <v>0</v>
      </c>
      <c r="AF534" s="40">
        <f t="shared" si="905"/>
        <v>0</v>
      </c>
      <c r="BD534" t="str">
        <f t="shared" si="699"/>
        <v>RBZHONITON HOSPITAL</v>
      </c>
      <c r="BE534" s="94" t="s">
        <v>8092</v>
      </c>
      <c r="BF534" s="94" t="s">
        <v>8989</v>
      </c>
      <c r="BG534" s="94" t="s">
        <v>8092</v>
      </c>
      <c r="BH534" s="94" t="s">
        <v>8989</v>
      </c>
      <c r="BI534" s="94" t="str">
        <f t="shared" si="700"/>
        <v>RBZ</v>
      </c>
    </row>
    <row r="535" spans="4:61" hidden="1" x14ac:dyDescent="0.3">
      <c r="D535" s="28">
        <f t="shared" si="729"/>
        <v>0</v>
      </c>
      <c r="J535" s="40">
        <f t="shared" ref="J535:AD535" si="906">IF(J129&lt;0, 1, 0)</f>
        <v>0</v>
      </c>
      <c r="K535" s="40">
        <f t="shared" si="906"/>
        <v>0</v>
      </c>
      <c r="L535" s="40">
        <f t="shared" si="906"/>
        <v>0</v>
      </c>
      <c r="M535" s="40">
        <f t="shared" si="906"/>
        <v>0</v>
      </c>
      <c r="N535" s="40">
        <f t="shared" si="906"/>
        <v>0</v>
      </c>
      <c r="O535" s="40">
        <f t="shared" si="906"/>
        <v>0</v>
      </c>
      <c r="P535" s="40">
        <f t="shared" si="906"/>
        <v>0</v>
      </c>
      <c r="Q535" s="40">
        <f t="shared" ref="Q535:T535" si="907">IF(Q129&lt;0, 1, 0)</f>
        <v>0</v>
      </c>
      <c r="R535" s="40">
        <f t="shared" si="907"/>
        <v>0</v>
      </c>
      <c r="S535" s="40">
        <f t="shared" si="907"/>
        <v>0</v>
      </c>
      <c r="T535" s="40">
        <f t="shared" si="907"/>
        <v>0</v>
      </c>
      <c r="U535" s="40">
        <f t="shared" ref="U535" si="908">IF(U129&lt;0, 1, 0)</f>
        <v>0</v>
      </c>
      <c r="AA535" s="40">
        <f t="shared" si="906"/>
        <v>0</v>
      </c>
      <c r="AB535" s="40">
        <f t="shared" si="906"/>
        <v>0</v>
      </c>
      <c r="AC535" s="40">
        <f t="shared" si="906"/>
        <v>0</v>
      </c>
      <c r="AD535" s="40">
        <f t="shared" si="906"/>
        <v>0</v>
      </c>
      <c r="AE535" s="40">
        <f t="shared" ref="AE535:AF535" si="909">IF(AE129&lt;0, 1, 0)</f>
        <v>0</v>
      </c>
      <c r="AF535" s="40">
        <f t="shared" si="909"/>
        <v>0</v>
      </c>
      <c r="BD535" t="str">
        <f t="shared" si="699"/>
        <v>RBZILFRACOMBE</v>
      </c>
      <c r="BE535" s="94" t="s">
        <v>89</v>
      </c>
      <c r="BF535" s="94" t="s">
        <v>8990</v>
      </c>
      <c r="BG535" s="94" t="s">
        <v>89</v>
      </c>
      <c r="BH535" s="94" t="s">
        <v>8990</v>
      </c>
      <c r="BI535" s="94" t="str">
        <f t="shared" si="700"/>
        <v>RBZ</v>
      </c>
    </row>
    <row r="536" spans="4:61" hidden="1" x14ac:dyDescent="0.3">
      <c r="D536" s="28">
        <f t="shared" si="729"/>
        <v>0</v>
      </c>
      <c r="J536" s="40">
        <f t="shared" ref="J536:AD536" si="910">IF(J130&lt;0, 1, 0)</f>
        <v>0</v>
      </c>
      <c r="K536" s="40">
        <f t="shared" si="910"/>
        <v>0</v>
      </c>
      <c r="L536" s="40">
        <f t="shared" si="910"/>
        <v>0</v>
      </c>
      <c r="M536" s="40">
        <f t="shared" si="910"/>
        <v>0</v>
      </c>
      <c r="N536" s="40">
        <f t="shared" si="910"/>
        <v>0</v>
      </c>
      <c r="O536" s="40">
        <f t="shared" si="910"/>
        <v>0</v>
      </c>
      <c r="P536" s="40">
        <f t="shared" si="910"/>
        <v>0</v>
      </c>
      <c r="Q536" s="40">
        <f t="shared" ref="Q536:T536" si="911">IF(Q130&lt;0, 1, 0)</f>
        <v>0</v>
      </c>
      <c r="R536" s="40">
        <f t="shared" si="911"/>
        <v>0</v>
      </c>
      <c r="S536" s="40">
        <f t="shared" si="911"/>
        <v>0</v>
      </c>
      <c r="T536" s="40">
        <f t="shared" si="911"/>
        <v>0</v>
      </c>
      <c r="U536" s="40">
        <f t="shared" ref="U536" si="912">IF(U130&lt;0, 1, 0)</f>
        <v>0</v>
      </c>
      <c r="AA536" s="40">
        <f t="shared" si="910"/>
        <v>0</v>
      </c>
      <c r="AB536" s="40">
        <f t="shared" si="910"/>
        <v>0</v>
      </c>
      <c r="AC536" s="40">
        <f t="shared" si="910"/>
        <v>0</v>
      </c>
      <c r="AD536" s="40">
        <f t="shared" si="910"/>
        <v>0</v>
      </c>
      <c r="AE536" s="40">
        <f t="shared" ref="AE536:AF536" si="913">IF(AE130&lt;0, 1, 0)</f>
        <v>0</v>
      </c>
      <c r="AF536" s="40">
        <f t="shared" si="913"/>
        <v>0</v>
      </c>
      <c r="BD536" t="str">
        <f t="shared" si="699"/>
        <v>RBZNORTH DEVON DISTRICT HOSPITAL</v>
      </c>
      <c r="BE536" s="94" t="s">
        <v>90</v>
      </c>
      <c r="BF536" s="94" t="s">
        <v>5473</v>
      </c>
      <c r="BG536" s="94" t="s">
        <v>90</v>
      </c>
      <c r="BH536" s="94" t="s">
        <v>5473</v>
      </c>
      <c r="BI536" s="94" t="str">
        <f t="shared" si="700"/>
        <v>RBZ</v>
      </c>
    </row>
    <row r="537" spans="4:61" hidden="1" x14ac:dyDescent="0.3">
      <c r="D537" s="28">
        <f t="shared" si="729"/>
        <v>0</v>
      </c>
      <c r="J537" s="40">
        <f t="shared" ref="J537:AD537" si="914">IF(J131&lt;0, 1, 0)</f>
        <v>0</v>
      </c>
      <c r="K537" s="40">
        <f t="shared" si="914"/>
        <v>0</v>
      </c>
      <c r="L537" s="40">
        <f t="shared" si="914"/>
        <v>0</v>
      </c>
      <c r="M537" s="40">
        <f t="shared" si="914"/>
        <v>0</v>
      </c>
      <c r="N537" s="40">
        <f t="shared" si="914"/>
        <v>0</v>
      </c>
      <c r="O537" s="40">
        <f t="shared" si="914"/>
        <v>0</v>
      </c>
      <c r="P537" s="40">
        <f t="shared" si="914"/>
        <v>0</v>
      </c>
      <c r="Q537" s="40">
        <f t="shared" ref="Q537:T537" si="915">IF(Q131&lt;0, 1, 0)</f>
        <v>0</v>
      </c>
      <c r="R537" s="40">
        <f t="shared" si="915"/>
        <v>0</v>
      </c>
      <c r="S537" s="40">
        <f t="shared" si="915"/>
        <v>0</v>
      </c>
      <c r="T537" s="40">
        <f t="shared" si="915"/>
        <v>0</v>
      </c>
      <c r="U537" s="40">
        <f t="shared" ref="U537" si="916">IF(U131&lt;0, 1, 0)</f>
        <v>0</v>
      </c>
      <c r="AA537" s="40">
        <f t="shared" si="914"/>
        <v>0</v>
      </c>
      <c r="AB537" s="40">
        <f t="shared" si="914"/>
        <v>0</v>
      </c>
      <c r="AC537" s="40">
        <f t="shared" si="914"/>
        <v>0</v>
      </c>
      <c r="AD537" s="40">
        <f t="shared" si="914"/>
        <v>0</v>
      </c>
      <c r="AE537" s="40">
        <f t="shared" ref="AE537:AF537" si="917">IF(AE131&lt;0, 1, 0)</f>
        <v>0</v>
      </c>
      <c r="AF537" s="40">
        <f t="shared" si="917"/>
        <v>0</v>
      </c>
      <c r="BD537" t="str">
        <f t="shared" si="699"/>
        <v>RBZOKEHAMPTON HOSPITAL</v>
      </c>
      <c r="BE537" s="94" t="s">
        <v>8093</v>
      </c>
      <c r="BF537" s="94" t="s">
        <v>8991</v>
      </c>
      <c r="BG537" s="94" t="s">
        <v>8093</v>
      </c>
      <c r="BH537" s="94" t="s">
        <v>8991</v>
      </c>
      <c r="BI537" s="94" t="str">
        <f t="shared" si="700"/>
        <v>RBZ</v>
      </c>
    </row>
    <row r="538" spans="4:61" hidden="1" x14ac:dyDescent="0.3">
      <c r="D538" s="28">
        <f t="shared" si="729"/>
        <v>0</v>
      </c>
      <c r="J538" s="40">
        <f t="shared" ref="J538:AD538" si="918">IF(J132&lt;0, 1, 0)</f>
        <v>0</v>
      </c>
      <c r="K538" s="40">
        <f t="shared" si="918"/>
        <v>0</v>
      </c>
      <c r="L538" s="40">
        <f t="shared" si="918"/>
        <v>0</v>
      </c>
      <c r="M538" s="40">
        <f t="shared" si="918"/>
        <v>0</v>
      </c>
      <c r="N538" s="40">
        <f t="shared" si="918"/>
        <v>0</v>
      </c>
      <c r="O538" s="40">
        <f t="shared" si="918"/>
        <v>0</v>
      </c>
      <c r="P538" s="40">
        <f t="shared" si="918"/>
        <v>0</v>
      </c>
      <c r="Q538" s="40">
        <f t="shared" ref="Q538:T538" si="919">IF(Q132&lt;0, 1, 0)</f>
        <v>0</v>
      </c>
      <c r="R538" s="40">
        <f t="shared" si="919"/>
        <v>0</v>
      </c>
      <c r="S538" s="40">
        <f t="shared" si="919"/>
        <v>0</v>
      </c>
      <c r="T538" s="40">
        <f t="shared" si="919"/>
        <v>0</v>
      </c>
      <c r="U538" s="40">
        <f t="shared" ref="U538" si="920">IF(U132&lt;0, 1, 0)</f>
        <v>0</v>
      </c>
      <c r="AA538" s="40">
        <f t="shared" si="918"/>
        <v>0</v>
      </c>
      <c r="AB538" s="40">
        <f t="shared" si="918"/>
        <v>0</v>
      </c>
      <c r="AC538" s="40">
        <f t="shared" si="918"/>
        <v>0</v>
      </c>
      <c r="AD538" s="40">
        <f t="shared" si="918"/>
        <v>0</v>
      </c>
      <c r="AE538" s="40">
        <f t="shared" ref="AE538:AF538" si="921">IF(AE132&lt;0, 1, 0)</f>
        <v>0</v>
      </c>
      <c r="AF538" s="40">
        <f t="shared" si="921"/>
        <v>0</v>
      </c>
      <c r="BD538" t="str">
        <f t="shared" si="699"/>
        <v>RBZOTTERY ST MARY HOSPITAL</v>
      </c>
      <c r="BE538" s="94" t="s">
        <v>8094</v>
      </c>
      <c r="BF538" s="94" t="s">
        <v>8992</v>
      </c>
      <c r="BG538" s="94" t="s">
        <v>8094</v>
      </c>
      <c r="BH538" s="94" t="s">
        <v>8992</v>
      </c>
      <c r="BI538" s="94" t="str">
        <f t="shared" si="700"/>
        <v>RBZ</v>
      </c>
    </row>
    <row r="539" spans="4:61" hidden="1" x14ac:dyDescent="0.3">
      <c r="D539" s="28">
        <f t="shared" si="729"/>
        <v>0</v>
      </c>
      <c r="J539" s="40">
        <f t="shared" ref="J539:AD539" si="922">IF(J133&lt;0, 1, 0)</f>
        <v>0</v>
      </c>
      <c r="K539" s="40">
        <f t="shared" si="922"/>
        <v>0</v>
      </c>
      <c r="L539" s="40">
        <f t="shared" si="922"/>
        <v>0</v>
      </c>
      <c r="M539" s="40">
        <f t="shared" si="922"/>
        <v>0</v>
      </c>
      <c r="N539" s="40">
        <f t="shared" si="922"/>
        <v>0</v>
      </c>
      <c r="O539" s="40">
        <f t="shared" si="922"/>
        <v>0</v>
      </c>
      <c r="P539" s="40">
        <f t="shared" si="922"/>
        <v>0</v>
      </c>
      <c r="Q539" s="40">
        <f t="shared" ref="Q539:T539" si="923">IF(Q133&lt;0, 1, 0)</f>
        <v>0</v>
      </c>
      <c r="R539" s="40">
        <f t="shared" si="923"/>
        <v>0</v>
      </c>
      <c r="S539" s="40">
        <f t="shared" si="923"/>
        <v>0</v>
      </c>
      <c r="T539" s="40">
        <f t="shared" si="923"/>
        <v>0</v>
      </c>
      <c r="U539" s="40">
        <f t="shared" ref="U539" si="924">IF(U133&lt;0, 1, 0)</f>
        <v>0</v>
      </c>
      <c r="AA539" s="40">
        <f t="shared" si="922"/>
        <v>0</v>
      </c>
      <c r="AB539" s="40">
        <f t="shared" si="922"/>
        <v>0</v>
      </c>
      <c r="AC539" s="40">
        <f t="shared" si="922"/>
        <v>0</v>
      </c>
      <c r="AD539" s="40">
        <f t="shared" si="922"/>
        <v>0</v>
      </c>
      <c r="AE539" s="40">
        <f t="shared" ref="AE539:AF539" si="925">IF(AE133&lt;0, 1, 0)</f>
        <v>0</v>
      </c>
      <c r="AF539" s="40">
        <f t="shared" si="925"/>
        <v>0</v>
      </c>
      <c r="BD539" t="str">
        <f t="shared" si="699"/>
        <v>RBZSEATON HOSPITAL</v>
      </c>
      <c r="BE539" s="94" t="s">
        <v>8095</v>
      </c>
      <c r="BF539" s="94" t="s">
        <v>8993</v>
      </c>
      <c r="BG539" s="94" t="s">
        <v>8095</v>
      </c>
      <c r="BH539" s="94" t="s">
        <v>8993</v>
      </c>
      <c r="BI539" s="94" t="str">
        <f t="shared" si="700"/>
        <v>RBZ</v>
      </c>
    </row>
    <row r="540" spans="4:61" hidden="1" x14ac:dyDescent="0.3">
      <c r="D540" s="28">
        <f t="shared" si="729"/>
        <v>0</v>
      </c>
      <c r="J540" s="40">
        <f t="shared" ref="J540:AD540" si="926">IF(J134&lt;0, 1, 0)</f>
        <v>0</v>
      </c>
      <c r="K540" s="40">
        <f t="shared" si="926"/>
        <v>0</v>
      </c>
      <c r="L540" s="40">
        <f t="shared" si="926"/>
        <v>0</v>
      </c>
      <c r="M540" s="40">
        <f t="shared" si="926"/>
        <v>0</v>
      </c>
      <c r="N540" s="40">
        <f t="shared" si="926"/>
        <v>0</v>
      </c>
      <c r="O540" s="40">
        <f t="shared" si="926"/>
        <v>0</v>
      </c>
      <c r="P540" s="40">
        <f t="shared" si="926"/>
        <v>0</v>
      </c>
      <c r="Q540" s="40">
        <f t="shared" ref="Q540:T540" si="927">IF(Q134&lt;0, 1, 0)</f>
        <v>0</v>
      </c>
      <c r="R540" s="40">
        <f t="shared" si="927"/>
        <v>0</v>
      </c>
      <c r="S540" s="40">
        <f t="shared" si="927"/>
        <v>0</v>
      </c>
      <c r="T540" s="40">
        <f t="shared" si="927"/>
        <v>0</v>
      </c>
      <c r="U540" s="40">
        <f t="shared" ref="U540" si="928">IF(U134&lt;0, 1, 0)</f>
        <v>0</v>
      </c>
      <c r="AA540" s="40">
        <f t="shared" si="926"/>
        <v>0</v>
      </c>
      <c r="AB540" s="40">
        <f t="shared" si="926"/>
        <v>0</v>
      </c>
      <c r="AC540" s="40">
        <f t="shared" si="926"/>
        <v>0</v>
      </c>
      <c r="AD540" s="40">
        <f t="shared" si="926"/>
        <v>0</v>
      </c>
      <c r="AE540" s="40">
        <f t="shared" ref="AE540:AF540" si="929">IF(AE134&lt;0, 1, 0)</f>
        <v>0</v>
      </c>
      <c r="AF540" s="40">
        <f t="shared" si="929"/>
        <v>0</v>
      </c>
      <c r="BD540" t="str">
        <f t="shared" si="699"/>
        <v>RBZSIDMOUTH HOSPITAL</v>
      </c>
      <c r="BE540" s="94" t="s">
        <v>8096</v>
      </c>
      <c r="BF540" s="94" t="s">
        <v>8994</v>
      </c>
      <c r="BG540" s="94" t="s">
        <v>8096</v>
      </c>
      <c r="BH540" s="94" t="s">
        <v>8994</v>
      </c>
      <c r="BI540" s="94" t="str">
        <f t="shared" si="700"/>
        <v>RBZ</v>
      </c>
    </row>
    <row r="541" spans="4:61" hidden="1" x14ac:dyDescent="0.3">
      <c r="D541" s="28">
        <f t="shared" si="729"/>
        <v>0</v>
      </c>
      <c r="J541" s="40">
        <f t="shared" ref="J541:AD541" si="930">IF(J135&lt;0, 1, 0)</f>
        <v>0</v>
      </c>
      <c r="K541" s="40">
        <f t="shared" si="930"/>
        <v>0</v>
      </c>
      <c r="L541" s="40">
        <f t="shared" si="930"/>
        <v>0</v>
      </c>
      <c r="M541" s="40">
        <f t="shared" si="930"/>
        <v>0</v>
      </c>
      <c r="N541" s="40">
        <f t="shared" si="930"/>
        <v>0</v>
      </c>
      <c r="O541" s="40">
        <f t="shared" si="930"/>
        <v>0</v>
      </c>
      <c r="P541" s="40">
        <f t="shared" si="930"/>
        <v>0</v>
      </c>
      <c r="Q541" s="40">
        <f t="shared" ref="Q541:T541" si="931">IF(Q135&lt;0, 1, 0)</f>
        <v>0</v>
      </c>
      <c r="R541" s="40">
        <f t="shared" si="931"/>
        <v>0</v>
      </c>
      <c r="S541" s="40">
        <f t="shared" si="931"/>
        <v>0</v>
      </c>
      <c r="T541" s="40">
        <f t="shared" si="931"/>
        <v>0</v>
      </c>
      <c r="U541" s="40">
        <f t="shared" ref="U541" si="932">IF(U135&lt;0, 1, 0)</f>
        <v>0</v>
      </c>
      <c r="AA541" s="40">
        <f t="shared" si="930"/>
        <v>0</v>
      </c>
      <c r="AB541" s="40">
        <f t="shared" si="930"/>
        <v>0</v>
      </c>
      <c r="AC541" s="40">
        <f t="shared" si="930"/>
        <v>0</v>
      </c>
      <c r="AD541" s="40">
        <f t="shared" si="930"/>
        <v>0</v>
      </c>
      <c r="AE541" s="40">
        <f t="shared" ref="AE541:AF541" si="933">IF(AE135&lt;0, 1, 0)</f>
        <v>0</v>
      </c>
      <c r="AF541" s="40">
        <f t="shared" si="933"/>
        <v>0</v>
      </c>
      <c r="BD541" t="str">
        <f t="shared" si="699"/>
        <v>RBZSOUTH MOLTON HOSPITAL</v>
      </c>
      <c r="BE541" s="94" t="s">
        <v>91</v>
      </c>
      <c r="BF541" s="94" t="s">
        <v>8995</v>
      </c>
      <c r="BG541" s="94" t="s">
        <v>91</v>
      </c>
      <c r="BH541" s="94" t="s">
        <v>8995</v>
      </c>
      <c r="BI541" s="94" t="str">
        <f t="shared" si="700"/>
        <v>RBZ</v>
      </c>
    </row>
    <row r="542" spans="4:61" hidden="1" x14ac:dyDescent="0.3">
      <c r="D542" s="28">
        <f t="shared" si="729"/>
        <v>0</v>
      </c>
      <c r="J542" s="40">
        <f t="shared" ref="J542:AD542" si="934">IF(J136&lt;0, 1, 0)</f>
        <v>0</v>
      </c>
      <c r="K542" s="40">
        <f t="shared" si="934"/>
        <v>0</v>
      </c>
      <c r="L542" s="40">
        <f t="shared" si="934"/>
        <v>0</v>
      </c>
      <c r="M542" s="40">
        <f t="shared" si="934"/>
        <v>0</v>
      </c>
      <c r="N542" s="40">
        <f t="shared" si="934"/>
        <v>0</v>
      </c>
      <c r="O542" s="40">
        <f t="shared" si="934"/>
        <v>0</v>
      </c>
      <c r="P542" s="40">
        <f t="shared" si="934"/>
        <v>0</v>
      </c>
      <c r="Q542" s="40">
        <f t="shared" ref="Q542:T542" si="935">IF(Q136&lt;0, 1, 0)</f>
        <v>0</v>
      </c>
      <c r="R542" s="40">
        <f t="shared" si="935"/>
        <v>0</v>
      </c>
      <c r="S542" s="40">
        <f t="shared" si="935"/>
        <v>0</v>
      </c>
      <c r="T542" s="40">
        <f t="shared" si="935"/>
        <v>0</v>
      </c>
      <c r="U542" s="40">
        <f t="shared" ref="U542" si="936">IF(U136&lt;0, 1, 0)</f>
        <v>0</v>
      </c>
      <c r="AA542" s="40">
        <f t="shared" si="934"/>
        <v>0</v>
      </c>
      <c r="AB542" s="40">
        <f t="shared" si="934"/>
        <v>0</v>
      </c>
      <c r="AC542" s="40">
        <f t="shared" si="934"/>
        <v>0</v>
      </c>
      <c r="AD542" s="40">
        <f t="shared" si="934"/>
        <v>0</v>
      </c>
      <c r="AE542" s="40">
        <f t="shared" ref="AE542:AF542" si="937">IF(AE136&lt;0, 1, 0)</f>
        <v>0</v>
      </c>
      <c r="AF542" s="40">
        <f t="shared" si="937"/>
        <v>0</v>
      </c>
      <c r="BD542" t="str">
        <f t="shared" si="699"/>
        <v>RBZTIVERTON AND DISTRICT HOSPITAL</v>
      </c>
      <c r="BE542" s="94" t="s">
        <v>8097</v>
      </c>
      <c r="BF542" s="94" t="s">
        <v>8996</v>
      </c>
      <c r="BG542" s="94" t="s">
        <v>8097</v>
      </c>
      <c r="BH542" s="94" t="s">
        <v>8996</v>
      </c>
      <c r="BI542" s="94" t="str">
        <f t="shared" si="700"/>
        <v>RBZ</v>
      </c>
    </row>
    <row r="543" spans="4:61" hidden="1" x14ac:dyDescent="0.3">
      <c r="D543" s="28">
        <f t="shared" si="729"/>
        <v>0</v>
      </c>
      <c r="J543" s="40">
        <f t="shared" ref="J543:AD543" si="938">IF(J137&lt;0, 1, 0)</f>
        <v>0</v>
      </c>
      <c r="K543" s="40">
        <f t="shared" si="938"/>
        <v>0</v>
      </c>
      <c r="L543" s="40">
        <f t="shared" si="938"/>
        <v>0</v>
      </c>
      <c r="M543" s="40">
        <f t="shared" si="938"/>
        <v>0</v>
      </c>
      <c r="N543" s="40">
        <f t="shared" si="938"/>
        <v>0</v>
      </c>
      <c r="O543" s="40">
        <f t="shared" si="938"/>
        <v>0</v>
      </c>
      <c r="P543" s="40">
        <f t="shared" si="938"/>
        <v>0</v>
      </c>
      <c r="Q543" s="40">
        <f t="shared" ref="Q543:T543" si="939">IF(Q137&lt;0, 1, 0)</f>
        <v>0</v>
      </c>
      <c r="R543" s="40">
        <f t="shared" si="939"/>
        <v>0</v>
      </c>
      <c r="S543" s="40">
        <f t="shared" si="939"/>
        <v>0</v>
      </c>
      <c r="T543" s="40">
        <f t="shared" si="939"/>
        <v>0</v>
      </c>
      <c r="U543" s="40">
        <f t="shared" ref="U543" si="940">IF(U137&lt;0, 1, 0)</f>
        <v>0</v>
      </c>
      <c r="AA543" s="40">
        <f t="shared" si="938"/>
        <v>0</v>
      </c>
      <c r="AB543" s="40">
        <f t="shared" si="938"/>
        <v>0</v>
      </c>
      <c r="AC543" s="40">
        <f t="shared" si="938"/>
        <v>0</v>
      </c>
      <c r="AD543" s="40">
        <f t="shared" si="938"/>
        <v>0</v>
      </c>
      <c r="AE543" s="40">
        <f t="shared" ref="AE543:AF543" si="941">IF(AE137&lt;0, 1, 0)</f>
        <v>0</v>
      </c>
      <c r="AF543" s="40">
        <f t="shared" si="941"/>
        <v>0</v>
      </c>
      <c r="BD543" t="str">
        <f t="shared" si="699"/>
        <v>RBZTORRINGTON HOSPITAL</v>
      </c>
      <c r="BE543" s="94" t="s">
        <v>92</v>
      </c>
      <c r="BF543" s="94" t="s">
        <v>8997</v>
      </c>
      <c r="BG543" s="94" t="s">
        <v>92</v>
      </c>
      <c r="BH543" s="94" t="s">
        <v>8997</v>
      </c>
      <c r="BI543" s="94" t="str">
        <f t="shared" si="700"/>
        <v>RBZ</v>
      </c>
    </row>
    <row r="544" spans="4:61" hidden="1" x14ac:dyDescent="0.3">
      <c r="D544" s="28">
        <f t="shared" si="729"/>
        <v>0</v>
      </c>
      <c r="J544" s="40">
        <f t="shared" ref="J544:AD544" si="942">IF(J138&lt;0, 1, 0)</f>
        <v>0</v>
      </c>
      <c r="K544" s="40">
        <f t="shared" si="942"/>
        <v>0</v>
      </c>
      <c r="L544" s="40">
        <f t="shared" si="942"/>
        <v>0</v>
      </c>
      <c r="M544" s="40">
        <f t="shared" si="942"/>
        <v>0</v>
      </c>
      <c r="N544" s="40">
        <f t="shared" si="942"/>
        <v>0</v>
      </c>
      <c r="O544" s="40">
        <f t="shared" si="942"/>
        <v>0</v>
      </c>
      <c r="P544" s="40">
        <f t="shared" si="942"/>
        <v>0</v>
      </c>
      <c r="Q544" s="40">
        <f t="shared" ref="Q544:T544" si="943">IF(Q138&lt;0, 1, 0)</f>
        <v>0</v>
      </c>
      <c r="R544" s="40">
        <f t="shared" si="943"/>
        <v>0</v>
      </c>
      <c r="S544" s="40">
        <f t="shared" si="943"/>
        <v>0</v>
      </c>
      <c r="T544" s="40">
        <f t="shared" si="943"/>
        <v>0</v>
      </c>
      <c r="U544" s="40">
        <f t="shared" ref="U544" si="944">IF(U138&lt;0, 1, 0)</f>
        <v>0</v>
      </c>
      <c r="AA544" s="40">
        <f t="shared" si="942"/>
        <v>0</v>
      </c>
      <c r="AB544" s="40">
        <f t="shared" si="942"/>
        <v>0</v>
      </c>
      <c r="AC544" s="40">
        <f t="shared" si="942"/>
        <v>0</v>
      </c>
      <c r="AD544" s="40">
        <f t="shared" si="942"/>
        <v>0</v>
      </c>
      <c r="AE544" s="40">
        <f t="shared" ref="AE544:AF544" si="945">IF(AE138&lt;0, 1, 0)</f>
        <v>0</v>
      </c>
      <c r="AF544" s="40">
        <f t="shared" si="945"/>
        <v>0</v>
      </c>
      <c r="BD544" t="str">
        <f t="shared" si="699"/>
        <v>RBZWHIPTON HOSPITAL</v>
      </c>
      <c r="BE544" s="94" t="s">
        <v>8098</v>
      </c>
      <c r="BF544" s="94" t="s">
        <v>8998</v>
      </c>
      <c r="BG544" s="94" t="s">
        <v>8098</v>
      </c>
      <c r="BH544" s="94" t="s">
        <v>8998</v>
      </c>
      <c r="BI544" s="94" t="str">
        <f t="shared" si="700"/>
        <v>RBZ</v>
      </c>
    </row>
    <row r="545" spans="4:61" hidden="1" x14ac:dyDescent="0.3">
      <c r="D545" s="28">
        <f t="shared" si="729"/>
        <v>0</v>
      </c>
      <c r="J545" s="40">
        <f t="shared" ref="J545:AD545" si="946">IF(J139&lt;0, 1, 0)</f>
        <v>0</v>
      </c>
      <c r="K545" s="40">
        <f t="shared" si="946"/>
        <v>0</v>
      </c>
      <c r="L545" s="40">
        <f t="shared" si="946"/>
        <v>0</v>
      </c>
      <c r="M545" s="40">
        <f t="shared" si="946"/>
        <v>0</v>
      </c>
      <c r="N545" s="40">
        <f t="shared" si="946"/>
        <v>0</v>
      </c>
      <c r="O545" s="40">
        <f t="shared" si="946"/>
        <v>0</v>
      </c>
      <c r="P545" s="40">
        <f t="shared" si="946"/>
        <v>0</v>
      </c>
      <c r="Q545" s="40">
        <f t="shared" ref="Q545:T545" si="947">IF(Q139&lt;0, 1, 0)</f>
        <v>0</v>
      </c>
      <c r="R545" s="40">
        <f t="shared" si="947"/>
        <v>0</v>
      </c>
      <c r="S545" s="40">
        <f t="shared" si="947"/>
        <v>0</v>
      </c>
      <c r="T545" s="40">
        <f t="shared" si="947"/>
        <v>0</v>
      </c>
      <c r="U545" s="40">
        <f t="shared" ref="U545" si="948">IF(U139&lt;0, 1, 0)</f>
        <v>0</v>
      </c>
      <c r="AA545" s="40">
        <f t="shared" si="946"/>
        <v>0</v>
      </c>
      <c r="AB545" s="40">
        <f t="shared" si="946"/>
        <v>0</v>
      </c>
      <c r="AC545" s="40">
        <f t="shared" si="946"/>
        <v>0</v>
      </c>
      <c r="AD545" s="40">
        <f t="shared" si="946"/>
        <v>0</v>
      </c>
      <c r="AE545" s="40">
        <f t="shared" ref="AE545:AF545" si="949">IF(AE139&lt;0, 1, 0)</f>
        <v>0</v>
      </c>
      <c r="AF545" s="40">
        <f t="shared" si="949"/>
        <v>0</v>
      </c>
      <c r="BD545" t="str">
        <f t="shared" si="699"/>
        <v>RC1BEDFORD HOSPITAL NORTH WING</v>
      </c>
      <c r="BE545" s="94" t="s">
        <v>93</v>
      </c>
      <c r="BF545" s="94" t="s">
        <v>8999</v>
      </c>
      <c r="BG545" s="94" t="s">
        <v>93</v>
      </c>
      <c r="BH545" s="94" t="s">
        <v>8999</v>
      </c>
      <c r="BI545" s="94" t="str">
        <f t="shared" si="700"/>
        <v>RC1</v>
      </c>
    </row>
    <row r="546" spans="4:61" hidden="1" x14ac:dyDescent="0.3">
      <c r="D546" s="28">
        <f t="shared" si="729"/>
        <v>0</v>
      </c>
      <c r="J546" s="40">
        <f t="shared" ref="J546:AD546" si="950">IF(J140&lt;0, 1, 0)</f>
        <v>0</v>
      </c>
      <c r="K546" s="40">
        <f t="shared" si="950"/>
        <v>0</v>
      </c>
      <c r="L546" s="40">
        <f t="shared" si="950"/>
        <v>0</v>
      </c>
      <c r="M546" s="40">
        <f t="shared" si="950"/>
        <v>0</v>
      </c>
      <c r="N546" s="40">
        <f t="shared" si="950"/>
        <v>0</v>
      </c>
      <c r="O546" s="40">
        <f t="shared" si="950"/>
        <v>0</v>
      </c>
      <c r="P546" s="40">
        <f t="shared" si="950"/>
        <v>0</v>
      </c>
      <c r="Q546" s="40">
        <f t="shared" ref="Q546:T546" si="951">IF(Q140&lt;0, 1, 0)</f>
        <v>0</v>
      </c>
      <c r="R546" s="40">
        <f t="shared" si="951"/>
        <v>0</v>
      </c>
      <c r="S546" s="40">
        <f t="shared" si="951"/>
        <v>0</v>
      </c>
      <c r="T546" s="40">
        <f t="shared" si="951"/>
        <v>0</v>
      </c>
      <c r="U546" s="40">
        <f t="shared" ref="U546" si="952">IF(U140&lt;0, 1, 0)</f>
        <v>0</v>
      </c>
      <c r="AA546" s="40">
        <f t="shared" si="950"/>
        <v>0</v>
      </c>
      <c r="AB546" s="40">
        <f t="shared" si="950"/>
        <v>0</v>
      </c>
      <c r="AC546" s="40">
        <f t="shared" si="950"/>
        <v>0</v>
      </c>
      <c r="AD546" s="40">
        <f t="shared" si="950"/>
        <v>0</v>
      </c>
      <c r="AE546" s="40">
        <f t="shared" ref="AE546:AF546" si="953">IF(AE140&lt;0, 1, 0)</f>
        <v>0</v>
      </c>
      <c r="AF546" s="40">
        <f t="shared" si="953"/>
        <v>0</v>
      </c>
      <c r="BD546" t="str">
        <f t="shared" si="699"/>
        <v>RC1BEDFORD HOSPITAL SOUTH WING</v>
      </c>
      <c r="BE546" s="94" t="s">
        <v>0</v>
      </c>
      <c r="BF546" s="94" t="s">
        <v>9000</v>
      </c>
      <c r="BG546" s="94" t="s">
        <v>0</v>
      </c>
      <c r="BH546" s="94" t="s">
        <v>9000</v>
      </c>
      <c r="BI546" s="94" t="str">
        <f t="shared" si="700"/>
        <v>RC1</v>
      </c>
    </row>
    <row r="547" spans="4:61" hidden="1" x14ac:dyDescent="0.3">
      <c r="D547" s="28">
        <f t="shared" si="729"/>
        <v>0</v>
      </c>
      <c r="J547" s="40">
        <f t="shared" ref="J547:AD547" si="954">IF(J141&lt;0, 1, 0)</f>
        <v>0</v>
      </c>
      <c r="K547" s="40">
        <f t="shared" si="954"/>
        <v>0</v>
      </c>
      <c r="L547" s="40">
        <f t="shared" si="954"/>
        <v>0</v>
      </c>
      <c r="M547" s="40">
        <f t="shared" si="954"/>
        <v>0</v>
      </c>
      <c r="N547" s="40">
        <f t="shared" si="954"/>
        <v>0</v>
      </c>
      <c r="O547" s="40">
        <f t="shared" si="954"/>
        <v>0</v>
      </c>
      <c r="P547" s="40">
        <f t="shared" si="954"/>
        <v>0</v>
      </c>
      <c r="Q547" s="40">
        <f t="shared" ref="Q547:T547" si="955">IF(Q141&lt;0, 1, 0)</f>
        <v>0</v>
      </c>
      <c r="R547" s="40">
        <f t="shared" si="955"/>
        <v>0</v>
      </c>
      <c r="S547" s="40">
        <f t="shared" si="955"/>
        <v>0</v>
      </c>
      <c r="T547" s="40">
        <f t="shared" si="955"/>
        <v>0</v>
      </c>
      <c r="U547" s="40">
        <f t="shared" ref="U547" si="956">IF(U141&lt;0, 1, 0)</f>
        <v>0</v>
      </c>
      <c r="AA547" s="40">
        <f t="shared" si="954"/>
        <v>0</v>
      </c>
      <c r="AB547" s="40">
        <f t="shared" si="954"/>
        <v>0</v>
      </c>
      <c r="AC547" s="40">
        <f t="shared" si="954"/>
        <v>0</v>
      </c>
      <c r="AD547" s="40">
        <f t="shared" si="954"/>
        <v>0</v>
      </c>
      <c r="AE547" s="40">
        <f t="shared" ref="AE547:AF547" si="957">IF(AE141&lt;0, 1, 0)</f>
        <v>0</v>
      </c>
      <c r="AF547" s="40">
        <f t="shared" si="957"/>
        <v>0</v>
      </c>
      <c r="BD547" t="str">
        <f t="shared" ref="BD547:BD610" si="958">CONCATENATE(LEFT(BE547, 3),BF547)</f>
        <v>RC3CENTRAL MIDDLESEX HOSPITAL</v>
      </c>
      <c r="BE547" s="94" t="s">
        <v>2</v>
      </c>
      <c r="BF547" s="94" t="s">
        <v>9001</v>
      </c>
      <c r="BG547" s="94" t="s">
        <v>2</v>
      </c>
      <c r="BH547" s="94" t="s">
        <v>9001</v>
      </c>
      <c r="BI547" s="94" t="str">
        <f t="shared" ref="BI547:BI610" si="959">LEFT(BG547,3)</f>
        <v>RC3</v>
      </c>
    </row>
    <row r="548" spans="4:61" hidden="1" x14ac:dyDescent="0.3">
      <c r="D548" s="28">
        <f t="shared" si="729"/>
        <v>0</v>
      </c>
      <c r="J548" s="40">
        <f t="shared" ref="J548:AD548" si="960">IF(J142&lt;0, 1, 0)</f>
        <v>0</v>
      </c>
      <c r="K548" s="40">
        <f t="shared" si="960"/>
        <v>0</v>
      </c>
      <c r="L548" s="40">
        <f t="shared" si="960"/>
        <v>0</v>
      </c>
      <c r="M548" s="40">
        <f t="shared" si="960"/>
        <v>0</v>
      </c>
      <c r="N548" s="40">
        <f t="shared" si="960"/>
        <v>0</v>
      </c>
      <c r="O548" s="40">
        <f t="shared" si="960"/>
        <v>0</v>
      </c>
      <c r="P548" s="40">
        <f t="shared" si="960"/>
        <v>0</v>
      </c>
      <c r="Q548" s="40">
        <f t="shared" ref="Q548:T548" si="961">IF(Q142&lt;0, 1, 0)</f>
        <v>0</v>
      </c>
      <c r="R548" s="40">
        <f t="shared" si="961"/>
        <v>0</v>
      </c>
      <c r="S548" s="40">
        <f t="shared" si="961"/>
        <v>0</v>
      </c>
      <c r="T548" s="40">
        <f t="shared" si="961"/>
        <v>0</v>
      </c>
      <c r="U548" s="40">
        <f t="shared" ref="U548" si="962">IF(U142&lt;0, 1, 0)</f>
        <v>0</v>
      </c>
      <c r="AA548" s="40">
        <f t="shared" si="960"/>
        <v>0</v>
      </c>
      <c r="AB548" s="40">
        <f t="shared" si="960"/>
        <v>0</v>
      </c>
      <c r="AC548" s="40">
        <f t="shared" si="960"/>
        <v>0</v>
      </c>
      <c r="AD548" s="40">
        <f t="shared" si="960"/>
        <v>0</v>
      </c>
      <c r="AE548" s="40">
        <f t="shared" ref="AE548:AF548" si="963">IF(AE142&lt;0, 1, 0)</f>
        <v>0</v>
      </c>
      <c r="AF548" s="40">
        <f t="shared" si="963"/>
        <v>0</v>
      </c>
      <c r="BD548" t="str">
        <f t="shared" si="958"/>
        <v>RC3EALING HOSPITAL</v>
      </c>
      <c r="BE548" s="94" t="s">
        <v>1</v>
      </c>
      <c r="BF548" s="94" t="s">
        <v>9002</v>
      </c>
      <c r="BG548" s="94" t="s">
        <v>1</v>
      </c>
      <c r="BH548" s="94" t="s">
        <v>9002</v>
      </c>
      <c r="BI548" s="94" t="str">
        <f t="shared" si="959"/>
        <v>RC3</v>
      </c>
    </row>
    <row r="549" spans="4:61" hidden="1" x14ac:dyDescent="0.3">
      <c r="D549" s="28">
        <f t="shared" si="729"/>
        <v>0</v>
      </c>
      <c r="J549" s="40">
        <f t="shared" ref="J549:AD549" si="964">IF(J143&lt;0, 1, 0)</f>
        <v>0</v>
      </c>
      <c r="K549" s="40">
        <f t="shared" si="964"/>
        <v>0</v>
      </c>
      <c r="L549" s="40">
        <f t="shared" si="964"/>
        <v>0</v>
      </c>
      <c r="M549" s="40">
        <f t="shared" si="964"/>
        <v>0</v>
      </c>
      <c r="N549" s="40">
        <f t="shared" si="964"/>
        <v>0</v>
      </c>
      <c r="O549" s="40">
        <f t="shared" si="964"/>
        <v>0</v>
      </c>
      <c r="P549" s="40">
        <f t="shared" si="964"/>
        <v>0</v>
      </c>
      <c r="Q549" s="40">
        <f t="shared" ref="Q549:T549" si="965">IF(Q143&lt;0, 1, 0)</f>
        <v>0</v>
      </c>
      <c r="R549" s="40">
        <f t="shared" si="965"/>
        <v>0</v>
      </c>
      <c r="S549" s="40">
        <f t="shared" si="965"/>
        <v>0</v>
      </c>
      <c r="T549" s="40">
        <f t="shared" si="965"/>
        <v>0</v>
      </c>
      <c r="U549" s="40">
        <f t="shared" ref="U549" si="966">IF(U143&lt;0, 1, 0)</f>
        <v>0</v>
      </c>
      <c r="AA549" s="40">
        <f t="shared" si="964"/>
        <v>0</v>
      </c>
      <c r="AB549" s="40">
        <f t="shared" si="964"/>
        <v>0</v>
      </c>
      <c r="AC549" s="40">
        <f t="shared" si="964"/>
        <v>0</v>
      </c>
      <c r="AD549" s="40">
        <f t="shared" si="964"/>
        <v>0</v>
      </c>
      <c r="AE549" s="40">
        <f t="shared" ref="AE549:AF549" si="967">IF(AE143&lt;0, 1, 0)</f>
        <v>0</v>
      </c>
      <c r="AF549" s="40">
        <f t="shared" si="967"/>
        <v>0</v>
      </c>
      <c r="BD549" t="str">
        <f t="shared" si="958"/>
        <v>RC3FROME COMMUNITY HOSPITAL</v>
      </c>
      <c r="BE549" s="94" t="s">
        <v>8926</v>
      </c>
      <c r="BF549" s="94" t="s">
        <v>3200</v>
      </c>
      <c r="BG549" s="94" t="s">
        <v>8926</v>
      </c>
      <c r="BH549" s="94" t="s">
        <v>3200</v>
      </c>
      <c r="BI549" s="94" t="str">
        <f t="shared" si="959"/>
        <v>RC3</v>
      </c>
    </row>
    <row r="550" spans="4:61" hidden="1" x14ac:dyDescent="0.3">
      <c r="D550" s="28">
        <f t="shared" si="729"/>
        <v>0</v>
      </c>
      <c r="J550" s="40">
        <f t="shared" ref="J550:AD550" si="968">IF(J144&lt;0, 1, 0)</f>
        <v>0</v>
      </c>
      <c r="K550" s="40">
        <f t="shared" si="968"/>
        <v>0</v>
      </c>
      <c r="L550" s="40">
        <f t="shared" si="968"/>
        <v>0</v>
      </c>
      <c r="M550" s="40">
        <f t="shared" si="968"/>
        <v>0</v>
      </c>
      <c r="N550" s="40">
        <f t="shared" si="968"/>
        <v>0</v>
      </c>
      <c r="O550" s="40">
        <f t="shared" si="968"/>
        <v>0</v>
      </c>
      <c r="P550" s="40">
        <f t="shared" si="968"/>
        <v>0</v>
      </c>
      <c r="Q550" s="40">
        <f t="shared" ref="Q550:T550" si="969">IF(Q144&lt;0, 1, 0)</f>
        <v>0</v>
      </c>
      <c r="R550" s="40">
        <f t="shared" si="969"/>
        <v>0</v>
      </c>
      <c r="S550" s="40">
        <f t="shared" si="969"/>
        <v>0</v>
      </c>
      <c r="T550" s="40">
        <f t="shared" si="969"/>
        <v>0</v>
      </c>
      <c r="U550" s="40">
        <f t="shared" ref="U550" si="970">IF(U144&lt;0, 1, 0)</f>
        <v>0</v>
      </c>
      <c r="AA550" s="40">
        <f t="shared" si="968"/>
        <v>0</v>
      </c>
      <c r="AB550" s="40">
        <f t="shared" si="968"/>
        <v>0</v>
      </c>
      <c r="AC550" s="40">
        <f t="shared" si="968"/>
        <v>0</v>
      </c>
      <c r="AD550" s="40">
        <f t="shared" si="968"/>
        <v>0</v>
      </c>
      <c r="AE550" s="40">
        <f t="shared" ref="AE550:AF550" si="971">IF(AE144&lt;0, 1, 0)</f>
        <v>0</v>
      </c>
      <c r="AF550" s="40">
        <f t="shared" si="971"/>
        <v>0</v>
      </c>
      <c r="BD550" t="str">
        <f t="shared" si="958"/>
        <v xml:space="preserve">RC3NEW SPECIALTY-INTERMEDIATE CARE EALING </v>
      </c>
      <c r="BE550" s="94" t="s">
        <v>8054</v>
      </c>
      <c r="BF550" s="94" t="s">
        <v>8055</v>
      </c>
      <c r="BG550" s="94" t="s">
        <v>8054</v>
      </c>
      <c r="BH550" s="94" t="s">
        <v>8055</v>
      </c>
      <c r="BI550" s="94" t="str">
        <f t="shared" si="959"/>
        <v>RC3</v>
      </c>
    </row>
    <row r="551" spans="4:61" hidden="1" x14ac:dyDescent="0.3">
      <c r="D551" s="28">
        <f t="shared" si="729"/>
        <v>0</v>
      </c>
      <c r="J551" s="40">
        <f t="shared" ref="J551:AD551" si="972">IF(J145&lt;0, 1, 0)</f>
        <v>0</v>
      </c>
      <c r="K551" s="40">
        <f t="shared" si="972"/>
        <v>0</v>
      </c>
      <c r="L551" s="40">
        <f t="shared" si="972"/>
        <v>0</v>
      </c>
      <c r="M551" s="40">
        <f t="shared" si="972"/>
        <v>0</v>
      </c>
      <c r="N551" s="40">
        <f t="shared" si="972"/>
        <v>0</v>
      </c>
      <c r="O551" s="40">
        <f t="shared" si="972"/>
        <v>0</v>
      </c>
      <c r="P551" s="40">
        <f t="shared" si="972"/>
        <v>0</v>
      </c>
      <c r="Q551" s="40">
        <f t="shared" ref="Q551:T551" si="973">IF(Q145&lt;0, 1, 0)</f>
        <v>0</v>
      </c>
      <c r="R551" s="40">
        <f t="shared" si="973"/>
        <v>0</v>
      </c>
      <c r="S551" s="40">
        <f t="shared" si="973"/>
        <v>0</v>
      </c>
      <c r="T551" s="40">
        <f t="shared" si="973"/>
        <v>0</v>
      </c>
      <c r="U551" s="40">
        <f t="shared" ref="U551" si="974">IF(U145&lt;0, 1, 0)</f>
        <v>0</v>
      </c>
      <c r="AA551" s="40">
        <f t="shared" si="972"/>
        <v>0</v>
      </c>
      <c r="AB551" s="40">
        <f t="shared" si="972"/>
        <v>0</v>
      </c>
      <c r="AC551" s="40">
        <f t="shared" si="972"/>
        <v>0</v>
      </c>
      <c r="AD551" s="40">
        <f t="shared" si="972"/>
        <v>0</v>
      </c>
      <c r="AE551" s="40">
        <f t="shared" ref="AE551:AF551" si="975">IF(AE145&lt;0, 1, 0)</f>
        <v>0</v>
      </c>
      <c r="AF551" s="40">
        <f t="shared" si="975"/>
        <v>0</v>
      </c>
      <c r="BD551" t="str">
        <f t="shared" si="958"/>
        <v>RC3THE MANOR HOUSE</v>
      </c>
      <c r="BE551" s="94" t="s">
        <v>3</v>
      </c>
      <c r="BF551" s="94" t="s">
        <v>9003</v>
      </c>
      <c r="BG551" s="94" t="s">
        <v>3</v>
      </c>
      <c r="BH551" s="94" t="s">
        <v>9003</v>
      </c>
      <c r="BI551" s="94" t="str">
        <f t="shared" si="959"/>
        <v>RC3</v>
      </c>
    </row>
    <row r="552" spans="4:61" hidden="1" x14ac:dyDescent="0.3">
      <c r="D552" s="28">
        <f t="shared" si="729"/>
        <v>0</v>
      </c>
      <c r="J552" s="40">
        <f t="shared" ref="J552:AD552" si="976">IF(J146&lt;0, 1, 0)</f>
        <v>0</v>
      </c>
      <c r="K552" s="40">
        <f t="shared" si="976"/>
        <v>0</v>
      </c>
      <c r="L552" s="40">
        <f t="shared" si="976"/>
        <v>0</v>
      </c>
      <c r="M552" s="40">
        <f t="shared" si="976"/>
        <v>0</v>
      </c>
      <c r="N552" s="40">
        <f t="shared" si="976"/>
        <v>0</v>
      </c>
      <c r="O552" s="40">
        <f t="shared" si="976"/>
        <v>0</v>
      </c>
      <c r="P552" s="40">
        <f t="shared" si="976"/>
        <v>0</v>
      </c>
      <c r="Q552" s="40">
        <f t="shared" ref="Q552:T552" si="977">IF(Q146&lt;0, 1, 0)</f>
        <v>0</v>
      </c>
      <c r="R552" s="40">
        <f t="shared" si="977"/>
        <v>0</v>
      </c>
      <c r="S552" s="40">
        <f t="shared" si="977"/>
        <v>0</v>
      </c>
      <c r="T552" s="40">
        <f t="shared" si="977"/>
        <v>0</v>
      </c>
      <c r="U552" s="40">
        <f t="shared" ref="U552" si="978">IF(U146&lt;0, 1, 0)</f>
        <v>0</v>
      </c>
      <c r="AA552" s="40">
        <f t="shared" si="976"/>
        <v>0</v>
      </c>
      <c r="AB552" s="40">
        <f t="shared" si="976"/>
        <v>0</v>
      </c>
      <c r="AC552" s="40">
        <f t="shared" si="976"/>
        <v>0</v>
      </c>
      <c r="AD552" s="40">
        <f t="shared" si="976"/>
        <v>0</v>
      </c>
      <c r="AE552" s="40">
        <f t="shared" ref="AE552:AF552" si="979">IF(AE146&lt;0, 1, 0)</f>
        <v>0</v>
      </c>
      <c r="AF552" s="40">
        <f t="shared" si="979"/>
        <v>0</v>
      </c>
      <c r="BD552" t="str">
        <f t="shared" si="958"/>
        <v>RC3WILLESDEN CENTRE FOR HEALTH AND CARE</v>
      </c>
      <c r="BE552" s="94" t="s">
        <v>4</v>
      </c>
      <c r="BF552" s="94" t="s">
        <v>9004</v>
      </c>
      <c r="BG552" s="94" t="s">
        <v>4</v>
      </c>
      <c r="BH552" s="94" t="s">
        <v>9004</v>
      </c>
      <c r="BI552" s="94" t="str">
        <f t="shared" si="959"/>
        <v>RC3</v>
      </c>
    </row>
    <row r="553" spans="4:61" hidden="1" x14ac:dyDescent="0.3">
      <c r="D553" s="28">
        <f t="shared" si="729"/>
        <v>0</v>
      </c>
      <c r="J553" s="40">
        <f t="shared" ref="J553:AD553" si="980">IF(J147&lt;0, 1, 0)</f>
        <v>0</v>
      </c>
      <c r="K553" s="40">
        <f t="shared" si="980"/>
        <v>0</v>
      </c>
      <c r="L553" s="40">
        <f t="shared" si="980"/>
        <v>0</v>
      </c>
      <c r="M553" s="40">
        <f t="shared" si="980"/>
        <v>0</v>
      </c>
      <c r="N553" s="40">
        <f t="shared" si="980"/>
        <v>0</v>
      </c>
      <c r="O553" s="40">
        <f t="shared" si="980"/>
        <v>0</v>
      </c>
      <c r="P553" s="40">
        <f t="shared" si="980"/>
        <v>0</v>
      </c>
      <c r="Q553" s="40">
        <f t="shared" ref="Q553:T553" si="981">IF(Q147&lt;0, 1, 0)</f>
        <v>0</v>
      </c>
      <c r="R553" s="40">
        <f t="shared" si="981"/>
        <v>0</v>
      </c>
      <c r="S553" s="40">
        <f t="shared" si="981"/>
        <v>0</v>
      </c>
      <c r="T553" s="40">
        <f t="shared" si="981"/>
        <v>0</v>
      </c>
      <c r="U553" s="40">
        <f t="shared" ref="U553" si="982">IF(U147&lt;0, 1, 0)</f>
        <v>0</v>
      </c>
      <c r="AA553" s="40">
        <f t="shared" si="980"/>
        <v>0</v>
      </c>
      <c r="AB553" s="40">
        <f t="shared" si="980"/>
        <v>0</v>
      </c>
      <c r="AC553" s="40">
        <f t="shared" si="980"/>
        <v>0</v>
      </c>
      <c r="AD553" s="40">
        <f t="shared" si="980"/>
        <v>0</v>
      </c>
      <c r="AE553" s="40">
        <f t="shared" ref="AE553:AF553" si="983">IF(AE147&lt;0, 1, 0)</f>
        <v>0</v>
      </c>
      <c r="AF553" s="40">
        <f t="shared" si="983"/>
        <v>0</v>
      </c>
      <c r="BD553" t="str">
        <f t="shared" si="958"/>
        <v>RC9LUTON AND DUNSTABLE HOSPITAL</v>
      </c>
      <c r="BE553" s="94" t="s">
        <v>5</v>
      </c>
      <c r="BF553" s="94" t="s">
        <v>9005</v>
      </c>
      <c r="BG553" s="94" t="s">
        <v>5</v>
      </c>
      <c r="BH553" s="94" t="s">
        <v>9005</v>
      </c>
      <c r="BI553" s="94" t="str">
        <f t="shared" si="959"/>
        <v>RC9</v>
      </c>
    </row>
    <row r="554" spans="4:61" hidden="1" x14ac:dyDescent="0.3">
      <c r="D554" s="28">
        <f t="shared" si="729"/>
        <v>0</v>
      </c>
      <c r="J554" s="40">
        <f t="shared" ref="J554:AD554" si="984">IF(J148&lt;0, 1, 0)</f>
        <v>0</v>
      </c>
      <c r="K554" s="40">
        <f t="shared" si="984"/>
        <v>0</v>
      </c>
      <c r="L554" s="40">
        <f t="shared" si="984"/>
        <v>0</v>
      </c>
      <c r="M554" s="40">
        <f t="shared" si="984"/>
        <v>0</v>
      </c>
      <c r="N554" s="40">
        <f t="shared" si="984"/>
        <v>0</v>
      </c>
      <c r="O554" s="40">
        <f t="shared" si="984"/>
        <v>0</v>
      </c>
      <c r="P554" s="40">
        <f t="shared" si="984"/>
        <v>0</v>
      </c>
      <c r="Q554" s="40">
        <f t="shared" ref="Q554:T554" si="985">IF(Q148&lt;0, 1, 0)</f>
        <v>0</v>
      </c>
      <c r="R554" s="40">
        <f t="shared" si="985"/>
        <v>0</v>
      </c>
      <c r="S554" s="40">
        <f t="shared" si="985"/>
        <v>0</v>
      </c>
      <c r="T554" s="40">
        <f t="shared" si="985"/>
        <v>0</v>
      </c>
      <c r="U554" s="40">
        <f t="shared" ref="U554" si="986">IF(U148&lt;0, 1, 0)</f>
        <v>0</v>
      </c>
      <c r="AA554" s="40">
        <f t="shared" si="984"/>
        <v>0</v>
      </c>
      <c r="AB554" s="40">
        <f t="shared" si="984"/>
        <v>0</v>
      </c>
      <c r="AC554" s="40">
        <f t="shared" si="984"/>
        <v>0</v>
      </c>
      <c r="AD554" s="40">
        <f t="shared" si="984"/>
        <v>0</v>
      </c>
      <c r="AE554" s="40">
        <f t="shared" ref="AE554:AF554" si="987">IF(AE148&lt;0, 1, 0)</f>
        <v>0</v>
      </c>
      <c r="AF554" s="40">
        <f t="shared" si="987"/>
        <v>0</v>
      </c>
      <c r="BD554" t="str">
        <f t="shared" si="958"/>
        <v>RCBARCHWAYS INTERMEDIATE CARE UNIT</v>
      </c>
      <c r="BE554" s="98" t="s">
        <v>9813</v>
      </c>
      <c r="BF554" s="98" t="s">
        <v>9814</v>
      </c>
      <c r="BG554" s="98" t="s">
        <v>9813</v>
      </c>
      <c r="BH554" s="98" t="s">
        <v>9814</v>
      </c>
      <c r="BI554" s="94" t="str">
        <f t="shared" si="959"/>
        <v>RCB</v>
      </c>
    </row>
    <row r="555" spans="4:61" hidden="1" x14ac:dyDescent="0.3">
      <c r="D555" s="28">
        <f t="shared" ref="D555:D618" si="988">IF(D143="", IF(E143="", 0,1),0)</f>
        <v>0</v>
      </c>
      <c r="J555" s="40">
        <f t="shared" ref="J555:AD555" si="989">IF(J149&lt;0, 1, 0)</f>
        <v>0</v>
      </c>
      <c r="K555" s="40">
        <f t="shared" si="989"/>
        <v>0</v>
      </c>
      <c r="L555" s="40">
        <f t="shared" si="989"/>
        <v>0</v>
      </c>
      <c r="M555" s="40">
        <f t="shared" si="989"/>
        <v>0</v>
      </c>
      <c r="N555" s="40">
        <f t="shared" si="989"/>
        <v>0</v>
      </c>
      <c r="O555" s="40">
        <f t="shared" si="989"/>
        <v>0</v>
      </c>
      <c r="P555" s="40">
        <f t="shared" si="989"/>
        <v>0</v>
      </c>
      <c r="Q555" s="40">
        <f t="shared" ref="Q555:T555" si="990">IF(Q149&lt;0, 1, 0)</f>
        <v>0</v>
      </c>
      <c r="R555" s="40">
        <f t="shared" si="990"/>
        <v>0</v>
      </c>
      <c r="S555" s="40">
        <f t="shared" si="990"/>
        <v>0</v>
      </c>
      <c r="T555" s="40">
        <f t="shared" si="990"/>
        <v>0</v>
      </c>
      <c r="U555" s="40">
        <f t="shared" ref="U555" si="991">IF(U149&lt;0, 1, 0)</f>
        <v>0</v>
      </c>
      <c r="AA555" s="40">
        <f t="shared" si="989"/>
        <v>0</v>
      </c>
      <c r="AB555" s="40">
        <f t="shared" si="989"/>
        <v>0</v>
      </c>
      <c r="AC555" s="40">
        <f t="shared" si="989"/>
        <v>0</v>
      </c>
      <c r="AD555" s="40">
        <f t="shared" si="989"/>
        <v>0</v>
      </c>
      <c r="AE555" s="40">
        <f t="shared" ref="AE555:AF555" si="992">IF(AE149&lt;0, 1, 0)</f>
        <v>0</v>
      </c>
      <c r="AF555" s="40">
        <f t="shared" si="992"/>
        <v>0</v>
      </c>
      <c r="BD555" t="str">
        <f t="shared" si="958"/>
        <v>RCBBOOTHAM PARK HOSPITAL</v>
      </c>
      <c r="BE555" s="94" t="s">
        <v>6</v>
      </c>
      <c r="BF555" s="94" t="s">
        <v>3104</v>
      </c>
      <c r="BG555" s="94" t="s">
        <v>6</v>
      </c>
      <c r="BH555" s="94" t="s">
        <v>3104</v>
      </c>
      <c r="BI555" s="94" t="str">
        <f t="shared" si="959"/>
        <v>RCB</v>
      </c>
    </row>
    <row r="556" spans="4:61" hidden="1" x14ac:dyDescent="0.3">
      <c r="D556" s="28">
        <f t="shared" si="988"/>
        <v>0</v>
      </c>
      <c r="J556" s="40">
        <f t="shared" ref="J556:AD556" si="993">IF(J150&lt;0, 1, 0)</f>
        <v>0</v>
      </c>
      <c r="K556" s="40">
        <f t="shared" si="993"/>
        <v>0</v>
      </c>
      <c r="L556" s="40">
        <f t="shared" si="993"/>
        <v>0</v>
      </c>
      <c r="M556" s="40">
        <f t="shared" si="993"/>
        <v>0</v>
      </c>
      <c r="N556" s="40">
        <f t="shared" si="993"/>
        <v>0</v>
      </c>
      <c r="O556" s="40">
        <f t="shared" si="993"/>
        <v>0</v>
      </c>
      <c r="P556" s="40">
        <f t="shared" si="993"/>
        <v>0</v>
      </c>
      <c r="Q556" s="40">
        <f t="shared" ref="Q556:T556" si="994">IF(Q150&lt;0, 1, 0)</f>
        <v>0</v>
      </c>
      <c r="R556" s="40">
        <f t="shared" si="994"/>
        <v>0</v>
      </c>
      <c r="S556" s="40">
        <f t="shared" si="994"/>
        <v>0</v>
      </c>
      <c r="T556" s="40">
        <f t="shared" si="994"/>
        <v>0</v>
      </c>
      <c r="U556" s="40">
        <f t="shared" ref="U556" si="995">IF(U150&lt;0, 1, 0)</f>
        <v>0</v>
      </c>
      <c r="AA556" s="40">
        <f t="shared" si="993"/>
        <v>0</v>
      </c>
      <c r="AB556" s="40">
        <f t="shared" si="993"/>
        <v>0</v>
      </c>
      <c r="AC556" s="40">
        <f t="shared" si="993"/>
        <v>0</v>
      </c>
      <c r="AD556" s="40">
        <f t="shared" si="993"/>
        <v>0</v>
      </c>
      <c r="AE556" s="40">
        <f t="shared" ref="AE556:AF556" si="996">IF(AE150&lt;0, 1, 0)</f>
        <v>0</v>
      </c>
      <c r="AF556" s="40">
        <f t="shared" si="996"/>
        <v>0</v>
      </c>
      <c r="BD556" t="str">
        <f t="shared" si="958"/>
        <v>RCBBRIDLINGTON AND DISTRICT HOSPITAL</v>
      </c>
      <c r="BE556" s="94" t="s">
        <v>52</v>
      </c>
      <c r="BF556" s="94" t="s">
        <v>9006</v>
      </c>
      <c r="BG556" s="94" t="s">
        <v>52</v>
      </c>
      <c r="BH556" s="94" t="s">
        <v>9006</v>
      </c>
      <c r="BI556" s="94" t="str">
        <f t="shared" si="959"/>
        <v>RCB</v>
      </c>
    </row>
    <row r="557" spans="4:61" hidden="1" x14ac:dyDescent="0.3">
      <c r="D557" s="28">
        <f t="shared" si="988"/>
        <v>0</v>
      </c>
      <c r="J557" s="40">
        <f t="shared" ref="J557:AD557" si="997">IF(J151&lt;0, 1, 0)</f>
        <v>0</v>
      </c>
      <c r="K557" s="40">
        <f t="shared" si="997"/>
        <v>0</v>
      </c>
      <c r="L557" s="40">
        <f t="shared" si="997"/>
        <v>0</v>
      </c>
      <c r="M557" s="40">
        <f t="shared" si="997"/>
        <v>0</v>
      </c>
      <c r="N557" s="40">
        <f t="shared" si="997"/>
        <v>0</v>
      </c>
      <c r="O557" s="40">
        <f t="shared" si="997"/>
        <v>0</v>
      </c>
      <c r="P557" s="40">
        <f t="shared" si="997"/>
        <v>0</v>
      </c>
      <c r="Q557" s="40">
        <f t="shared" ref="Q557:T557" si="998">IF(Q151&lt;0, 1, 0)</f>
        <v>0</v>
      </c>
      <c r="R557" s="40">
        <f t="shared" si="998"/>
        <v>0</v>
      </c>
      <c r="S557" s="40">
        <f t="shared" si="998"/>
        <v>0</v>
      </c>
      <c r="T557" s="40">
        <f t="shared" si="998"/>
        <v>0</v>
      </c>
      <c r="U557" s="40">
        <f t="shared" ref="U557" si="999">IF(U151&lt;0, 1, 0)</f>
        <v>0</v>
      </c>
      <c r="AA557" s="40">
        <f t="shared" si="997"/>
        <v>0</v>
      </c>
      <c r="AB557" s="40">
        <f t="shared" si="997"/>
        <v>0</v>
      </c>
      <c r="AC557" s="40">
        <f t="shared" si="997"/>
        <v>0</v>
      </c>
      <c r="AD557" s="40">
        <f t="shared" si="997"/>
        <v>0</v>
      </c>
      <c r="AE557" s="40">
        <f t="shared" ref="AE557:AF557" si="1000">IF(AE151&lt;0, 1, 0)</f>
        <v>0</v>
      </c>
      <c r="AF557" s="40">
        <f t="shared" si="1000"/>
        <v>0</v>
      </c>
      <c r="BD557" t="str">
        <f t="shared" si="958"/>
        <v>RCBCROSS LANE HOSPITAL</v>
      </c>
      <c r="BE557" s="94" t="s">
        <v>53</v>
      </c>
      <c r="BF557" s="94" t="s">
        <v>9007</v>
      </c>
      <c r="BG557" s="94" t="s">
        <v>53</v>
      </c>
      <c r="BH557" s="94" t="s">
        <v>9007</v>
      </c>
      <c r="BI557" s="94" t="str">
        <f t="shared" si="959"/>
        <v>RCB</v>
      </c>
    </row>
    <row r="558" spans="4:61" hidden="1" x14ac:dyDescent="0.3">
      <c r="D558" s="28">
        <f t="shared" si="988"/>
        <v>0</v>
      </c>
      <c r="J558" s="40">
        <f t="shared" ref="J558:AD558" si="1001">IF(J152&lt;0, 1, 0)</f>
        <v>0</v>
      </c>
      <c r="K558" s="40">
        <f t="shared" si="1001"/>
        <v>0</v>
      </c>
      <c r="L558" s="40">
        <f t="shared" si="1001"/>
        <v>0</v>
      </c>
      <c r="M558" s="40">
        <f t="shared" si="1001"/>
        <v>0</v>
      </c>
      <c r="N558" s="40">
        <f t="shared" si="1001"/>
        <v>0</v>
      </c>
      <c r="O558" s="40">
        <f t="shared" si="1001"/>
        <v>0</v>
      </c>
      <c r="P558" s="40">
        <f t="shared" si="1001"/>
        <v>0</v>
      </c>
      <c r="Q558" s="40">
        <f t="shared" ref="Q558:T558" si="1002">IF(Q152&lt;0, 1, 0)</f>
        <v>0</v>
      </c>
      <c r="R558" s="40">
        <f t="shared" si="1002"/>
        <v>0</v>
      </c>
      <c r="S558" s="40">
        <f t="shared" si="1002"/>
        <v>0</v>
      </c>
      <c r="T558" s="40">
        <f t="shared" si="1002"/>
        <v>0</v>
      </c>
      <c r="U558" s="40">
        <f t="shared" ref="U558" si="1003">IF(U152&lt;0, 1, 0)</f>
        <v>0</v>
      </c>
      <c r="AA558" s="40">
        <f t="shared" si="1001"/>
        <v>0</v>
      </c>
      <c r="AB558" s="40">
        <f t="shared" si="1001"/>
        <v>0</v>
      </c>
      <c r="AC558" s="40">
        <f t="shared" si="1001"/>
        <v>0</v>
      </c>
      <c r="AD558" s="40">
        <f t="shared" si="1001"/>
        <v>0</v>
      </c>
      <c r="AE558" s="40">
        <f t="shared" ref="AE558:AF558" si="1004">IF(AE152&lt;0, 1, 0)</f>
        <v>0</v>
      </c>
      <c r="AF558" s="40">
        <f t="shared" si="1004"/>
        <v>0</v>
      </c>
      <c r="BD558" t="str">
        <f t="shared" si="958"/>
        <v>RCBMALTON COMMUNITY HOSPITAL</v>
      </c>
      <c r="BE558" s="94" t="s">
        <v>54</v>
      </c>
      <c r="BF558" s="94" t="s">
        <v>9008</v>
      </c>
      <c r="BG558" s="94" t="s">
        <v>54</v>
      </c>
      <c r="BH558" s="94" t="s">
        <v>9008</v>
      </c>
      <c r="BI558" s="94" t="str">
        <f t="shared" si="959"/>
        <v>RCB</v>
      </c>
    </row>
    <row r="559" spans="4:61" hidden="1" x14ac:dyDescent="0.3">
      <c r="D559" s="28">
        <f t="shared" si="988"/>
        <v>0</v>
      </c>
      <c r="J559" s="40">
        <f t="shared" ref="J559:AD559" si="1005">IF(J153&lt;0, 1, 0)</f>
        <v>0</v>
      </c>
      <c r="K559" s="40">
        <f t="shared" si="1005"/>
        <v>0</v>
      </c>
      <c r="L559" s="40">
        <f t="shared" si="1005"/>
        <v>0</v>
      </c>
      <c r="M559" s="40">
        <f t="shared" si="1005"/>
        <v>0</v>
      </c>
      <c r="N559" s="40">
        <f t="shared" si="1005"/>
        <v>0</v>
      </c>
      <c r="O559" s="40">
        <f t="shared" si="1005"/>
        <v>0</v>
      </c>
      <c r="P559" s="40">
        <f t="shared" si="1005"/>
        <v>0</v>
      </c>
      <c r="Q559" s="40">
        <f t="shared" ref="Q559:T559" si="1006">IF(Q153&lt;0, 1, 0)</f>
        <v>0</v>
      </c>
      <c r="R559" s="40">
        <f t="shared" si="1006"/>
        <v>0</v>
      </c>
      <c r="S559" s="40">
        <f t="shared" si="1006"/>
        <v>0</v>
      </c>
      <c r="T559" s="40">
        <f t="shared" si="1006"/>
        <v>0</v>
      </c>
      <c r="U559" s="40">
        <f t="shared" ref="U559" si="1007">IF(U153&lt;0, 1, 0)</f>
        <v>0</v>
      </c>
      <c r="AA559" s="40">
        <f t="shared" si="1005"/>
        <v>0</v>
      </c>
      <c r="AB559" s="40">
        <f t="shared" si="1005"/>
        <v>0</v>
      </c>
      <c r="AC559" s="40">
        <f t="shared" si="1005"/>
        <v>0</v>
      </c>
      <c r="AD559" s="40">
        <f t="shared" si="1005"/>
        <v>0</v>
      </c>
      <c r="AE559" s="40">
        <f t="shared" ref="AE559:AF559" si="1008">IF(AE153&lt;0, 1, 0)</f>
        <v>0</v>
      </c>
      <c r="AF559" s="40">
        <f t="shared" si="1008"/>
        <v>0</v>
      </c>
      <c r="BD559" t="str">
        <f t="shared" si="958"/>
        <v>RCBSCARBOROUGH GENERAL HOSPITAL</v>
      </c>
      <c r="BE559" s="94" t="s">
        <v>55</v>
      </c>
      <c r="BF559" s="94" t="s">
        <v>9009</v>
      </c>
      <c r="BG559" s="94" t="s">
        <v>55</v>
      </c>
      <c r="BH559" s="94" t="s">
        <v>9009</v>
      </c>
      <c r="BI559" s="94" t="str">
        <f t="shared" si="959"/>
        <v>RCB</v>
      </c>
    </row>
    <row r="560" spans="4:61" hidden="1" x14ac:dyDescent="0.3">
      <c r="D560" s="28">
        <f t="shared" si="988"/>
        <v>0</v>
      </c>
      <c r="J560" s="40">
        <f t="shared" ref="J560:AD560" si="1009">IF(J154&lt;0, 1, 0)</f>
        <v>0</v>
      </c>
      <c r="K560" s="40">
        <f t="shared" si="1009"/>
        <v>0</v>
      </c>
      <c r="L560" s="40">
        <f t="shared" si="1009"/>
        <v>0</v>
      </c>
      <c r="M560" s="40">
        <f t="shared" si="1009"/>
        <v>0</v>
      </c>
      <c r="N560" s="40">
        <f t="shared" si="1009"/>
        <v>0</v>
      </c>
      <c r="O560" s="40">
        <f t="shared" si="1009"/>
        <v>0</v>
      </c>
      <c r="P560" s="40">
        <f t="shared" si="1009"/>
        <v>0</v>
      </c>
      <c r="Q560" s="40">
        <f t="shared" ref="Q560:T560" si="1010">IF(Q154&lt;0, 1, 0)</f>
        <v>0</v>
      </c>
      <c r="R560" s="40">
        <f t="shared" si="1010"/>
        <v>0</v>
      </c>
      <c r="S560" s="40">
        <f t="shared" si="1010"/>
        <v>0</v>
      </c>
      <c r="T560" s="40">
        <f t="shared" si="1010"/>
        <v>0</v>
      </c>
      <c r="U560" s="40">
        <f t="shared" ref="U560" si="1011">IF(U154&lt;0, 1, 0)</f>
        <v>0</v>
      </c>
      <c r="AA560" s="40">
        <f t="shared" si="1009"/>
        <v>0</v>
      </c>
      <c r="AB560" s="40">
        <f t="shared" si="1009"/>
        <v>0</v>
      </c>
      <c r="AC560" s="40">
        <f t="shared" si="1009"/>
        <v>0</v>
      </c>
      <c r="AD560" s="40">
        <f t="shared" si="1009"/>
        <v>0</v>
      </c>
      <c r="AE560" s="40">
        <f t="shared" ref="AE560:AF560" si="1012">IF(AE154&lt;0, 1, 0)</f>
        <v>0</v>
      </c>
      <c r="AF560" s="40">
        <f t="shared" si="1012"/>
        <v>0</v>
      </c>
      <c r="BD560" t="str">
        <f t="shared" si="958"/>
        <v>RCBSELBY AND DISTRICT WAR MEMORIAL HOSPITAL</v>
      </c>
      <c r="BE560" s="94" t="s">
        <v>7</v>
      </c>
      <c r="BF560" s="94" t="s">
        <v>9010</v>
      </c>
      <c r="BG560" s="94" t="s">
        <v>7</v>
      </c>
      <c r="BH560" s="94" t="s">
        <v>9010</v>
      </c>
      <c r="BI560" s="94" t="str">
        <f t="shared" si="959"/>
        <v>RCB</v>
      </c>
    </row>
    <row r="561" spans="4:61" hidden="1" x14ac:dyDescent="0.3">
      <c r="D561" s="28">
        <f t="shared" si="988"/>
        <v>0</v>
      </c>
      <c r="J561" s="40">
        <f t="shared" ref="J561:AD561" si="1013">IF(J155&lt;0, 1, 0)</f>
        <v>0</v>
      </c>
      <c r="K561" s="40">
        <f t="shared" si="1013"/>
        <v>0</v>
      </c>
      <c r="L561" s="40">
        <f t="shared" si="1013"/>
        <v>0</v>
      </c>
      <c r="M561" s="40">
        <f t="shared" si="1013"/>
        <v>0</v>
      </c>
      <c r="N561" s="40">
        <f t="shared" si="1013"/>
        <v>0</v>
      </c>
      <c r="O561" s="40">
        <f t="shared" si="1013"/>
        <v>0</v>
      </c>
      <c r="P561" s="40">
        <f t="shared" si="1013"/>
        <v>0</v>
      </c>
      <c r="Q561" s="40">
        <f t="shared" ref="Q561:T561" si="1014">IF(Q155&lt;0, 1, 0)</f>
        <v>0</v>
      </c>
      <c r="R561" s="40">
        <f t="shared" si="1014"/>
        <v>0</v>
      </c>
      <c r="S561" s="40">
        <f t="shared" si="1014"/>
        <v>0</v>
      </c>
      <c r="T561" s="40">
        <f t="shared" si="1014"/>
        <v>0</v>
      </c>
      <c r="U561" s="40">
        <f t="shared" ref="U561" si="1015">IF(U155&lt;0, 1, 0)</f>
        <v>0</v>
      </c>
      <c r="AA561" s="40">
        <f t="shared" si="1013"/>
        <v>0</v>
      </c>
      <c r="AB561" s="40">
        <f t="shared" si="1013"/>
        <v>0</v>
      </c>
      <c r="AC561" s="40">
        <f t="shared" si="1013"/>
        <v>0</v>
      </c>
      <c r="AD561" s="40">
        <f t="shared" si="1013"/>
        <v>0</v>
      </c>
      <c r="AE561" s="40">
        <f t="shared" ref="AE561:AF561" si="1016">IF(AE155&lt;0, 1, 0)</f>
        <v>0</v>
      </c>
      <c r="AF561" s="40">
        <f t="shared" si="1016"/>
        <v>0</v>
      </c>
      <c r="BD561" t="str">
        <f t="shared" si="958"/>
        <v>RCBST HELENS REHABILITATION HOSPITAL</v>
      </c>
      <c r="BE561" s="94" t="s">
        <v>8</v>
      </c>
      <c r="BF561" s="94" t="s">
        <v>9011</v>
      </c>
      <c r="BG561" s="94" t="s">
        <v>8</v>
      </c>
      <c r="BH561" s="94" t="s">
        <v>9011</v>
      </c>
      <c r="BI561" s="94" t="str">
        <f t="shared" si="959"/>
        <v>RCB</v>
      </c>
    </row>
    <row r="562" spans="4:61" hidden="1" x14ac:dyDescent="0.3">
      <c r="D562" s="28">
        <f t="shared" si="988"/>
        <v>0</v>
      </c>
      <c r="J562" s="40">
        <f t="shared" ref="J562:AD562" si="1017">IF(J156&lt;0, 1, 0)</f>
        <v>0</v>
      </c>
      <c r="K562" s="40">
        <f t="shared" si="1017"/>
        <v>0</v>
      </c>
      <c r="L562" s="40">
        <f t="shared" si="1017"/>
        <v>0</v>
      </c>
      <c r="M562" s="40">
        <f t="shared" si="1017"/>
        <v>0</v>
      </c>
      <c r="N562" s="40">
        <f t="shared" si="1017"/>
        <v>0</v>
      </c>
      <c r="O562" s="40">
        <f t="shared" si="1017"/>
        <v>0</v>
      </c>
      <c r="P562" s="40">
        <f t="shared" si="1017"/>
        <v>0</v>
      </c>
      <c r="Q562" s="40">
        <f t="shared" ref="Q562:T562" si="1018">IF(Q156&lt;0, 1, 0)</f>
        <v>0</v>
      </c>
      <c r="R562" s="40">
        <f t="shared" si="1018"/>
        <v>0</v>
      </c>
      <c r="S562" s="40">
        <f t="shared" si="1018"/>
        <v>0</v>
      </c>
      <c r="T562" s="40">
        <f t="shared" si="1018"/>
        <v>0</v>
      </c>
      <c r="U562" s="40">
        <f t="shared" ref="U562" si="1019">IF(U156&lt;0, 1, 0)</f>
        <v>0</v>
      </c>
      <c r="AA562" s="40">
        <f t="shared" si="1017"/>
        <v>0</v>
      </c>
      <c r="AB562" s="40">
        <f t="shared" si="1017"/>
        <v>0</v>
      </c>
      <c r="AC562" s="40">
        <f t="shared" si="1017"/>
        <v>0</v>
      </c>
      <c r="AD562" s="40">
        <f t="shared" si="1017"/>
        <v>0</v>
      </c>
      <c r="AE562" s="40">
        <f t="shared" ref="AE562:AF562" si="1020">IF(AE156&lt;0, 1, 0)</f>
        <v>0</v>
      </c>
      <c r="AF562" s="40">
        <f t="shared" si="1020"/>
        <v>0</v>
      </c>
      <c r="BD562" t="str">
        <f t="shared" si="958"/>
        <v>RCBST MARY'S HOSPITAL</v>
      </c>
      <c r="BE562" s="94" t="s">
        <v>56</v>
      </c>
      <c r="BF562" s="94" t="s">
        <v>1216</v>
      </c>
      <c r="BG562" s="94" t="s">
        <v>56</v>
      </c>
      <c r="BH562" s="94" t="s">
        <v>1216</v>
      </c>
      <c r="BI562" s="94" t="str">
        <f t="shared" si="959"/>
        <v>RCB</v>
      </c>
    </row>
    <row r="563" spans="4:61" hidden="1" x14ac:dyDescent="0.3">
      <c r="D563" s="28">
        <f t="shared" si="988"/>
        <v>0</v>
      </c>
      <c r="J563" s="40">
        <f t="shared" ref="J563:AD563" si="1021">IF(J157&lt;0, 1, 0)</f>
        <v>0</v>
      </c>
      <c r="K563" s="40">
        <f t="shared" si="1021"/>
        <v>0</v>
      </c>
      <c r="L563" s="40">
        <f t="shared" si="1021"/>
        <v>0</v>
      </c>
      <c r="M563" s="40">
        <f t="shared" si="1021"/>
        <v>0</v>
      </c>
      <c r="N563" s="40">
        <f t="shared" si="1021"/>
        <v>0</v>
      </c>
      <c r="O563" s="40">
        <f t="shared" si="1021"/>
        <v>0</v>
      </c>
      <c r="P563" s="40">
        <f t="shared" si="1021"/>
        <v>0</v>
      </c>
      <c r="Q563" s="40">
        <f t="shared" ref="Q563:T563" si="1022">IF(Q157&lt;0, 1, 0)</f>
        <v>0</v>
      </c>
      <c r="R563" s="40">
        <f t="shared" si="1022"/>
        <v>0</v>
      </c>
      <c r="S563" s="40">
        <f t="shared" si="1022"/>
        <v>0</v>
      </c>
      <c r="T563" s="40">
        <f t="shared" si="1022"/>
        <v>0</v>
      </c>
      <c r="U563" s="40">
        <f t="shared" ref="U563" si="1023">IF(U157&lt;0, 1, 0)</f>
        <v>0</v>
      </c>
      <c r="AA563" s="40">
        <f t="shared" si="1021"/>
        <v>0</v>
      </c>
      <c r="AB563" s="40">
        <f t="shared" si="1021"/>
        <v>0</v>
      </c>
      <c r="AC563" s="40">
        <f t="shared" si="1021"/>
        <v>0</v>
      </c>
      <c r="AD563" s="40">
        <f t="shared" si="1021"/>
        <v>0</v>
      </c>
      <c r="AE563" s="40">
        <f t="shared" ref="AE563:AF563" si="1024">IF(AE157&lt;0, 1, 0)</f>
        <v>0</v>
      </c>
      <c r="AF563" s="40">
        <f t="shared" si="1024"/>
        <v>0</v>
      </c>
      <c r="BD563" t="str">
        <f t="shared" si="958"/>
        <v>RCBST MONICAS HOSPITAL</v>
      </c>
      <c r="BE563" s="94" t="s">
        <v>9</v>
      </c>
      <c r="BF563" s="94" t="s">
        <v>9012</v>
      </c>
      <c r="BG563" s="94" t="s">
        <v>9</v>
      </c>
      <c r="BH563" s="94" t="s">
        <v>9012</v>
      </c>
      <c r="BI563" s="94" t="str">
        <f t="shared" si="959"/>
        <v>RCB</v>
      </c>
    </row>
    <row r="564" spans="4:61" hidden="1" x14ac:dyDescent="0.3">
      <c r="D564" s="28">
        <f t="shared" si="988"/>
        <v>0</v>
      </c>
      <c r="J564" s="40">
        <f t="shared" ref="J564:AD564" si="1025">IF(J158&lt;0, 1, 0)</f>
        <v>0</v>
      </c>
      <c r="K564" s="40">
        <f t="shared" si="1025"/>
        <v>0</v>
      </c>
      <c r="L564" s="40">
        <f t="shared" si="1025"/>
        <v>0</v>
      </c>
      <c r="M564" s="40">
        <f t="shared" si="1025"/>
        <v>0</v>
      </c>
      <c r="N564" s="40">
        <f t="shared" si="1025"/>
        <v>0</v>
      </c>
      <c r="O564" s="40">
        <f t="shared" si="1025"/>
        <v>0</v>
      </c>
      <c r="P564" s="40">
        <f t="shared" si="1025"/>
        <v>0</v>
      </c>
      <c r="Q564" s="40">
        <f t="shared" ref="Q564:T564" si="1026">IF(Q158&lt;0, 1, 0)</f>
        <v>0</v>
      </c>
      <c r="R564" s="40">
        <f t="shared" si="1026"/>
        <v>0</v>
      </c>
      <c r="S564" s="40">
        <f t="shared" si="1026"/>
        <v>0</v>
      </c>
      <c r="T564" s="40">
        <f t="shared" si="1026"/>
        <v>0</v>
      </c>
      <c r="U564" s="40">
        <f t="shared" ref="U564" si="1027">IF(U158&lt;0, 1, 0)</f>
        <v>0</v>
      </c>
      <c r="AA564" s="40">
        <f t="shared" si="1025"/>
        <v>0</v>
      </c>
      <c r="AB564" s="40">
        <f t="shared" si="1025"/>
        <v>0</v>
      </c>
      <c r="AC564" s="40">
        <f t="shared" si="1025"/>
        <v>0</v>
      </c>
      <c r="AD564" s="40">
        <f t="shared" si="1025"/>
        <v>0</v>
      </c>
      <c r="AE564" s="40">
        <f t="shared" ref="AE564:AF564" si="1028">IF(AE158&lt;0, 1, 0)</f>
        <v>0</v>
      </c>
      <c r="AF564" s="40">
        <f t="shared" si="1028"/>
        <v>0</v>
      </c>
      <c r="BD564" t="str">
        <f t="shared" si="958"/>
        <v>RCBWHITBY COMMUNITY HOSPITAL</v>
      </c>
      <c r="BE564" s="94" t="s">
        <v>57</v>
      </c>
      <c r="BF564" s="94" t="s">
        <v>9013</v>
      </c>
      <c r="BG564" s="94" t="s">
        <v>57</v>
      </c>
      <c r="BH564" s="94" t="s">
        <v>9013</v>
      </c>
      <c r="BI564" s="94" t="str">
        <f t="shared" si="959"/>
        <v>RCB</v>
      </c>
    </row>
    <row r="565" spans="4:61" hidden="1" x14ac:dyDescent="0.3">
      <c r="D565" s="28">
        <f t="shared" si="988"/>
        <v>0</v>
      </c>
      <c r="J565" s="40">
        <f t="shared" ref="J565:AD565" si="1029">IF(J159&lt;0, 1, 0)</f>
        <v>0</v>
      </c>
      <c r="K565" s="40">
        <f t="shared" si="1029"/>
        <v>0</v>
      </c>
      <c r="L565" s="40">
        <f t="shared" si="1029"/>
        <v>0</v>
      </c>
      <c r="M565" s="40">
        <f t="shared" si="1029"/>
        <v>0</v>
      </c>
      <c r="N565" s="40">
        <f t="shared" si="1029"/>
        <v>0</v>
      </c>
      <c r="O565" s="40">
        <f t="shared" si="1029"/>
        <v>0</v>
      </c>
      <c r="P565" s="40">
        <f t="shared" si="1029"/>
        <v>0</v>
      </c>
      <c r="Q565" s="40">
        <f t="shared" ref="Q565:T565" si="1030">IF(Q159&lt;0, 1, 0)</f>
        <v>0</v>
      </c>
      <c r="R565" s="40">
        <f t="shared" si="1030"/>
        <v>0</v>
      </c>
      <c r="S565" s="40">
        <f t="shared" si="1030"/>
        <v>0</v>
      </c>
      <c r="T565" s="40">
        <f t="shared" si="1030"/>
        <v>0</v>
      </c>
      <c r="U565" s="40">
        <f t="shared" ref="U565" si="1031">IF(U159&lt;0, 1, 0)</f>
        <v>0</v>
      </c>
      <c r="AA565" s="40">
        <f t="shared" si="1029"/>
        <v>0</v>
      </c>
      <c r="AB565" s="40">
        <f t="shared" si="1029"/>
        <v>0</v>
      </c>
      <c r="AC565" s="40">
        <f t="shared" si="1029"/>
        <v>0</v>
      </c>
      <c r="AD565" s="40">
        <f t="shared" si="1029"/>
        <v>0</v>
      </c>
      <c r="AE565" s="40">
        <f t="shared" ref="AE565:AF565" si="1032">IF(AE159&lt;0, 1, 0)</f>
        <v>0</v>
      </c>
      <c r="AF565" s="40">
        <f t="shared" si="1032"/>
        <v>0</v>
      </c>
      <c r="BD565" t="str">
        <f t="shared" si="958"/>
        <v>RCBWHITE CROSS REHABILITATION HOSPITAL</v>
      </c>
      <c r="BE565" s="94" t="s">
        <v>10</v>
      </c>
      <c r="BF565" s="94" t="s">
        <v>9014</v>
      </c>
      <c r="BG565" s="94" t="s">
        <v>10</v>
      </c>
      <c r="BH565" s="94" t="s">
        <v>9014</v>
      </c>
      <c r="BI565" s="94" t="str">
        <f t="shared" si="959"/>
        <v>RCB</v>
      </c>
    </row>
    <row r="566" spans="4:61" hidden="1" x14ac:dyDescent="0.3">
      <c r="D566" s="28">
        <f t="shared" si="988"/>
        <v>0</v>
      </c>
      <c r="J566" s="40">
        <f t="shared" ref="J566:AD566" si="1033">IF(J160&lt;0, 1, 0)</f>
        <v>0</v>
      </c>
      <c r="K566" s="40">
        <f t="shared" si="1033"/>
        <v>0</v>
      </c>
      <c r="L566" s="40">
        <f t="shared" si="1033"/>
        <v>0</v>
      </c>
      <c r="M566" s="40">
        <f t="shared" si="1033"/>
        <v>0</v>
      </c>
      <c r="N566" s="40">
        <f t="shared" si="1033"/>
        <v>0</v>
      </c>
      <c r="O566" s="40">
        <f t="shared" si="1033"/>
        <v>0</v>
      </c>
      <c r="P566" s="40">
        <f t="shared" si="1033"/>
        <v>0</v>
      </c>
      <c r="Q566" s="40">
        <f t="shared" ref="Q566:T566" si="1034">IF(Q160&lt;0, 1, 0)</f>
        <v>0</v>
      </c>
      <c r="R566" s="40">
        <f t="shared" si="1034"/>
        <v>0</v>
      </c>
      <c r="S566" s="40">
        <f t="shared" si="1034"/>
        <v>0</v>
      </c>
      <c r="T566" s="40">
        <f t="shared" si="1034"/>
        <v>0</v>
      </c>
      <c r="U566" s="40">
        <f t="shared" ref="U566" si="1035">IF(U160&lt;0, 1, 0)</f>
        <v>0</v>
      </c>
      <c r="AA566" s="40">
        <f t="shared" si="1033"/>
        <v>0</v>
      </c>
      <c r="AB566" s="40">
        <f t="shared" si="1033"/>
        <v>0</v>
      </c>
      <c r="AC566" s="40">
        <f t="shared" si="1033"/>
        <v>0</v>
      </c>
      <c r="AD566" s="40">
        <f t="shared" si="1033"/>
        <v>0</v>
      </c>
      <c r="AE566" s="40">
        <f t="shared" ref="AE566:AF566" si="1036">IF(AE160&lt;0, 1, 0)</f>
        <v>0</v>
      </c>
      <c r="AF566" s="40">
        <f t="shared" si="1036"/>
        <v>0</v>
      </c>
      <c r="BD566" t="str">
        <f t="shared" si="958"/>
        <v>RCBYORK HOSPITAL</v>
      </c>
      <c r="BE566" s="94" t="s">
        <v>11</v>
      </c>
      <c r="BF566" s="94" t="s">
        <v>9015</v>
      </c>
      <c r="BG566" s="94" t="s">
        <v>11</v>
      </c>
      <c r="BH566" s="94" t="s">
        <v>9015</v>
      </c>
      <c r="BI566" s="94" t="str">
        <f t="shared" si="959"/>
        <v>RCB</v>
      </c>
    </row>
    <row r="567" spans="4:61" hidden="1" x14ac:dyDescent="0.3">
      <c r="D567" s="28">
        <f t="shared" si="988"/>
        <v>0</v>
      </c>
      <c r="J567" s="40">
        <f t="shared" ref="J567:AD567" si="1037">IF(J161&lt;0, 1, 0)</f>
        <v>0</v>
      </c>
      <c r="K567" s="40">
        <f t="shared" si="1037"/>
        <v>0</v>
      </c>
      <c r="L567" s="40">
        <f t="shared" si="1037"/>
        <v>0</v>
      </c>
      <c r="M567" s="40">
        <f t="shared" si="1037"/>
        <v>0</v>
      </c>
      <c r="N567" s="40">
        <f t="shared" si="1037"/>
        <v>0</v>
      </c>
      <c r="O567" s="40">
        <f t="shared" si="1037"/>
        <v>0</v>
      </c>
      <c r="P567" s="40">
        <f t="shared" si="1037"/>
        <v>0</v>
      </c>
      <c r="Q567" s="40">
        <f t="shared" ref="Q567:T567" si="1038">IF(Q161&lt;0, 1, 0)</f>
        <v>0</v>
      </c>
      <c r="R567" s="40">
        <f t="shared" si="1038"/>
        <v>0</v>
      </c>
      <c r="S567" s="40">
        <f t="shared" si="1038"/>
        <v>0</v>
      </c>
      <c r="T567" s="40">
        <f t="shared" si="1038"/>
        <v>0</v>
      </c>
      <c r="U567" s="40">
        <f t="shared" ref="U567" si="1039">IF(U161&lt;0, 1, 0)</f>
        <v>0</v>
      </c>
      <c r="AA567" s="40">
        <f t="shared" si="1037"/>
        <v>0</v>
      </c>
      <c r="AB567" s="40">
        <f t="shared" si="1037"/>
        <v>0</v>
      </c>
      <c r="AC567" s="40">
        <f t="shared" si="1037"/>
        <v>0</v>
      </c>
      <c r="AD567" s="40">
        <f t="shared" si="1037"/>
        <v>0</v>
      </c>
      <c r="AE567" s="40">
        <f t="shared" ref="AE567:AF567" si="1040">IF(AE161&lt;0, 1, 0)</f>
        <v>0</v>
      </c>
      <c r="AF567" s="40">
        <f t="shared" si="1040"/>
        <v>0</v>
      </c>
      <c r="BD567" t="str">
        <f t="shared" si="958"/>
        <v>RCDHARROGATE DISTRICT HOSPITAL</v>
      </c>
      <c r="BE567" s="94" t="s">
        <v>12</v>
      </c>
      <c r="BF567" s="94" t="s">
        <v>9016</v>
      </c>
      <c r="BG567" s="94" t="s">
        <v>12</v>
      </c>
      <c r="BH567" s="94" t="s">
        <v>9016</v>
      </c>
      <c r="BI567" s="94" t="str">
        <f t="shared" si="959"/>
        <v>RCD</v>
      </c>
    </row>
    <row r="568" spans="4:61" hidden="1" x14ac:dyDescent="0.3">
      <c r="D568" s="28">
        <f t="shared" si="988"/>
        <v>0</v>
      </c>
      <c r="J568" s="40">
        <f t="shared" ref="J568:AD568" si="1041">IF(J162&lt;0, 1, 0)</f>
        <v>0</v>
      </c>
      <c r="K568" s="40">
        <f t="shared" si="1041"/>
        <v>0</v>
      </c>
      <c r="L568" s="40">
        <f t="shared" si="1041"/>
        <v>0</v>
      </c>
      <c r="M568" s="40">
        <f t="shared" si="1041"/>
        <v>0</v>
      </c>
      <c r="N568" s="40">
        <f t="shared" si="1041"/>
        <v>0</v>
      </c>
      <c r="O568" s="40">
        <f t="shared" si="1041"/>
        <v>0</v>
      </c>
      <c r="P568" s="40">
        <f t="shared" si="1041"/>
        <v>0</v>
      </c>
      <c r="Q568" s="40">
        <f t="shared" ref="Q568:T568" si="1042">IF(Q162&lt;0, 1, 0)</f>
        <v>0</v>
      </c>
      <c r="R568" s="40">
        <f t="shared" si="1042"/>
        <v>0</v>
      </c>
      <c r="S568" s="40">
        <f t="shared" si="1042"/>
        <v>0</v>
      </c>
      <c r="T568" s="40">
        <f t="shared" si="1042"/>
        <v>0</v>
      </c>
      <c r="U568" s="40">
        <f t="shared" ref="U568" si="1043">IF(U162&lt;0, 1, 0)</f>
        <v>0</v>
      </c>
      <c r="AA568" s="40">
        <f t="shared" si="1041"/>
        <v>0</v>
      </c>
      <c r="AB568" s="40">
        <f t="shared" si="1041"/>
        <v>0</v>
      </c>
      <c r="AC568" s="40">
        <f t="shared" si="1041"/>
        <v>0</v>
      </c>
      <c r="AD568" s="40">
        <f t="shared" si="1041"/>
        <v>0</v>
      </c>
      <c r="AE568" s="40">
        <f t="shared" ref="AE568:AF568" si="1044">IF(AE162&lt;0, 1, 0)</f>
        <v>0</v>
      </c>
      <c r="AF568" s="40">
        <f t="shared" si="1044"/>
        <v>0</v>
      </c>
      <c r="BD568" t="str">
        <f t="shared" si="958"/>
        <v>RCDLANCASTER PARK ROAD (SITE 2)</v>
      </c>
      <c r="BE568" s="94" t="s">
        <v>620</v>
      </c>
      <c r="BF568" s="94" t="s">
        <v>9017</v>
      </c>
      <c r="BG568" s="94" t="s">
        <v>620</v>
      </c>
      <c r="BH568" s="94" t="s">
        <v>9017</v>
      </c>
      <c r="BI568" s="94" t="str">
        <f t="shared" si="959"/>
        <v>RCD</v>
      </c>
    </row>
    <row r="569" spans="4:61" hidden="1" x14ac:dyDescent="0.3">
      <c r="D569" s="28">
        <f t="shared" si="988"/>
        <v>0</v>
      </c>
      <c r="J569" s="40">
        <f t="shared" ref="J569:AD569" si="1045">IF(J163&lt;0, 1, 0)</f>
        <v>0</v>
      </c>
      <c r="K569" s="40">
        <f t="shared" si="1045"/>
        <v>0</v>
      </c>
      <c r="L569" s="40">
        <f t="shared" si="1045"/>
        <v>0</v>
      </c>
      <c r="M569" s="40">
        <f t="shared" si="1045"/>
        <v>0</v>
      </c>
      <c r="N569" s="40">
        <f t="shared" si="1045"/>
        <v>0</v>
      </c>
      <c r="O569" s="40">
        <f t="shared" si="1045"/>
        <v>0</v>
      </c>
      <c r="P569" s="40">
        <f t="shared" si="1045"/>
        <v>0</v>
      </c>
      <c r="Q569" s="40">
        <f t="shared" ref="Q569:T569" si="1046">IF(Q163&lt;0, 1, 0)</f>
        <v>0</v>
      </c>
      <c r="R569" s="40">
        <f t="shared" si="1046"/>
        <v>0</v>
      </c>
      <c r="S569" s="40">
        <f t="shared" si="1046"/>
        <v>0</v>
      </c>
      <c r="T569" s="40">
        <f t="shared" si="1046"/>
        <v>0</v>
      </c>
      <c r="U569" s="40">
        <f t="shared" ref="U569" si="1047">IF(U163&lt;0, 1, 0)</f>
        <v>0</v>
      </c>
      <c r="AA569" s="40">
        <f t="shared" si="1045"/>
        <v>0</v>
      </c>
      <c r="AB569" s="40">
        <f t="shared" si="1045"/>
        <v>0</v>
      </c>
      <c r="AC569" s="40">
        <f t="shared" si="1045"/>
        <v>0</v>
      </c>
      <c r="AD569" s="40">
        <f t="shared" si="1045"/>
        <v>0</v>
      </c>
      <c r="AE569" s="40">
        <f t="shared" ref="AE569:AF569" si="1048">IF(AE163&lt;0, 1, 0)</f>
        <v>0</v>
      </c>
      <c r="AF569" s="40">
        <f t="shared" si="1048"/>
        <v>0</v>
      </c>
      <c r="BD569" t="str">
        <f t="shared" si="958"/>
        <v>RCDLANCASTER PARK ROAD (SITE 3)</v>
      </c>
      <c r="BE569" s="94" t="s">
        <v>621</v>
      </c>
      <c r="BF569" s="94" t="s">
        <v>9018</v>
      </c>
      <c r="BG569" s="94" t="s">
        <v>621</v>
      </c>
      <c r="BH569" s="94" t="s">
        <v>9018</v>
      </c>
      <c r="BI569" s="94" t="str">
        <f t="shared" si="959"/>
        <v>RCD</v>
      </c>
    </row>
    <row r="570" spans="4:61" hidden="1" x14ac:dyDescent="0.3">
      <c r="D570" s="28">
        <f t="shared" si="988"/>
        <v>0</v>
      </c>
      <c r="J570" s="40">
        <f t="shared" ref="J570:AD570" si="1049">IF(J164&lt;0, 1, 0)</f>
        <v>0</v>
      </c>
      <c r="K570" s="40">
        <f t="shared" si="1049"/>
        <v>0</v>
      </c>
      <c r="L570" s="40">
        <f t="shared" si="1049"/>
        <v>0</v>
      </c>
      <c r="M570" s="40">
        <f t="shared" si="1049"/>
        <v>0</v>
      </c>
      <c r="N570" s="40">
        <f t="shared" si="1049"/>
        <v>0</v>
      </c>
      <c r="O570" s="40">
        <f t="shared" si="1049"/>
        <v>0</v>
      </c>
      <c r="P570" s="40">
        <f t="shared" si="1049"/>
        <v>0</v>
      </c>
      <c r="Q570" s="40">
        <f t="shared" ref="Q570:T570" si="1050">IF(Q164&lt;0, 1, 0)</f>
        <v>0</v>
      </c>
      <c r="R570" s="40">
        <f t="shared" si="1050"/>
        <v>0</v>
      </c>
      <c r="S570" s="40">
        <f t="shared" si="1050"/>
        <v>0</v>
      </c>
      <c r="T570" s="40">
        <f t="shared" si="1050"/>
        <v>0</v>
      </c>
      <c r="U570" s="40">
        <f t="shared" ref="U570" si="1051">IF(U164&lt;0, 1, 0)</f>
        <v>0</v>
      </c>
      <c r="AA570" s="40">
        <f t="shared" si="1049"/>
        <v>0</v>
      </c>
      <c r="AB570" s="40">
        <f t="shared" si="1049"/>
        <v>0</v>
      </c>
      <c r="AC570" s="40">
        <f t="shared" si="1049"/>
        <v>0</v>
      </c>
      <c r="AD570" s="40">
        <f t="shared" si="1049"/>
        <v>0</v>
      </c>
      <c r="AE570" s="40">
        <f t="shared" ref="AE570:AF570" si="1052">IF(AE164&lt;0, 1, 0)</f>
        <v>0</v>
      </c>
      <c r="AF570" s="40">
        <f t="shared" si="1052"/>
        <v>0</v>
      </c>
      <c r="BD570" t="str">
        <f t="shared" si="958"/>
        <v>RCDLASCELLES YOUNGER DISABLED UNIT</v>
      </c>
      <c r="BE570" s="94" t="s">
        <v>965</v>
      </c>
      <c r="BF570" s="94" t="s">
        <v>9019</v>
      </c>
      <c r="BG570" s="94" t="s">
        <v>965</v>
      </c>
      <c r="BH570" s="94" t="s">
        <v>9019</v>
      </c>
      <c r="BI570" s="94" t="str">
        <f t="shared" si="959"/>
        <v>RCD</v>
      </c>
    </row>
    <row r="571" spans="4:61" hidden="1" x14ac:dyDescent="0.3">
      <c r="D571" s="28">
        <f t="shared" si="988"/>
        <v>0</v>
      </c>
      <c r="J571" s="40">
        <f t="shared" ref="J571:AD571" si="1053">IF(J165&lt;0, 1, 0)</f>
        <v>0</v>
      </c>
      <c r="K571" s="40">
        <f t="shared" si="1053"/>
        <v>0</v>
      </c>
      <c r="L571" s="40">
        <f t="shared" si="1053"/>
        <v>0</v>
      </c>
      <c r="M571" s="40">
        <f t="shared" si="1053"/>
        <v>0</v>
      </c>
      <c r="N571" s="40">
        <f t="shared" si="1053"/>
        <v>0</v>
      </c>
      <c r="O571" s="40">
        <f t="shared" si="1053"/>
        <v>0</v>
      </c>
      <c r="P571" s="40">
        <f t="shared" si="1053"/>
        <v>0</v>
      </c>
      <c r="Q571" s="40">
        <f t="shared" ref="Q571:T571" si="1054">IF(Q165&lt;0, 1, 0)</f>
        <v>0</v>
      </c>
      <c r="R571" s="40">
        <f t="shared" si="1054"/>
        <v>0</v>
      </c>
      <c r="S571" s="40">
        <f t="shared" si="1054"/>
        <v>0</v>
      </c>
      <c r="T571" s="40">
        <f t="shared" si="1054"/>
        <v>0</v>
      </c>
      <c r="U571" s="40">
        <f t="shared" ref="U571" si="1055">IF(U165&lt;0, 1, 0)</f>
        <v>0</v>
      </c>
      <c r="AA571" s="40">
        <f t="shared" si="1053"/>
        <v>0</v>
      </c>
      <c r="AB571" s="40">
        <f t="shared" si="1053"/>
        <v>0</v>
      </c>
      <c r="AC571" s="40">
        <f t="shared" si="1053"/>
        <v>0</v>
      </c>
      <c r="AD571" s="40">
        <f t="shared" si="1053"/>
        <v>0</v>
      </c>
      <c r="AE571" s="40">
        <f t="shared" ref="AE571:AF571" si="1056">IF(AE165&lt;0, 1, 0)</f>
        <v>0</v>
      </c>
      <c r="AF571" s="40">
        <f t="shared" si="1056"/>
        <v>0</v>
      </c>
      <c r="BD571" t="str">
        <f t="shared" si="958"/>
        <v>RCDRIPON AND DISTRICT COMMUNITY HOSPITAL</v>
      </c>
      <c r="BE571" s="94" t="s">
        <v>966</v>
      </c>
      <c r="BF571" s="94" t="s">
        <v>9020</v>
      </c>
      <c r="BG571" s="94" t="s">
        <v>966</v>
      </c>
      <c r="BH571" s="94" t="s">
        <v>9020</v>
      </c>
      <c r="BI571" s="94" t="str">
        <f t="shared" si="959"/>
        <v>RCD</v>
      </c>
    </row>
    <row r="572" spans="4:61" hidden="1" x14ac:dyDescent="0.3">
      <c r="D572" s="28">
        <f t="shared" si="988"/>
        <v>0</v>
      </c>
      <c r="J572" s="40">
        <f t="shared" ref="J572:AD572" si="1057">IF(J166&lt;0, 1, 0)</f>
        <v>0</v>
      </c>
      <c r="K572" s="40">
        <f t="shared" si="1057"/>
        <v>0</v>
      </c>
      <c r="L572" s="40">
        <f t="shared" si="1057"/>
        <v>0</v>
      </c>
      <c r="M572" s="40">
        <f t="shared" si="1057"/>
        <v>0</v>
      </c>
      <c r="N572" s="40">
        <f t="shared" si="1057"/>
        <v>0</v>
      </c>
      <c r="O572" s="40">
        <f t="shared" si="1057"/>
        <v>0</v>
      </c>
      <c r="P572" s="40">
        <f t="shared" si="1057"/>
        <v>0</v>
      </c>
      <c r="Q572" s="40">
        <f t="shared" ref="Q572:T572" si="1058">IF(Q166&lt;0, 1, 0)</f>
        <v>0</v>
      </c>
      <c r="R572" s="40">
        <f t="shared" si="1058"/>
        <v>0</v>
      </c>
      <c r="S572" s="40">
        <f t="shared" si="1058"/>
        <v>0</v>
      </c>
      <c r="T572" s="40">
        <f t="shared" si="1058"/>
        <v>0</v>
      </c>
      <c r="U572" s="40">
        <f t="shared" ref="U572" si="1059">IF(U166&lt;0, 1, 0)</f>
        <v>0</v>
      </c>
      <c r="AA572" s="40">
        <f t="shared" si="1057"/>
        <v>0</v>
      </c>
      <c r="AB572" s="40">
        <f t="shared" si="1057"/>
        <v>0</v>
      </c>
      <c r="AC572" s="40">
        <f t="shared" si="1057"/>
        <v>0</v>
      </c>
      <c r="AD572" s="40">
        <f t="shared" si="1057"/>
        <v>0</v>
      </c>
      <c r="AE572" s="40">
        <f t="shared" ref="AE572:AF572" si="1060">IF(AE166&lt;0, 1, 0)</f>
        <v>0</v>
      </c>
      <c r="AF572" s="40">
        <f t="shared" si="1060"/>
        <v>0</v>
      </c>
      <c r="BD572" t="str">
        <f t="shared" si="958"/>
        <v>RCFAIREDALE GENERAL HOSPITAL</v>
      </c>
      <c r="BE572" s="94" t="s">
        <v>967</v>
      </c>
      <c r="BF572" s="94" t="s">
        <v>9021</v>
      </c>
      <c r="BG572" s="94" t="s">
        <v>967</v>
      </c>
      <c r="BH572" s="94" t="s">
        <v>9021</v>
      </c>
      <c r="BI572" s="94" t="str">
        <f t="shared" si="959"/>
        <v>RCF</v>
      </c>
    </row>
    <row r="573" spans="4:61" hidden="1" x14ac:dyDescent="0.3">
      <c r="D573" s="28">
        <f t="shared" si="988"/>
        <v>0</v>
      </c>
      <c r="J573" s="40">
        <f t="shared" ref="J573:AD573" si="1061">IF(J167&lt;0, 1, 0)</f>
        <v>0</v>
      </c>
      <c r="K573" s="40">
        <f t="shared" si="1061"/>
        <v>0</v>
      </c>
      <c r="L573" s="40">
        <f t="shared" si="1061"/>
        <v>0</v>
      </c>
      <c r="M573" s="40">
        <f t="shared" si="1061"/>
        <v>0</v>
      </c>
      <c r="N573" s="40">
        <f t="shared" si="1061"/>
        <v>0</v>
      </c>
      <c r="O573" s="40">
        <f t="shared" si="1061"/>
        <v>0</v>
      </c>
      <c r="P573" s="40">
        <f t="shared" si="1061"/>
        <v>0</v>
      </c>
      <c r="Q573" s="40">
        <f t="shared" ref="Q573:T573" si="1062">IF(Q167&lt;0, 1, 0)</f>
        <v>0</v>
      </c>
      <c r="R573" s="40">
        <f t="shared" si="1062"/>
        <v>0</v>
      </c>
      <c r="S573" s="40">
        <f t="shared" si="1062"/>
        <v>0</v>
      </c>
      <c r="T573" s="40">
        <f t="shared" si="1062"/>
        <v>0</v>
      </c>
      <c r="U573" s="40">
        <f t="shared" ref="U573" si="1063">IF(U167&lt;0, 1, 0)</f>
        <v>0</v>
      </c>
      <c r="AA573" s="40">
        <f t="shared" si="1061"/>
        <v>0</v>
      </c>
      <c r="AB573" s="40">
        <f t="shared" si="1061"/>
        <v>0</v>
      </c>
      <c r="AC573" s="40">
        <f t="shared" si="1061"/>
        <v>0</v>
      </c>
      <c r="AD573" s="40">
        <f t="shared" si="1061"/>
        <v>0</v>
      </c>
      <c r="AE573" s="40">
        <f t="shared" ref="AE573:AF573" si="1064">IF(AE167&lt;0, 1, 0)</f>
        <v>0</v>
      </c>
      <c r="AF573" s="40">
        <f t="shared" si="1064"/>
        <v>0</v>
      </c>
      <c r="BD573" t="str">
        <f t="shared" si="958"/>
        <v>RCFBINGLEY HOSPITAL</v>
      </c>
      <c r="BE573" s="94" t="s">
        <v>968</v>
      </c>
      <c r="BF573" s="94" t="s">
        <v>9022</v>
      </c>
      <c r="BG573" s="94" t="s">
        <v>968</v>
      </c>
      <c r="BH573" s="94" t="s">
        <v>9022</v>
      </c>
      <c r="BI573" s="94" t="str">
        <f t="shared" si="959"/>
        <v>RCF</v>
      </c>
    </row>
    <row r="574" spans="4:61" hidden="1" x14ac:dyDescent="0.3">
      <c r="D574" s="28">
        <f t="shared" si="988"/>
        <v>0</v>
      </c>
      <c r="J574" s="40">
        <f t="shared" ref="J574:AD574" si="1065">IF(J168&lt;0, 1, 0)</f>
        <v>0</v>
      </c>
      <c r="K574" s="40">
        <f t="shared" si="1065"/>
        <v>0</v>
      </c>
      <c r="L574" s="40">
        <f t="shared" si="1065"/>
        <v>0</v>
      </c>
      <c r="M574" s="40">
        <f t="shared" si="1065"/>
        <v>0</v>
      </c>
      <c r="N574" s="40">
        <f t="shared" si="1065"/>
        <v>0</v>
      </c>
      <c r="O574" s="40">
        <f t="shared" si="1065"/>
        <v>0</v>
      </c>
      <c r="P574" s="40">
        <f t="shared" si="1065"/>
        <v>0</v>
      </c>
      <c r="Q574" s="40">
        <f t="shared" ref="Q574:T574" si="1066">IF(Q168&lt;0, 1, 0)</f>
        <v>0</v>
      </c>
      <c r="R574" s="40">
        <f t="shared" si="1066"/>
        <v>0</v>
      </c>
      <c r="S574" s="40">
        <f t="shared" si="1066"/>
        <v>0</v>
      </c>
      <c r="T574" s="40">
        <f t="shared" si="1066"/>
        <v>0</v>
      </c>
      <c r="U574" s="40">
        <f t="shared" ref="U574" si="1067">IF(U168&lt;0, 1, 0)</f>
        <v>0</v>
      </c>
      <c r="AA574" s="40">
        <f t="shared" si="1065"/>
        <v>0</v>
      </c>
      <c r="AB574" s="40">
        <f t="shared" si="1065"/>
        <v>0</v>
      </c>
      <c r="AC574" s="40">
        <f t="shared" si="1065"/>
        <v>0</v>
      </c>
      <c r="AD574" s="40">
        <f t="shared" si="1065"/>
        <v>0</v>
      </c>
      <c r="AE574" s="40">
        <f t="shared" ref="AE574:AF574" si="1068">IF(AE168&lt;0, 1, 0)</f>
        <v>0</v>
      </c>
      <c r="AF574" s="40">
        <f t="shared" si="1068"/>
        <v>0</v>
      </c>
      <c r="BD574" t="str">
        <f t="shared" si="958"/>
        <v>RCFCASTLEBERG HOSPITAL</v>
      </c>
      <c r="BE574" s="94" t="s">
        <v>969</v>
      </c>
      <c r="BF574" s="94" t="s">
        <v>9023</v>
      </c>
      <c r="BG574" s="94" t="s">
        <v>969</v>
      </c>
      <c r="BH574" s="94" t="s">
        <v>9023</v>
      </c>
      <c r="BI574" s="94" t="str">
        <f t="shared" si="959"/>
        <v>RCF</v>
      </c>
    </row>
    <row r="575" spans="4:61" hidden="1" x14ac:dyDescent="0.3">
      <c r="D575" s="28">
        <f t="shared" si="988"/>
        <v>0</v>
      </c>
      <c r="J575" s="40">
        <f t="shared" ref="J575:AD575" si="1069">IF(J169&lt;0, 1, 0)</f>
        <v>0</v>
      </c>
      <c r="K575" s="40">
        <f t="shared" si="1069"/>
        <v>0</v>
      </c>
      <c r="L575" s="40">
        <f t="shared" si="1069"/>
        <v>0</v>
      </c>
      <c r="M575" s="40">
        <f t="shared" si="1069"/>
        <v>0</v>
      </c>
      <c r="N575" s="40">
        <f t="shared" si="1069"/>
        <v>0</v>
      </c>
      <c r="O575" s="40">
        <f t="shared" si="1069"/>
        <v>0</v>
      </c>
      <c r="P575" s="40">
        <f t="shared" si="1069"/>
        <v>0</v>
      </c>
      <c r="Q575" s="40">
        <f t="shared" ref="Q575:T575" si="1070">IF(Q169&lt;0, 1, 0)</f>
        <v>0</v>
      </c>
      <c r="R575" s="40">
        <f t="shared" si="1070"/>
        <v>0</v>
      </c>
      <c r="S575" s="40">
        <f t="shared" si="1070"/>
        <v>0</v>
      </c>
      <c r="T575" s="40">
        <f t="shared" si="1070"/>
        <v>0</v>
      </c>
      <c r="U575" s="40">
        <f t="shared" ref="U575" si="1071">IF(U169&lt;0, 1, 0)</f>
        <v>0</v>
      </c>
      <c r="AA575" s="40">
        <f t="shared" si="1069"/>
        <v>0</v>
      </c>
      <c r="AB575" s="40">
        <f t="shared" si="1069"/>
        <v>0</v>
      </c>
      <c r="AC575" s="40">
        <f t="shared" si="1069"/>
        <v>0</v>
      </c>
      <c r="AD575" s="40">
        <f t="shared" si="1069"/>
        <v>0</v>
      </c>
      <c r="AE575" s="40">
        <f t="shared" ref="AE575:AF575" si="1072">IF(AE169&lt;0, 1, 0)</f>
        <v>0</v>
      </c>
      <c r="AF575" s="40">
        <f t="shared" si="1072"/>
        <v>0</v>
      </c>
      <c r="BD575" t="str">
        <f t="shared" si="958"/>
        <v>RCFCORONATION HOSPITAL</v>
      </c>
      <c r="BE575" s="94" t="s">
        <v>970</v>
      </c>
      <c r="BF575" s="94" t="s">
        <v>9024</v>
      </c>
      <c r="BG575" s="94" t="s">
        <v>970</v>
      </c>
      <c r="BH575" s="94" t="s">
        <v>9024</v>
      </c>
      <c r="BI575" s="94" t="str">
        <f t="shared" si="959"/>
        <v>RCF</v>
      </c>
    </row>
    <row r="576" spans="4:61" hidden="1" x14ac:dyDescent="0.3">
      <c r="D576" s="28">
        <f t="shared" si="988"/>
        <v>0</v>
      </c>
      <c r="J576" s="40">
        <f t="shared" ref="J576:AD576" si="1073">IF(J170&lt;0, 1, 0)</f>
        <v>0</v>
      </c>
      <c r="K576" s="40">
        <f t="shared" si="1073"/>
        <v>0</v>
      </c>
      <c r="L576" s="40">
        <f t="shared" si="1073"/>
        <v>0</v>
      </c>
      <c r="M576" s="40">
        <f t="shared" si="1073"/>
        <v>0</v>
      </c>
      <c r="N576" s="40">
        <f t="shared" si="1073"/>
        <v>0</v>
      </c>
      <c r="O576" s="40">
        <f t="shared" si="1073"/>
        <v>0</v>
      </c>
      <c r="P576" s="40">
        <f t="shared" si="1073"/>
        <v>0</v>
      </c>
      <c r="Q576" s="40">
        <f t="shared" ref="Q576:T576" si="1074">IF(Q170&lt;0, 1, 0)</f>
        <v>0</v>
      </c>
      <c r="R576" s="40">
        <f t="shared" si="1074"/>
        <v>0</v>
      </c>
      <c r="S576" s="40">
        <f t="shared" si="1074"/>
        <v>0</v>
      </c>
      <c r="T576" s="40">
        <f t="shared" si="1074"/>
        <v>0</v>
      </c>
      <c r="U576" s="40">
        <f t="shared" ref="U576" si="1075">IF(U170&lt;0, 1, 0)</f>
        <v>0</v>
      </c>
      <c r="AA576" s="40">
        <f t="shared" si="1073"/>
        <v>0</v>
      </c>
      <c r="AB576" s="40">
        <f t="shared" si="1073"/>
        <v>0</v>
      </c>
      <c r="AC576" s="40">
        <f t="shared" si="1073"/>
        <v>0</v>
      </c>
      <c r="AD576" s="40">
        <f t="shared" si="1073"/>
        <v>0</v>
      </c>
      <c r="AE576" s="40">
        <f t="shared" ref="AE576:AF576" si="1076">IF(AE170&lt;0, 1, 0)</f>
        <v>0</v>
      </c>
      <c r="AF576" s="40">
        <f t="shared" si="1076"/>
        <v>0</v>
      </c>
      <c r="BD576" t="str">
        <f t="shared" si="958"/>
        <v>RCFGROVE CONVALESCENT HOSPITAL</v>
      </c>
      <c r="BE576" s="94" t="s">
        <v>971</v>
      </c>
      <c r="BF576" s="94" t="s">
        <v>9025</v>
      </c>
      <c r="BG576" s="94" t="s">
        <v>971</v>
      </c>
      <c r="BH576" s="94" t="s">
        <v>9025</v>
      </c>
      <c r="BI576" s="94" t="str">
        <f t="shared" si="959"/>
        <v>RCF</v>
      </c>
    </row>
    <row r="577" spans="4:61" hidden="1" x14ac:dyDescent="0.3">
      <c r="D577" s="28">
        <f t="shared" si="988"/>
        <v>0</v>
      </c>
      <c r="J577" s="40">
        <f t="shared" ref="J577:AD577" si="1077">IF(J171&lt;0, 1, 0)</f>
        <v>0</v>
      </c>
      <c r="K577" s="40">
        <f t="shared" si="1077"/>
        <v>0</v>
      </c>
      <c r="L577" s="40">
        <f t="shared" si="1077"/>
        <v>0</v>
      </c>
      <c r="M577" s="40">
        <f t="shared" si="1077"/>
        <v>0</v>
      </c>
      <c r="N577" s="40">
        <f t="shared" si="1077"/>
        <v>0</v>
      </c>
      <c r="O577" s="40">
        <f t="shared" si="1077"/>
        <v>0</v>
      </c>
      <c r="P577" s="40">
        <f t="shared" si="1077"/>
        <v>0</v>
      </c>
      <c r="Q577" s="40">
        <f t="shared" ref="Q577:T577" si="1078">IF(Q171&lt;0, 1, 0)</f>
        <v>0</v>
      </c>
      <c r="R577" s="40">
        <f t="shared" si="1078"/>
        <v>0</v>
      </c>
      <c r="S577" s="40">
        <f t="shared" si="1078"/>
        <v>0</v>
      </c>
      <c r="T577" s="40">
        <f t="shared" si="1078"/>
        <v>0</v>
      </c>
      <c r="U577" s="40">
        <f t="shared" ref="U577" si="1079">IF(U171&lt;0, 1, 0)</f>
        <v>0</v>
      </c>
      <c r="AA577" s="40">
        <f t="shared" si="1077"/>
        <v>0</v>
      </c>
      <c r="AB577" s="40">
        <f t="shared" si="1077"/>
        <v>0</v>
      </c>
      <c r="AC577" s="40">
        <f t="shared" si="1077"/>
        <v>0</v>
      </c>
      <c r="AD577" s="40">
        <f t="shared" si="1077"/>
        <v>0</v>
      </c>
      <c r="AE577" s="40">
        <f t="shared" ref="AE577:AF577" si="1080">IF(AE171&lt;0, 1, 0)</f>
        <v>0</v>
      </c>
      <c r="AF577" s="40">
        <f t="shared" si="1080"/>
        <v>0</v>
      </c>
      <c r="BD577" t="str">
        <f t="shared" si="958"/>
        <v>RCFSCALEBOR PARK HOSPITAL</v>
      </c>
      <c r="BE577" s="94" t="s">
        <v>972</v>
      </c>
      <c r="BF577" s="94" t="s">
        <v>9026</v>
      </c>
      <c r="BG577" s="94" t="s">
        <v>972</v>
      </c>
      <c r="BH577" s="94" t="s">
        <v>9026</v>
      </c>
      <c r="BI577" s="94" t="str">
        <f t="shared" si="959"/>
        <v>RCF</v>
      </c>
    </row>
    <row r="578" spans="4:61" hidden="1" x14ac:dyDescent="0.3">
      <c r="D578" s="28">
        <f t="shared" si="988"/>
        <v>0</v>
      </c>
      <c r="J578" s="40">
        <f t="shared" ref="J578:AD578" si="1081">IF(J172&lt;0, 1, 0)</f>
        <v>0</v>
      </c>
      <c r="K578" s="40">
        <f t="shared" si="1081"/>
        <v>0</v>
      </c>
      <c r="L578" s="40">
        <f t="shared" si="1081"/>
        <v>0</v>
      </c>
      <c r="M578" s="40">
        <f t="shared" si="1081"/>
        <v>0</v>
      </c>
      <c r="N578" s="40">
        <f t="shared" si="1081"/>
        <v>0</v>
      </c>
      <c r="O578" s="40">
        <f t="shared" si="1081"/>
        <v>0</v>
      </c>
      <c r="P578" s="40">
        <f t="shared" si="1081"/>
        <v>0</v>
      </c>
      <c r="Q578" s="40">
        <f t="shared" ref="Q578:T578" si="1082">IF(Q172&lt;0, 1, 0)</f>
        <v>0</v>
      </c>
      <c r="R578" s="40">
        <f t="shared" si="1082"/>
        <v>0</v>
      </c>
      <c r="S578" s="40">
        <f t="shared" si="1082"/>
        <v>0</v>
      </c>
      <c r="T578" s="40">
        <f t="shared" si="1082"/>
        <v>0</v>
      </c>
      <c r="U578" s="40">
        <f t="shared" ref="U578" si="1083">IF(U172&lt;0, 1, 0)</f>
        <v>0</v>
      </c>
      <c r="AA578" s="40">
        <f t="shared" si="1081"/>
        <v>0</v>
      </c>
      <c r="AB578" s="40">
        <f t="shared" si="1081"/>
        <v>0</v>
      </c>
      <c r="AC578" s="40">
        <f t="shared" si="1081"/>
        <v>0</v>
      </c>
      <c r="AD578" s="40">
        <f t="shared" si="1081"/>
        <v>0</v>
      </c>
      <c r="AE578" s="40">
        <f t="shared" ref="AE578:AF578" si="1084">IF(AE172&lt;0, 1, 0)</f>
        <v>0</v>
      </c>
      <c r="AF578" s="40">
        <f t="shared" si="1084"/>
        <v>0</v>
      </c>
      <c r="BD578" t="str">
        <f t="shared" si="958"/>
        <v>RCFSKIPTON GENERAL HOSPITAL</v>
      </c>
      <c r="BE578" s="94" t="s">
        <v>973</v>
      </c>
      <c r="BF578" s="94" t="s">
        <v>9027</v>
      </c>
      <c r="BG578" s="94" t="s">
        <v>973</v>
      </c>
      <c r="BH578" s="94" t="s">
        <v>9027</v>
      </c>
      <c r="BI578" s="94" t="str">
        <f t="shared" si="959"/>
        <v>RCF</v>
      </c>
    </row>
    <row r="579" spans="4:61" hidden="1" x14ac:dyDescent="0.3">
      <c r="D579" s="28">
        <f t="shared" si="988"/>
        <v>0</v>
      </c>
      <c r="J579" s="40">
        <f t="shared" ref="J579:AD579" si="1085">IF(J173&lt;0, 1, 0)</f>
        <v>0</v>
      </c>
      <c r="K579" s="40">
        <f t="shared" si="1085"/>
        <v>0</v>
      </c>
      <c r="L579" s="40">
        <f t="shared" si="1085"/>
        <v>0</v>
      </c>
      <c r="M579" s="40">
        <f t="shared" si="1085"/>
        <v>0</v>
      </c>
      <c r="N579" s="40">
        <f t="shared" si="1085"/>
        <v>0</v>
      </c>
      <c r="O579" s="40">
        <f t="shared" si="1085"/>
        <v>0</v>
      </c>
      <c r="P579" s="40">
        <f t="shared" si="1085"/>
        <v>0</v>
      </c>
      <c r="Q579" s="40">
        <f t="shared" ref="Q579:T579" si="1086">IF(Q173&lt;0, 1, 0)</f>
        <v>0</v>
      </c>
      <c r="R579" s="40">
        <f t="shared" si="1086"/>
        <v>0</v>
      </c>
      <c r="S579" s="40">
        <f t="shared" si="1086"/>
        <v>0</v>
      </c>
      <c r="T579" s="40">
        <f t="shared" si="1086"/>
        <v>0</v>
      </c>
      <c r="U579" s="40">
        <f t="shared" ref="U579" si="1087">IF(U173&lt;0, 1, 0)</f>
        <v>0</v>
      </c>
      <c r="AA579" s="40">
        <f t="shared" si="1085"/>
        <v>0</v>
      </c>
      <c r="AB579" s="40">
        <f t="shared" si="1085"/>
        <v>0</v>
      </c>
      <c r="AC579" s="40">
        <f t="shared" si="1085"/>
        <v>0</v>
      </c>
      <c r="AD579" s="40">
        <f t="shared" si="1085"/>
        <v>0</v>
      </c>
      <c r="AE579" s="40">
        <f t="shared" ref="AE579:AF579" si="1088">IF(AE173&lt;0, 1, 0)</f>
        <v>0</v>
      </c>
      <c r="AF579" s="40">
        <f t="shared" si="1088"/>
        <v>0</v>
      </c>
      <c r="BD579" t="str">
        <f t="shared" si="958"/>
        <v>RCUCENTRAL HEALTH CLINIC</v>
      </c>
      <c r="BE579" s="94" t="s">
        <v>974</v>
      </c>
      <c r="BF579" s="94" t="s">
        <v>9028</v>
      </c>
      <c r="BG579" s="94" t="s">
        <v>974</v>
      </c>
      <c r="BH579" s="94" t="s">
        <v>9028</v>
      </c>
      <c r="BI579" s="94" t="str">
        <f t="shared" si="959"/>
        <v>RCU</v>
      </c>
    </row>
    <row r="580" spans="4:61" hidden="1" x14ac:dyDescent="0.3">
      <c r="D580" s="28">
        <f t="shared" si="988"/>
        <v>0</v>
      </c>
      <c r="J580" s="40">
        <f t="shared" ref="J580:AD580" si="1089">IF(J174&lt;0, 1, 0)</f>
        <v>0</v>
      </c>
      <c r="K580" s="40">
        <f t="shared" si="1089"/>
        <v>0</v>
      </c>
      <c r="L580" s="40">
        <f t="shared" si="1089"/>
        <v>0</v>
      </c>
      <c r="M580" s="40">
        <f t="shared" si="1089"/>
        <v>0</v>
      </c>
      <c r="N580" s="40">
        <f t="shared" si="1089"/>
        <v>0</v>
      </c>
      <c r="O580" s="40">
        <f t="shared" si="1089"/>
        <v>0</v>
      </c>
      <c r="P580" s="40">
        <f t="shared" si="1089"/>
        <v>0</v>
      </c>
      <c r="Q580" s="40">
        <f t="shared" ref="Q580:T580" si="1090">IF(Q174&lt;0, 1, 0)</f>
        <v>0</v>
      </c>
      <c r="R580" s="40">
        <f t="shared" si="1090"/>
        <v>0</v>
      </c>
      <c r="S580" s="40">
        <f t="shared" si="1090"/>
        <v>0</v>
      </c>
      <c r="T580" s="40">
        <f t="shared" si="1090"/>
        <v>0</v>
      </c>
      <c r="U580" s="40">
        <f t="shared" ref="U580" si="1091">IF(U174&lt;0, 1, 0)</f>
        <v>0</v>
      </c>
      <c r="AA580" s="40">
        <f t="shared" si="1089"/>
        <v>0</v>
      </c>
      <c r="AB580" s="40">
        <f t="shared" si="1089"/>
        <v>0</v>
      </c>
      <c r="AC580" s="40">
        <f t="shared" si="1089"/>
        <v>0</v>
      </c>
      <c r="AD580" s="40">
        <f t="shared" si="1089"/>
        <v>0</v>
      </c>
      <c r="AE580" s="40">
        <f t="shared" ref="AE580:AF580" si="1092">IF(AE174&lt;0, 1, 0)</f>
        <v>0</v>
      </c>
      <c r="AF580" s="40">
        <f t="shared" si="1092"/>
        <v>0</v>
      </c>
      <c r="BD580" t="str">
        <f t="shared" si="958"/>
        <v>RCUNORTHERN GENERAL HOSPITAL</v>
      </c>
      <c r="BE580" s="94" t="s">
        <v>975</v>
      </c>
      <c r="BF580" s="94" t="s">
        <v>7779</v>
      </c>
      <c r="BG580" s="94" t="s">
        <v>975</v>
      </c>
      <c r="BH580" s="94" t="s">
        <v>7779</v>
      </c>
      <c r="BI580" s="94" t="str">
        <f t="shared" si="959"/>
        <v>RCU</v>
      </c>
    </row>
    <row r="581" spans="4:61" hidden="1" x14ac:dyDescent="0.3">
      <c r="D581" s="28">
        <f t="shared" si="988"/>
        <v>0</v>
      </c>
      <c r="J581" s="40">
        <f t="shared" ref="J581:AD581" si="1093">IF(J175&lt;0, 1, 0)</f>
        <v>0</v>
      </c>
      <c r="K581" s="40">
        <f t="shared" si="1093"/>
        <v>0</v>
      </c>
      <c r="L581" s="40">
        <f t="shared" si="1093"/>
        <v>0</v>
      </c>
      <c r="M581" s="40">
        <f t="shared" si="1093"/>
        <v>0</v>
      </c>
      <c r="N581" s="40">
        <f t="shared" si="1093"/>
        <v>0</v>
      </c>
      <c r="O581" s="40">
        <f t="shared" si="1093"/>
        <v>0</v>
      </c>
      <c r="P581" s="40">
        <f t="shared" si="1093"/>
        <v>0</v>
      </c>
      <c r="Q581" s="40">
        <f t="shared" ref="Q581:T581" si="1094">IF(Q175&lt;0, 1, 0)</f>
        <v>0</v>
      </c>
      <c r="R581" s="40">
        <f t="shared" si="1094"/>
        <v>0</v>
      </c>
      <c r="S581" s="40">
        <f t="shared" si="1094"/>
        <v>0</v>
      </c>
      <c r="T581" s="40">
        <f t="shared" si="1094"/>
        <v>0</v>
      </c>
      <c r="U581" s="40">
        <f t="shared" ref="U581" si="1095">IF(U175&lt;0, 1, 0)</f>
        <v>0</v>
      </c>
      <c r="AA581" s="40">
        <f t="shared" si="1093"/>
        <v>0</v>
      </c>
      <c r="AB581" s="40">
        <f t="shared" si="1093"/>
        <v>0</v>
      </c>
      <c r="AC581" s="40">
        <f t="shared" si="1093"/>
        <v>0</v>
      </c>
      <c r="AD581" s="40">
        <f t="shared" si="1093"/>
        <v>0</v>
      </c>
      <c r="AE581" s="40">
        <f t="shared" ref="AE581:AF581" si="1096">IF(AE175&lt;0, 1, 0)</f>
        <v>0</v>
      </c>
      <c r="AF581" s="40">
        <f t="shared" si="1096"/>
        <v>0</v>
      </c>
      <c r="BD581" t="str">
        <f t="shared" si="958"/>
        <v>RCUOAKWOOD YOUNG PEOPLES CENTRE</v>
      </c>
      <c r="BE581" s="94" t="s">
        <v>976</v>
      </c>
      <c r="BF581" s="94" t="s">
        <v>9029</v>
      </c>
      <c r="BG581" s="94" t="s">
        <v>976</v>
      </c>
      <c r="BH581" s="94" t="s">
        <v>9029</v>
      </c>
      <c r="BI581" s="94" t="str">
        <f t="shared" si="959"/>
        <v>RCU</v>
      </c>
    </row>
    <row r="582" spans="4:61" hidden="1" x14ac:dyDescent="0.3">
      <c r="D582" s="28">
        <f t="shared" si="988"/>
        <v>0</v>
      </c>
      <c r="J582" s="40">
        <f t="shared" ref="J582:AD582" si="1097">IF(J176&lt;0, 1, 0)</f>
        <v>0</v>
      </c>
      <c r="K582" s="40">
        <f t="shared" si="1097"/>
        <v>0</v>
      </c>
      <c r="L582" s="40">
        <f t="shared" si="1097"/>
        <v>0</v>
      </c>
      <c r="M582" s="40">
        <f t="shared" si="1097"/>
        <v>0</v>
      </c>
      <c r="N582" s="40">
        <f t="shared" si="1097"/>
        <v>0</v>
      </c>
      <c r="O582" s="40">
        <f t="shared" si="1097"/>
        <v>0</v>
      </c>
      <c r="P582" s="40">
        <f t="shared" si="1097"/>
        <v>0</v>
      </c>
      <c r="Q582" s="40">
        <f t="shared" ref="Q582:T582" si="1098">IF(Q176&lt;0, 1, 0)</f>
        <v>0</v>
      </c>
      <c r="R582" s="40">
        <f t="shared" si="1098"/>
        <v>0</v>
      </c>
      <c r="S582" s="40">
        <f t="shared" si="1098"/>
        <v>0</v>
      </c>
      <c r="T582" s="40">
        <f t="shared" si="1098"/>
        <v>0</v>
      </c>
      <c r="U582" s="40">
        <f t="shared" ref="U582" si="1099">IF(U176&lt;0, 1, 0)</f>
        <v>0</v>
      </c>
      <c r="AA582" s="40">
        <f t="shared" si="1097"/>
        <v>0</v>
      </c>
      <c r="AB582" s="40">
        <f t="shared" si="1097"/>
        <v>0</v>
      </c>
      <c r="AC582" s="40">
        <f t="shared" si="1097"/>
        <v>0</v>
      </c>
      <c r="AD582" s="40">
        <f t="shared" si="1097"/>
        <v>0</v>
      </c>
      <c r="AE582" s="40">
        <f t="shared" ref="AE582:AF582" si="1100">IF(AE176&lt;0, 1, 0)</f>
        <v>0</v>
      </c>
      <c r="AF582" s="40">
        <f t="shared" si="1100"/>
        <v>0</v>
      </c>
      <c r="BD582" t="str">
        <f t="shared" si="958"/>
        <v>RCUSHEFFIELD CHILDREN'S HOSPITAL</v>
      </c>
      <c r="BE582" s="94" t="s">
        <v>977</v>
      </c>
      <c r="BF582" s="94" t="s">
        <v>9030</v>
      </c>
      <c r="BG582" s="94" t="s">
        <v>977</v>
      </c>
      <c r="BH582" s="94" t="s">
        <v>9030</v>
      </c>
      <c r="BI582" s="94" t="str">
        <f t="shared" si="959"/>
        <v>RCU</v>
      </c>
    </row>
    <row r="583" spans="4:61" hidden="1" x14ac:dyDescent="0.3">
      <c r="D583" s="28">
        <f t="shared" si="988"/>
        <v>0</v>
      </c>
      <c r="J583" s="40">
        <f t="shared" ref="J583:AD583" si="1101">IF(J177&lt;0, 1, 0)</f>
        <v>0</v>
      </c>
      <c r="K583" s="40">
        <f t="shared" si="1101"/>
        <v>0</v>
      </c>
      <c r="L583" s="40">
        <f t="shared" si="1101"/>
        <v>0</v>
      </c>
      <c r="M583" s="40">
        <f t="shared" si="1101"/>
        <v>0</v>
      </c>
      <c r="N583" s="40">
        <f t="shared" si="1101"/>
        <v>0</v>
      </c>
      <c r="O583" s="40">
        <f t="shared" si="1101"/>
        <v>0</v>
      </c>
      <c r="P583" s="40">
        <f t="shared" si="1101"/>
        <v>0</v>
      </c>
      <c r="Q583" s="40">
        <f t="shared" ref="Q583:T583" si="1102">IF(Q177&lt;0, 1, 0)</f>
        <v>0</v>
      </c>
      <c r="R583" s="40">
        <f t="shared" si="1102"/>
        <v>0</v>
      </c>
      <c r="S583" s="40">
        <f t="shared" si="1102"/>
        <v>0</v>
      </c>
      <c r="T583" s="40">
        <f t="shared" si="1102"/>
        <v>0</v>
      </c>
      <c r="U583" s="40">
        <f t="shared" ref="U583" si="1103">IF(U177&lt;0, 1, 0)</f>
        <v>0</v>
      </c>
      <c r="AA583" s="40">
        <f t="shared" si="1101"/>
        <v>0</v>
      </c>
      <c r="AB583" s="40">
        <f t="shared" si="1101"/>
        <v>0</v>
      </c>
      <c r="AC583" s="40">
        <f t="shared" si="1101"/>
        <v>0</v>
      </c>
      <c r="AD583" s="40">
        <f t="shared" si="1101"/>
        <v>0</v>
      </c>
      <c r="AE583" s="40">
        <f t="shared" ref="AE583:AF583" si="1104">IF(AE177&lt;0, 1, 0)</f>
        <v>0</v>
      </c>
      <c r="AF583" s="40">
        <f t="shared" si="1104"/>
        <v>0</v>
      </c>
      <c r="BD583" t="str">
        <f t="shared" si="958"/>
        <v>RCXNORTH CAMBRIDGESHIRE HOSPITAL</v>
      </c>
      <c r="BE583" s="94" t="s">
        <v>978</v>
      </c>
      <c r="BF583" s="94" t="s">
        <v>1682</v>
      </c>
      <c r="BG583" s="94" t="s">
        <v>978</v>
      </c>
      <c r="BH583" s="94" t="s">
        <v>1682</v>
      </c>
      <c r="BI583" s="94" t="str">
        <f t="shared" si="959"/>
        <v>RCX</v>
      </c>
    </row>
    <row r="584" spans="4:61" hidden="1" x14ac:dyDescent="0.3">
      <c r="D584" s="28">
        <f t="shared" si="988"/>
        <v>0</v>
      </c>
      <c r="J584" s="40">
        <f t="shared" ref="J584:AD584" si="1105">IF(J178&lt;0, 1, 0)</f>
        <v>0</v>
      </c>
      <c r="K584" s="40">
        <f t="shared" si="1105"/>
        <v>0</v>
      </c>
      <c r="L584" s="40">
        <f t="shared" si="1105"/>
        <v>0</v>
      </c>
      <c r="M584" s="40">
        <f t="shared" si="1105"/>
        <v>0</v>
      </c>
      <c r="N584" s="40">
        <f t="shared" si="1105"/>
        <v>0</v>
      </c>
      <c r="O584" s="40">
        <f t="shared" si="1105"/>
        <v>0</v>
      </c>
      <c r="P584" s="40">
        <f t="shared" si="1105"/>
        <v>0</v>
      </c>
      <c r="Q584" s="40">
        <f t="shared" ref="Q584:T584" si="1106">IF(Q178&lt;0, 1, 0)</f>
        <v>0</v>
      </c>
      <c r="R584" s="40">
        <f t="shared" si="1106"/>
        <v>0</v>
      </c>
      <c r="S584" s="40">
        <f t="shared" si="1106"/>
        <v>0</v>
      </c>
      <c r="T584" s="40">
        <f t="shared" si="1106"/>
        <v>0</v>
      </c>
      <c r="U584" s="40">
        <f t="shared" ref="U584" si="1107">IF(U178&lt;0, 1, 0)</f>
        <v>0</v>
      </c>
      <c r="AA584" s="40">
        <f t="shared" si="1105"/>
        <v>0</v>
      </c>
      <c r="AB584" s="40">
        <f t="shared" si="1105"/>
        <v>0</v>
      </c>
      <c r="AC584" s="40">
        <f t="shared" si="1105"/>
        <v>0</v>
      </c>
      <c r="AD584" s="40">
        <f t="shared" si="1105"/>
        <v>0</v>
      </c>
      <c r="AE584" s="40">
        <f t="shared" ref="AE584:AF584" si="1108">IF(AE178&lt;0, 1, 0)</f>
        <v>0</v>
      </c>
      <c r="AF584" s="40">
        <f t="shared" si="1108"/>
        <v>0</v>
      </c>
      <c r="BD584" t="str">
        <f t="shared" si="958"/>
        <v>RCXTHE QUEEN ELIZABETH HOSPITAL</v>
      </c>
      <c r="BE584" s="94" t="s">
        <v>979</v>
      </c>
      <c r="BF584" s="94" t="s">
        <v>9031</v>
      </c>
      <c r="BG584" s="94" t="s">
        <v>979</v>
      </c>
      <c r="BH584" s="94" t="s">
        <v>9031</v>
      </c>
      <c r="BI584" s="94" t="str">
        <f t="shared" si="959"/>
        <v>RCX</v>
      </c>
    </row>
    <row r="585" spans="4:61" hidden="1" x14ac:dyDescent="0.3">
      <c r="D585" s="28">
        <f t="shared" si="988"/>
        <v>0</v>
      </c>
      <c r="J585" s="40">
        <f t="shared" ref="J585:AD585" si="1109">IF(J179&lt;0, 1, 0)</f>
        <v>0</v>
      </c>
      <c r="K585" s="40">
        <f t="shared" si="1109"/>
        <v>0</v>
      </c>
      <c r="L585" s="40">
        <f t="shared" si="1109"/>
        <v>0</v>
      </c>
      <c r="M585" s="40">
        <f t="shared" si="1109"/>
        <v>0</v>
      </c>
      <c r="N585" s="40">
        <f t="shared" si="1109"/>
        <v>0</v>
      </c>
      <c r="O585" s="40">
        <f t="shared" si="1109"/>
        <v>0</v>
      </c>
      <c r="P585" s="40">
        <f t="shared" si="1109"/>
        <v>0</v>
      </c>
      <c r="Q585" s="40">
        <f t="shared" ref="Q585:T585" si="1110">IF(Q179&lt;0, 1, 0)</f>
        <v>0</v>
      </c>
      <c r="R585" s="40">
        <f t="shared" si="1110"/>
        <v>0</v>
      </c>
      <c r="S585" s="40">
        <f t="shared" si="1110"/>
        <v>0</v>
      </c>
      <c r="T585" s="40">
        <f t="shared" si="1110"/>
        <v>0</v>
      </c>
      <c r="U585" s="40">
        <f t="shared" ref="U585" si="1111">IF(U179&lt;0, 1, 0)</f>
        <v>0</v>
      </c>
      <c r="AA585" s="40">
        <f t="shared" si="1109"/>
        <v>0</v>
      </c>
      <c r="AB585" s="40">
        <f t="shared" si="1109"/>
        <v>0</v>
      </c>
      <c r="AC585" s="40">
        <f t="shared" si="1109"/>
        <v>0</v>
      </c>
      <c r="AD585" s="40">
        <f t="shared" si="1109"/>
        <v>0</v>
      </c>
      <c r="AE585" s="40">
        <f t="shared" ref="AE585:AF585" si="1112">IF(AE179&lt;0, 1, 0)</f>
        <v>0</v>
      </c>
      <c r="AF585" s="40">
        <f t="shared" si="1112"/>
        <v>0</v>
      </c>
      <c r="BD585" t="str">
        <f t="shared" si="958"/>
        <v>RD1BRADFORD ON AVON COMMUNITY HOSPITAL</v>
      </c>
      <c r="BE585" s="94" t="s">
        <v>980</v>
      </c>
      <c r="BF585" s="94" t="s">
        <v>9032</v>
      </c>
      <c r="BG585" s="94" t="s">
        <v>980</v>
      </c>
      <c r="BH585" s="94" t="s">
        <v>9032</v>
      </c>
      <c r="BI585" s="94" t="str">
        <f t="shared" si="959"/>
        <v>RD1</v>
      </c>
    </row>
    <row r="586" spans="4:61" hidden="1" x14ac:dyDescent="0.3">
      <c r="D586" s="28">
        <f t="shared" si="988"/>
        <v>0</v>
      </c>
      <c r="J586" s="40">
        <f t="shared" ref="J586:AD586" si="1113">IF(J180&lt;0, 1, 0)</f>
        <v>0</v>
      </c>
      <c r="K586" s="40">
        <f t="shared" si="1113"/>
        <v>0</v>
      </c>
      <c r="L586" s="40">
        <f t="shared" si="1113"/>
        <v>0</v>
      </c>
      <c r="M586" s="40">
        <f t="shared" si="1113"/>
        <v>0</v>
      </c>
      <c r="N586" s="40">
        <f t="shared" si="1113"/>
        <v>0</v>
      </c>
      <c r="O586" s="40">
        <f t="shared" si="1113"/>
        <v>0</v>
      </c>
      <c r="P586" s="40">
        <f t="shared" si="1113"/>
        <v>0</v>
      </c>
      <c r="Q586" s="40">
        <f t="shared" ref="Q586:T586" si="1114">IF(Q180&lt;0, 1, 0)</f>
        <v>0</v>
      </c>
      <c r="R586" s="40">
        <f t="shared" si="1114"/>
        <v>0</v>
      </c>
      <c r="S586" s="40">
        <f t="shared" si="1114"/>
        <v>0</v>
      </c>
      <c r="T586" s="40">
        <f t="shared" si="1114"/>
        <v>0</v>
      </c>
      <c r="U586" s="40">
        <f t="shared" ref="U586" si="1115">IF(U180&lt;0, 1, 0)</f>
        <v>0</v>
      </c>
      <c r="AA586" s="40">
        <f t="shared" si="1113"/>
        <v>0</v>
      </c>
      <c r="AB586" s="40">
        <f t="shared" si="1113"/>
        <v>0</v>
      </c>
      <c r="AC586" s="40">
        <f t="shared" si="1113"/>
        <v>0</v>
      </c>
      <c r="AD586" s="40">
        <f t="shared" si="1113"/>
        <v>0</v>
      </c>
      <c r="AE586" s="40">
        <f t="shared" ref="AE586:AF586" si="1116">IF(AE180&lt;0, 1, 0)</f>
        <v>0</v>
      </c>
      <c r="AF586" s="40">
        <f t="shared" si="1116"/>
        <v>0</v>
      </c>
      <c r="BD586" t="str">
        <f t="shared" si="958"/>
        <v>RD1CHIPPENHAM HOSPITAL</v>
      </c>
      <c r="BE586" s="94" t="s">
        <v>981</v>
      </c>
      <c r="BF586" s="94" t="s">
        <v>8967</v>
      </c>
      <c r="BG586" s="94" t="s">
        <v>981</v>
      </c>
      <c r="BH586" s="94" t="s">
        <v>8967</v>
      </c>
      <c r="BI586" s="94" t="str">
        <f t="shared" si="959"/>
        <v>RD1</v>
      </c>
    </row>
    <row r="587" spans="4:61" hidden="1" x14ac:dyDescent="0.3">
      <c r="D587" s="28">
        <f t="shared" si="988"/>
        <v>0</v>
      </c>
      <c r="J587" s="40">
        <f t="shared" ref="J587:AD587" si="1117">IF(J181&lt;0, 1, 0)</f>
        <v>0</v>
      </c>
      <c r="K587" s="40">
        <f t="shared" si="1117"/>
        <v>0</v>
      </c>
      <c r="L587" s="40">
        <f t="shared" si="1117"/>
        <v>0</v>
      </c>
      <c r="M587" s="40">
        <f t="shared" si="1117"/>
        <v>0</v>
      </c>
      <c r="N587" s="40">
        <f t="shared" si="1117"/>
        <v>0</v>
      </c>
      <c r="O587" s="40">
        <f t="shared" si="1117"/>
        <v>0</v>
      </c>
      <c r="P587" s="40">
        <f t="shared" si="1117"/>
        <v>0</v>
      </c>
      <c r="Q587" s="40">
        <f t="shared" ref="Q587:T587" si="1118">IF(Q181&lt;0, 1, 0)</f>
        <v>0</v>
      </c>
      <c r="R587" s="40">
        <f t="shared" si="1118"/>
        <v>0</v>
      </c>
      <c r="S587" s="40">
        <f t="shared" si="1118"/>
        <v>0</v>
      </c>
      <c r="T587" s="40">
        <f t="shared" si="1118"/>
        <v>0</v>
      </c>
      <c r="U587" s="40">
        <f t="shared" ref="U587" si="1119">IF(U181&lt;0, 1, 0)</f>
        <v>0</v>
      </c>
      <c r="AA587" s="40">
        <f t="shared" si="1117"/>
        <v>0</v>
      </c>
      <c r="AB587" s="40">
        <f t="shared" si="1117"/>
        <v>0</v>
      </c>
      <c r="AC587" s="40">
        <f t="shared" si="1117"/>
        <v>0</v>
      </c>
      <c r="AD587" s="40">
        <f t="shared" si="1117"/>
        <v>0</v>
      </c>
      <c r="AE587" s="40">
        <f t="shared" ref="AE587:AF587" si="1120">IF(AE181&lt;0, 1, 0)</f>
        <v>0</v>
      </c>
      <c r="AF587" s="40">
        <f t="shared" si="1120"/>
        <v>0</v>
      </c>
      <c r="BD587" t="str">
        <f t="shared" si="958"/>
        <v>RD1DEVIZES HOSPITAL</v>
      </c>
      <c r="BE587" s="94" t="s">
        <v>982</v>
      </c>
      <c r="BF587" s="94" t="s">
        <v>8968</v>
      </c>
      <c r="BG587" s="94" t="s">
        <v>982</v>
      </c>
      <c r="BH587" s="94" t="s">
        <v>8968</v>
      </c>
      <c r="BI587" s="94" t="str">
        <f t="shared" si="959"/>
        <v>RD1</v>
      </c>
    </row>
    <row r="588" spans="4:61" hidden="1" x14ac:dyDescent="0.3">
      <c r="D588" s="28">
        <f t="shared" si="988"/>
        <v>0</v>
      </c>
      <c r="J588" s="40">
        <f t="shared" ref="J588:AD588" si="1121">IF(J182&lt;0, 1, 0)</f>
        <v>0</v>
      </c>
      <c r="K588" s="40">
        <f t="shared" si="1121"/>
        <v>0</v>
      </c>
      <c r="L588" s="40">
        <f t="shared" si="1121"/>
        <v>0</v>
      </c>
      <c r="M588" s="40">
        <f t="shared" si="1121"/>
        <v>0</v>
      </c>
      <c r="N588" s="40">
        <f t="shared" si="1121"/>
        <v>0</v>
      </c>
      <c r="O588" s="40">
        <f t="shared" si="1121"/>
        <v>0</v>
      </c>
      <c r="P588" s="40">
        <f t="shared" si="1121"/>
        <v>0</v>
      </c>
      <c r="Q588" s="40">
        <f t="shared" ref="Q588:T588" si="1122">IF(Q182&lt;0, 1, 0)</f>
        <v>0</v>
      </c>
      <c r="R588" s="40">
        <f t="shared" si="1122"/>
        <v>0</v>
      </c>
      <c r="S588" s="40">
        <f t="shared" si="1122"/>
        <v>0</v>
      </c>
      <c r="T588" s="40">
        <f t="shared" si="1122"/>
        <v>0</v>
      </c>
      <c r="U588" s="40">
        <f t="shared" ref="U588" si="1123">IF(U182&lt;0, 1, 0)</f>
        <v>0</v>
      </c>
      <c r="AA588" s="40">
        <f t="shared" si="1121"/>
        <v>0</v>
      </c>
      <c r="AB588" s="40">
        <f t="shared" si="1121"/>
        <v>0</v>
      </c>
      <c r="AC588" s="40">
        <f t="shared" si="1121"/>
        <v>0</v>
      </c>
      <c r="AD588" s="40">
        <f t="shared" si="1121"/>
        <v>0</v>
      </c>
      <c r="AE588" s="40">
        <f t="shared" ref="AE588:AF588" si="1124">IF(AE182&lt;0, 1, 0)</f>
        <v>0</v>
      </c>
      <c r="AF588" s="40">
        <f t="shared" si="1124"/>
        <v>0</v>
      </c>
      <c r="BD588" t="str">
        <f t="shared" si="958"/>
        <v>RD1FROME VICTORIA HOSPITAL</v>
      </c>
      <c r="BE588" s="94" t="s">
        <v>983</v>
      </c>
      <c r="BF588" s="94" t="s">
        <v>8965</v>
      </c>
      <c r="BG588" s="94" t="s">
        <v>983</v>
      </c>
      <c r="BH588" s="94" t="s">
        <v>8965</v>
      </c>
      <c r="BI588" s="94" t="str">
        <f t="shared" si="959"/>
        <v>RD1</v>
      </c>
    </row>
    <row r="589" spans="4:61" hidden="1" x14ac:dyDescent="0.3">
      <c r="D589" s="28">
        <f t="shared" si="988"/>
        <v>0</v>
      </c>
      <c r="J589" s="40">
        <f t="shared" ref="J589:AD589" si="1125">IF(J183&lt;0, 1, 0)</f>
        <v>0</v>
      </c>
      <c r="K589" s="40">
        <f t="shared" si="1125"/>
        <v>0</v>
      </c>
      <c r="L589" s="40">
        <f t="shared" si="1125"/>
        <v>0</v>
      </c>
      <c r="M589" s="40">
        <f t="shared" si="1125"/>
        <v>0</v>
      </c>
      <c r="N589" s="40">
        <f t="shared" si="1125"/>
        <v>0</v>
      </c>
      <c r="O589" s="40">
        <f t="shared" si="1125"/>
        <v>0</v>
      </c>
      <c r="P589" s="40">
        <f t="shared" si="1125"/>
        <v>0</v>
      </c>
      <c r="Q589" s="40">
        <f t="shared" ref="Q589:T589" si="1126">IF(Q183&lt;0, 1, 0)</f>
        <v>0</v>
      </c>
      <c r="R589" s="40">
        <f t="shared" si="1126"/>
        <v>0</v>
      </c>
      <c r="S589" s="40">
        <f t="shared" si="1126"/>
        <v>0</v>
      </c>
      <c r="T589" s="40">
        <f t="shared" si="1126"/>
        <v>0</v>
      </c>
      <c r="U589" s="40">
        <f t="shared" ref="U589" si="1127">IF(U183&lt;0, 1, 0)</f>
        <v>0</v>
      </c>
      <c r="AA589" s="40">
        <f t="shared" si="1125"/>
        <v>0</v>
      </c>
      <c r="AB589" s="40">
        <f t="shared" si="1125"/>
        <v>0</v>
      </c>
      <c r="AC589" s="40">
        <f t="shared" si="1125"/>
        <v>0</v>
      </c>
      <c r="AD589" s="40">
        <f t="shared" si="1125"/>
        <v>0</v>
      </c>
      <c r="AE589" s="40">
        <f t="shared" ref="AE589:AF589" si="1128">IF(AE183&lt;0, 1, 0)</f>
        <v>0</v>
      </c>
      <c r="AF589" s="40">
        <f t="shared" si="1128"/>
        <v>0</v>
      </c>
      <c r="BD589" t="str">
        <f t="shared" si="958"/>
        <v>RD1MALMESBURY HOSPITAL</v>
      </c>
      <c r="BE589" s="94" t="s">
        <v>984</v>
      </c>
      <c r="BF589" s="94" t="s">
        <v>9033</v>
      </c>
      <c r="BG589" s="94" t="s">
        <v>984</v>
      </c>
      <c r="BH589" s="94" t="s">
        <v>9033</v>
      </c>
      <c r="BI589" s="94" t="str">
        <f t="shared" si="959"/>
        <v>RD1</v>
      </c>
    </row>
    <row r="590" spans="4:61" hidden="1" x14ac:dyDescent="0.3">
      <c r="D590" s="28">
        <f t="shared" si="988"/>
        <v>0</v>
      </c>
      <c r="J590" s="40">
        <f t="shared" ref="J590:AD590" si="1129">IF(J184&lt;0, 1, 0)</f>
        <v>0</v>
      </c>
      <c r="K590" s="40">
        <f t="shared" si="1129"/>
        <v>0</v>
      </c>
      <c r="L590" s="40">
        <f t="shared" si="1129"/>
        <v>0</v>
      </c>
      <c r="M590" s="40">
        <f t="shared" si="1129"/>
        <v>0</v>
      </c>
      <c r="N590" s="40">
        <f t="shared" si="1129"/>
        <v>0</v>
      </c>
      <c r="O590" s="40">
        <f t="shared" si="1129"/>
        <v>0</v>
      </c>
      <c r="P590" s="40">
        <f t="shared" si="1129"/>
        <v>0</v>
      </c>
      <c r="Q590" s="40">
        <f t="shared" ref="Q590:T590" si="1130">IF(Q184&lt;0, 1, 0)</f>
        <v>0</v>
      </c>
      <c r="R590" s="40">
        <f t="shared" si="1130"/>
        <v>0</v>
      </c>
      <c r="S590" s="40">
        <f t="shared" si="1130"/>
        <v>0</v>
      </c>
      <c r="T590" s="40">
        <f t="shared" si="1130"/>
        <v>0</v>
      </c>
      <c r="U590" s="40">
        <f t="shared" ref="U590" si="1131">IF(U184&lt;0, 1, 0)</f>
        <v>0</v>
      </c>
      <c r="AA590" s="40">
        <f t="shared" si="1129"/>
        <v>0</v>
      </c>
      <c r="AB590" s="40">
        <f t="shared" si="1129"/>
        <v>0</v>
      </c>
      <c r="AC590" s="40">
        <f t="shared" si="1129"/>
        <v>0</v>
      </c>
      <c r="AD590" s="40">
        <f t="shared" si="1129"/>
        <v>0</v>
      </c>
      <c r="AE590" s="40">
        <f t="shared" ref="AE590:AF590" si="1132">IF(AE184&lt;0, 1, 0)</f>
        <v>0</v>
      </c>
      <c r="AF590" s="40">
        <f t="shared" si="1132"/>
        <v>0</v>
      </c>
      <c r="BD590" t="str">
        <f t="shared" si="958"/>
        <v>RD1MELKSHAM HOSPITAL</v>
      </c>
      <c r="BE590" s="94" t="s">
        <v>985</v>
      </c>
      <c r="BF590" s="94" t="s">
        <v>9034</v>
      </c>
      <c r="BG590" s="94" t="s">
        <v>985</v>
      </c>
      <c r="BH590" s="94" t="s">
        <v>9034</v>
      </c>
      <c r="BI590" s="94" t="str">
        <f t="shared" si="959"/>
        <v>RD1</v>
      </c>
    </row>
    <row r="591" spans="4:61" hidden="1" x14ac:dyDescent="0.3">
      <c r="D591" s="28">
        <f t="shared" si="988"/>
        <v>0</v>
      </c>
      <c r="J591" s="40">
        <f t="shared" ref="J591:AD591" si="1133">IF(J185&lt;0, 1, 0)</f>
        <v>0</v>
      </c>
      <c r="K591" s="40">
        <f t="shared" si="1133"/>
        <v>0</v>
      </c>
      <c r="L591" s="40">
        <f t="shared" si="1133"/>
        <v>0</v>
      </c>
      <c r="M591" s="40">
        <f t="shared" si="1133"/>
        <v>0</v>
      </c>
      <c r="N591" s="40">
        <f t="shared" si="1133"/>
        <v>0</v>
      </c>
      <c r="O591" s="40">
        <f t="shared" si="1133"/>
        <v>0</v>
      </c>
      <c r="P591" s="40">
        <f t="shared" si="1133"/>
        <v>0</v>
      </c>
      <c r="Q591" s="40">
        <f t="shared" ref="Q591:T591" si="1134">IF(Q185&lt;0, 1, 0)</f>
        <v>0</v>
      </c>
      <c r="R591" s="40">
        <f t="shared" si="1134"/>
        <v>0</v>
      </c>
      <c r="S591" s="40">
        <f t="shared" si="1134"/>
        <v>0</v>
      </c>
      <c r="T591" s="40">
        <f t="shared" si="1134"/>
        <v>0</v>
      </c>
      <c r="U591" s="40">
        <f t="shared" ref="U591" si="1135">IF(U185&lt;0, 1, 0)</f>
        <v>0</v>
      </c>
      <c r="AA591" s="40">
        <f t="shared" si="1133"/>
        <v>0</v>
      </c>
      <c r="AB591" s="40">
        <f t="shared" si="1133"/>
        <v>0</v>
      </c>
      <c r="AC591" s="40">
        <f t="shared" si="1133"/>
        <v>0</v>
      </c>
      <c r="AD591" s="40">
        <f t="shared" si="1133"/>
        <v>0</v>
      </c>
      <c r="AE591" s="40">
        <f t="shared" ref="AE591:AF591" si="1136">IF(AE185&lt;0, 1, 0)</f>
        <v>0</v>
      </c>
      <c r="AF591" s="40">
        <f t="shared" si="1136"/>
        <v>0</v>
      </c>
      <c r="BD591" t="str">
        <f t="shared" si="958"/>
        <v>RD1PAULTON HOSPITAL</v>
      </c>
      <c r="BE591" s="94" t="s">
        <v>986</v>
      </c>
      <c r="BF591" s="94" t="s">
        <v>9035</v>
      </c>
      <c r="BG591" s="94" t="s">
        <v>986</v>
      </c>
      <c r="BH591" s="94" t="s">
        <v>9035</v>
      </c>
      <c r="BI591" s="94" t="str">
        <f t="shared" si="959"/>
        <v>RD1</v>
      </c>
    </row>
    <row r="592" spans="4:61" hidden="1" x14ac:dyDescent="0.3">
      <c r="D592" s="28">
        <f t="shared" si="988"/>
        <v>0</v>
      </c>
      <c r="J592" s="40">
        <f t="shared" ref="J592:AD592" si="1137">IF(J186&lt;0, 1, 0)</f>
        <v>0</v>
      </c>
      <c r="K592" s="40">
        <f t="shared" si="1137"/>
        <v>0</v>
      </c>
      <c r="L592" s="40">
        <f t="shared" si="1137"/>
        <v>0</v>
      </c>
      <c r="M592" s="40">
        <f t="shared" si="1137"/>
        <v>0</v>
      </c>
      <c r="N592" s="40">
        <f t="shared" si="1137"/>
        <v>0</v>
      </c>
      <c r="O592" s="40">
        <f t="shared" si="1137"/>
        <v>0</v>
      </c>
      <c r="P592" s="40">
        <f t="shared" si="1137"/>
        <v>0</v>
      </c>
      <c r="Q592" s="40">
        <f t="shared" ref="Q592:T592" si="1138">IF(Q186&lt;0, 1, 0)</f>
        <v>0</v>
      </c>
      <c r="R592" s="40">
        <f t="shared" si="1138"/>
        <v>0</v>
      </c>
      <c r="S592" s="40">
        <f t="shared" si="1138"/>
        <v>0</v>
      </c>
      <c r="T592" s="40">
        <f t="shared" si="1138"/>
        <v>0</v>
      </c>
      <c r="U592" s="40">
        <f t="shared" ref="U592" si="1139">IF(U186&lt;0, 1, 0)</f>
        <v>0</v>
      </c>
      <c r="AA592" s="40">
        <f t="shared" si="1137"/>
        <v>0</v>
      </c>
      <c r="AB592" s="40">
        <f t="shared" si="1137"/>
        <v>0</v>
      </c>
      <c r="AC592" s="40">
        <f t="shared" si="1137"/>
        <v>0</v>
      </c>
      <c r="AD592" s="40">
        <f t="shared" si="1137"/>
        <v>0</v>
      </c>
      <c r="AE592" s="40">
        <f t="shared" ref="AE592:AF592" si="1140">IF(AE186&lt;0, 1, 0)</f>
        <v>0</v>
      </c>
      <c r="AF592" s="40">
        <f t="shared" si="1140"/>
        <v>0</v>
      </c>
      <c r="BD592" t="str">
        <f t="shared" si="958"/>
        <v>RD1ROUNDWAY HOSPITAL</v>
      </c>
      <c r="BE592" s="94" t="s">
        <v>987</v>
      </c>
      <c r="BF592" s="94" t="s">
        <v>9036</v>
      </c>
      <c r="BG592" s="94" t="s">
        <v>987</v>
      </c>
      <c r="BH592" s="94" t="s">
        <v>9036</v>
      </c>
      <c r="BI592" s="94" t="str">
        <f t="shared" si="959"/>
        <v>RD1</v>
      </c>
    </row>
    <row r="593" spans="4:61" hidden="1" x14ac:dyDescent="0.3">
      <c r="D593" s="28">
        <f t="shared" si="988"/>
        <v>0</v>
      </c>
      <c r="J593" s="40">
        <f t="shared" ref="J593:AD593" si="1141">IF(J187&lt;0, 1, 0)</f>
        <v>0</v>
      </c>
      <c r="K593" s="40">
        <f t="shared" si="1141"/>
        <v>0</v>
      </c>
      <c r="L593" s="40">
        <f t="shared" si="1141"/>
        <v>0</v>
      </c>
      <c r="M593" s="40">
        <f t="shared" si="1141"/>
        <v>0</v>
      </c>
      <c r="N593" s="40">
        <f t="shared" si="1141"/>
        <v>0</v>
      </c>
      <c r="O593" s="40">
        <f t="shared" si="1141"/>
        <v>0</v>
      </c>
      <c r="P593" s="40">
        <f t="shared" si="1141"/>
        <v>0</v>
      </c>
      <c r="Q593" s="40">
        <f t="shared" ref="Q593:T593" si="1142">IF(Q187&lt;0, 1, 0)</f>
        <v>0</v>
      </c>
      <c r="R593" s="40">
        <f t="shared" si="1142"/>
        <v>0</v>
      </c>
      <c r="S593" s="40">
        <f t="shared" si="1142"/>
        <v>0</v>
      </c>
      <c r="T593" s="40">
        <f t="shared" si="1142"/>
        <v>0</v>
      </c>
      <c r="U593" s="40">
        <f t="shared" ref="U593" si="1143">IF(U187&lt;0, 1, 0)</f>
        <v>0</v>
      </c>
      <c r="AA593" s="40">
        <f t="shared" si="1141"/>
        <v>0</v>
      </c>
      <c r="AB593" s="40">
        <f t="shared" si="1141"/>
        <v>0</v>
      </c>
      <c r="AC593" s="40">
        <f t="shared" si="1141"/>
        <v>0</v>
      </c>
      <c r="AD593" s="40">
        <f t="shared" si="1141"/>
        <v>0</v>
      </c>
      <c r="AE593" s="40">
        <f t="shared" ref="AE593:AF593" si="1144">IF(AE187&lt;0, 1, 0)</f>
        <v>0</v>
      </c>
      <c r="AF593" s="40">
        <f t="shared" si="1144"/>
        <v>0</v>
      </c>
      <c r="BD593" t="str">
        <f t="shared" si="958"/>
        <v>RD1ROYAL NATIONAL HOSPITAL FOR RHEUMATIC DISEASES</v>
      </c>
      <c r="BE593" s="97" t="s">
        <v>9891</v>
      </c>
      <c r="BF593" s="97" t="s">
        <v>8969</v>
      </c>
      <c r="BG593" s="97" t="s">
        <v>9891</v>
      </c>
      <c r="BH593" s="97" t="s">
        <v>8969</v>
      </c>
      <c r="BI593" s="94" t="str">
        <f t="shared" si="959"/>
        <v>RD1</v>
      </c>
    </row>
    <row r="594" spans="4:61" hidden="1" x14ac:dyDescent="0.3">
      <c r="D594" s="28">
        <f t="shared" si="988"/>
        <v>0</v>
      </c>
      <c r="J594" s="40">
        <f t="shared" ref="J594:AD594" si="1145">IF(J188&lt;0, 1, 0)</f>
        <v>0</v>
      </c>
      <c r="K594" s="40">
        <f t="shared" si="1145"/>
        <v>0</v>
      </c>
      <c r="L594" s="40">
        <f t="shared" si="1145"/>
        <v>0</v>
      </c>
      <c r="M594" s="40">
        <f t="shared" si="1145"/>
        <v>0</v>
      </c>
      <c r="N594" s="40">
        <f t="shared" si="1145"/>
        <v>0</v>
      </c>
      <c r="O594" s="40">
        <f t="shared" si="1145"/>
        <v>0</v>
      </c>
      <c r="P594" s="40">
        <f t="shared" si="1145"/>
        <v>0</v>
      </c>
      <c r="Q594" s="40">
        <f t="shared" ref="Q594:T594" si="1146">IF(Q188&lt;0, 1, 0)</f>
        <v>0</v>
      </c>
      <c r="R594" s="40">
        <f t="shared" si="1146"/>
        <v>0</v>
      </c>
      <c r="S594" s="40">
        <f t="shared" si="1146"/>
        <v>0</v>
      </c>
      <c r="T594" s="40">
        <f t="shared" si="1146"/>
        <v>0</v>
      </c>
      <c r="U594" s="40">
        <f t="shared" ref="U594" si="1147">IF(U188&lt;0, 1, 0)</f>
        <v>0</v>
      </c>
      <c r="AA594" s="40">
        <f t="shared" si="1145"/>
        <v>0</v>
      </c>
      <c r="AB594" s="40">
        <f t="shared" si="1145"/>
        <v>0</v>
      </c>
      <c r="AC594" s="40">
        <f t="shared" si="1145"/>
        <v>0</v>
      </c>
      <c r="AD594" s="40">
        <f t="shared" si="1145"/>
        <v>0</v>
      </c>
      <c r="AE594" s="40">
        <f t="shared" ref="AE594:AF594" si="1148">IF(AE188&lt;0, 1, 0)</f>
        <v>0</v>
      </c>
      <c r="AF594" s="40">
        <f t="shared" si="1148"/>
        <v>0</v>
      </c>
      <c r="BD594" t="str">
        <f t="shared" si="958"/>
        <v>RD1ROYAL UNITED HOSPITAL</v>
      </c>
      <c r="BE594" s="94" t="s">
        <v>988</v>
      </c>
      <c r="BF594" s="94" t="s">
        <v>9037</v>
      </c>
      <c r="BG594" s="94" t="s">
        <v>988</v>
      </c>
      <c r="BH594" s="94" t="s">
        <v>9037</v>
      </c>
      <c r="BI594" s="94" t="str">
        <f t="shared" si="959"/>
        <v>RD1</v>
      </c>
    </row>
    <row r="595" spans="4:61" hidden="1" x14ac:dyDescent="0.3">
      <c r="D595" s="28">
        <f t="shared" si="988"/>
        <v>0</v>
      </c>
      <c r="J595" s="40">
        <f t="shared" ref="J595:AD595" si="1149">IF(J189&lt;0, 1, 0)</f>
        <v>0</v>
      </c>
      <c r="K595" s="40">
        <f t="shared" si="1149"/>
        <v>0</v>
      </c>
      <c r="L595" s="40">
        <f t="shared" si="1149"/>
        <v>0</v>
      </c>
      <c r="M595" s="40">
        <f t="shared" si="1149"/>
        <v>0</v>
      </c>
      <c r="N595" s="40">
        <f t="shared" si="1149"/>
        <v>0</v>
      </c>
      <c r="O595" s="40">
        <f t="shared" si="1149"/>
        <v>0</v>
      </c>
      <c r="P595" s="40">
        <f t="shared" si="1149"/>
        <v>0</v>
      </c>
      <c r="Q595" s="40">
        <f t="shared" ref="Q595:T595" si="1150">IF(Q189&lt;0, 1, 0)</f>
        <v>0</v>
      </c>
      <c r="R595" s="40">
        <f t="shared" si="1150"/>
        <v>0</v>
      </c>
      <c r="S595" s="40">
        <f t="shared" si="1150"/>
        <v>0</v>
      </c>
      <c r="T595" s="40">
        <f t="shared" si="1150"/>
        <v>0</v>
      </c>
      <c r="U595" s="40">
        <f t="shared" ref="U595" si="1151">IF(U189&lt;0, 1, 0)</f>
        <v>0</v>
      </c>
      <c r="AA595" s="40">
        <f t="shared" si="1149"/>
        <v>0</v>
      </c>
      <c r="AB595" s="40">
        <f t="shared" si="1149"/>
        <v>0</v>
      </c>
      <c r="AC595" s="40">
        <f t="shared" si="1149"/>
        <v>0</v>
      </c>
      <c r="AD595" s="40">
        <f t="shared" si="1149"/>
        <v>0</v>
      </c>
      <c r="AE595" s="40">
        <f t="shared" ref="AE595:AF595" si="1152">IF(AE189&lt;0, 1, 0)</f>
        <v>0</v>
      </c>
      <c r="AF595" s="40">
        <f t="shared" si="1152"/>
        <v>0</v>
      </c>
      <c r="BD595" t="str">
        <f t="shared" si="958"/>
        <v>RD1SHEPTON MALLET COMMUNITY HOSPITAL</v>
      </c>
      <c r="BE595" s="94" t="s">
        <v>989</v>
      </c>
      <c r="BF595" s="94" t="s">
        <v>3188</v>
      </c>
      <c r="BG595" s="94" t="s">
        <v>989</v>
      </c>
      <c r="BH595" s="94" t="s">
        <v>3188</v>
      </c>
      <c r="BI595" s="94" t="str">
        <f t="shared" si="959"/>
        <v>RD1</v>
      </c>
    </row>
    <row r="596" spans="4:61" hidden="1" x14ac:dyDescent="0.3">
      <c r="D596" s="28">
        <f t="shared" si="988"/>
        <v>0</v>
      </c>
      <c r="J596" s="40">
        <f t="shared" ref="J596:AD596" si="1153">IF(J190&lt;0, 1, 0)</f>
        <v>0</v>
      </c>
      <c r="K596" s="40">
        <f t="shared" si="1153"/>
        <v>0</v>
      </c>
      <c r="L596" s="40">
        <f t="shared" si="1153"/>
        <v>0</v>
      </c>
      <c r="M596" s="40">
        <f t="shared" si="1153"/>
        <v>0</v>
      </c>
      <c r="N596" s="40">
        <f t="shared" si="1153"/>
        <v>0</v>
      </c>
      <c r="O596" s="40">
        <f t="shared" si="1153"/>
        <v>0</v>
      </c>
      <c r="P596" s="40">
        <f t="shared" si="1153"/>
        <v>0</v>
      </c>
      <c r="Q596" s="40">
        <f t="shared" ref="Q596:T596" si="1154">IF(Q190&lt;0, 1, 0)</f>
        <v>0</v>
      </c>
      <c r="R596" s="40">
        <f t="shared" si="1154"/>
        <v>0</v>
      </c>
      <c r="S596" s="40">
        <f t="shared" si="1154"/>
        <v>0</v>
      </c>
      <c r="T596" s="40">
        <f t="shared" si="1154"/>
        <v>0</v>
      </c>
      <c r="U596" s="40">
        <f t="shared" ref="U596" si="1155">IF(U190&lt;0, 1, 0)</f>
        <v>0</v>
      </c>
      <c r="AA596" s="40">
        <f t="shared" si="1153"/>
        <v>0</v>
      </c>
      <c r="AB596" s="40">
        <f t="shared" si="1153"/>
        <v>0</v>
      </c>
      <c r="AC596" s="40">
        <f t="shared" si="1153"/>
        <v>0</v>
      </c>
      <c r="AD596" s="40">
        <f t="shared" si="1153"/>
        <v>0</v>
      </c>
      <c r="AE596" s="40">
        <f t="shared" ref="AE596:AF596" si="1156">IF(AE190&lt;0, 1, 0)</f>
        <v>0</v>
      </c>
      <c r="AF596" s="40">
        <f t="shared" si="1156"/>
        <v>0</v>
      </c>
      <c r="BD596" t="str">
        <f t="shared" si="958"/>
        <v>RD1ST MARTINS HOSPITAL (BATH)</v>
      </c>
      <c r="BE596" s="94" t="s">
        <v>990</v>
      </c>
      <c r="BF596" s="94" t="s">
        <v>4767</v>
      </c>
      <c r="BG596" s="94" t="s">
        <v>990</v>
      </c>
      <c r="BH596" s="94" t="s">
        <v>4767</v>
      </c>
      <c r="BI596" s="94" t="str">
        <f t="shared" si="959"/>
        <v>RD1</v>
      </c>
    </row>
    <row r="597" spans="4:61" hidden="1" x14ac:dyDescent="0.3">
      <c r="D597" s="28">
        <f t="shared" si="988"/>
        <v>0</v>
      </c>
      <c r="J597" s="40">
        <f t="shared" ref="J597:AD597" si="1157">IF(J191&lt;0, 1, 0)</f>
        <v>0</v>
      </c>
      <c r="K597" s="40">
        <f t="shared" si="1157"/>
        <v>0</v>
      </c>
      <c r="L597" s="40">
        <f t="shared" si="1157"/>
        <v>0</v>
      </c>
      <c r="M597" s="40">
        <f t="shared" si="1157"/>
        <v>0</v>
      </c>
      <c r="N597" s="40">
        <f t="shared" si="1157"/>
        <v>0</v>
      </c>
      <c r="O597" s="40">
        <f t="shared" si="1157"/>
        <v>0</v>
      </c>
      <c r="P597" s="40">
        <f t="shared" si="1157"/>
        <v>0</v>
      </c>
      <c r="Q597" s="40">
        <f t="shared" ref="Q597:T597" si="1158">IF(Q191&lt;0, 1, 0)</f>
        <v>0</v>
      </c>
      <c r="R597" s="40">
        <f t="shared" si="1158"/>
        <v>0</v>
      </c>
      <c r="S597" s="40">
        <f t="shared" si="1158"/>
        <v>0</v>
      </c>
      <c r="T597" s="40">
        <f t="shared" si="1158"/>
        <v>0</v>
      </c>
      <c r="U597" s="40">
        <f t="shared" ref="U597" si="1159">IF(U191&lt;0, 1, 0)</f>
        <v>0</v>
      </c>
      <c r="AA597" s="40">
        <f t="shared" si="1157"/>
        <v>0</v>
      </c>
      <c r="AB597" s="40">
        <f t="shared" si="1157"/>
        <v>0</v>
      </c>
      <c r="AC597" s="40">
        <f t="shared" si="1157"/>
        <v>0</v>
      </c>
      <c r="AD597" s="40">
        <f t="shared" si="1157"/>
        <v>0</v>
      </c>
      <c r="AE597" s="40">
        <f t="shared" ref="AE597:AF597" si="1160">IF(AE191&lt;0, 1, 0)</f>
        <v>0</v>
      </c>
      <c r="AF597" s="40">
        <f t="shared" si="1160"/>
        <v>0</v>
      </c>
      <c r="BD597" t="str">
        <f t="shared" si="958"/>
        <v>RD1TROWBRIDGE HOSPITAL</v>
      </c>
      <c r="BE597" s="94" t="s">
        <v>991</v>
      </c>
      <c r="BF597" s="94" t="s">
        <v>9038</v>
      </c>
      <c r="BG597" s="94" t="s">
        <v>991</v>
      </c>
      <c r="BH597" s="94" t="s">
        <v>9038</v>
      </c>
      <c r="BI597" s="94" t="str">
        <f t="shared" si="959"/>
        <v>RD1</v>
      </c>
    </row>
    <row r="598" spans="4:61" hidden="1" x14ac:dyDescent="0.3">
      <c r="D598" s="28">
        <f t="shared" si="988"/>
        <v>0</v>
      </c>
      <c r="J598" s="40">
        <f t="shared" ref="J598:AD598" si="1161">IF(J192&lt;0, 1, 0)</f>
        <v>0</v>
      </c>
      <c r="K598" s="40">
        <f t="shared" si="1161"/>
        <v>0</v>
      </c>
      <c r="L598" s="40">
        <f t="shared" si="1161"/>
        <v>0</v>
      </c>
      <c r="M598" s="40">
        <f t="shared" si="1161"/>
        <v>0</v>
      </c>
      <c r="N598" s="40">
        <f t="shared" si="1161"/>
        <v>0</v>
      </c>
      <c r="O598" s="40">
        <f t="shared" si="1161"/>
        <v>0</v>
      </c>
      <c r="P598" s="40">
        <f t="shared" si="1161"/>
        <v>0</v>
      </c>
      <c r="Q598" s="40">
        <f t="shared" ref="Q598:T598" si="1162">IF(Q192&lt;0, 1, 0)</f>
        <v>0</v>
      </c>
      <c r="R598" s="40">
        <f t="shared" si="1162"/>
        <v>0</v>
      </c>
      <c r="S598" s="40">
        <f t="shared" si="1162"/>
        <v>0</v>
      </c>
      <c r="T598" s="40">
        <f t="shared" si="1162"/>
        <v>0</v>
      </c>
      <c r="U598" s="40">
        <f t="shared" ref="U598" si="1163">IF(U192&lt;0, 1, 0)</f>
        <v>0</v>
      </c>
      <c r="AA598" s="40">
        <f t="shared" si="1161"/>
        <v>0</v>
      </c>
      <c r="AB598" s="40">
        <f t="shared" si="1161"/>
        <v>0</v>
      </c>
      <c r="AC598" s="40">
        <f t="shared" si="1161"/>
        <v>0</v>
      </c>
      <c r="AD598" s="40">
        <f t="shared" si="1161"/>
        <v>0</v>
      </c>
      <c r="AE598" s="40">
        <f t="shared" ref="AE598:AF598" si="1164">IF(AE192&lt;0, 1, 0)</f>
        <v>0</v>
      </c>
      <c r="AF598" s="40">
        <f t="shared" si="1164"/>
        <v>0</v>
      </c>
      <c r="BD598" t="str">
        <f t="shared" si="958"/>
        <v>RD1WARMINSTER HOSPITAL</v>
      </c>
      <c r="BE598" s="94" t="s">
        <v>992</v>
      </c>
      <c r="BF598" s="94" t="s">
        <v>8970</v>
      </c>
      <c r="BG598" s="94" t="s">
        <v>992</v>
      </c>
      <c r="BH598" s="94" t="s">
        <v>8970</v>
      </c>
      <c r="BI598" s="94" t="str">
        <f t="shared" si="959"/>
        <v>RD1</v>
      </c>
    </row>
    <row r="599" spans="4:61" hidden="1" x14ac:dyDescent="0.3">
      <c r="D599" s="28">
        <f t="shared" si="988"/>
        <v>0</v>
      </c>
      <c r="J599" s="40">
        <f t="shared" ref="J599:AD599" si="1165">IF(J193&lt;0, 1, 0)</f>
        <v>0</v>
      </c>
      <c r="K599" s="40">
        <f t="shared" si="1165"/>
        <v>0</v>
      </c>
      <c r="L599" s="40">
        <f t="shared" si="1165"/>
        <v>0</v>
      </c>
      <c r="M599" s="40">
        <f t="shared" si="1165"/>
        <v>0</v>
      </c>
      <c r="N599" s="40">
        <f t="shared" si="1165"/>
        <v>0</v>
      </c>
      <c r="O599" s="40">
        <f t="shared" si="1165"/>
        <v>0</v>
      </c>
      <c r="P599" s="40">
        <f t="shared" si="1165"/>
        <v>0</v>
      </c>
      <c r="Q599" s="40">
        <f t="shared" ref="Q599:T599" si="1166">IF(Q193&lt;0, 1, 0)</f>
        <v>0</v>
      </c>
      <c r="R599" s="40">
        <f t="shared" si="1166"/>
        <v>0</v>
      </c>
      <c r="S599" s="40">
        <f t="shared" si="1166"/>
        <v>0</v>
      </c>
      <c r="T599" s="40">
        <f t="shared" si="1166"/>
        <v>0</v>
      </c>
      <c r="U599" s="40">
        <f t="shared" ref="U599" si="1167">IF(U193&lt;0, 1, 0)</f>
        <v>0</v>
      </c>
      <c r="AA599" s="40">
        <f t="shared" si="1165"/>
        <v>0</v>
      </c>
      <c r="AB599" s="40">
        <f t="shared" si="1165"/>
        <v>0</v>
      </c>
      <c r="AC599" s="40">
        <f t="shared" si="1165"/>
        <v>0</v>
      </c>
      <c r="AD599" s="40">
        <f t="shared" si="1165"/>
        <v>0</v>
      </c>
      <c r="AE599" s="40">
        <f t="shared" ref="AE599:AF599" si="1168">IF(AE193&lt;0, 1, 0)</f>
        <v>0</v>
      </c>
      <c r="AF599" s="40">
        <f t="shared" si="1168"/>
        <v>0</v>
      </c>
      <c r="BD599" t="str">
        <f t="shared" si="958"/>
        <v>RD1WESTBURY HOSPITAL</v>
      </c>
      <c r="BE599" s="94" t="s">
        <v>993</v>
      </c>
      <c r="BF599" s="94" t="s">
        <v>4803</v>
      </c>
      <c r="BG599" s="94" t="s">
        <v>993</v>
      </c>
      <c r="BH599" s="94" t="s">
        <v>4803</v>
      </c>
      <c r="BI599" s="94" t="str">
        <f t="shared" si="959"/>
        <v>RD1</v>
      </c>
    </row>
    <row r="600" spans="4:61" hidden="1" x14ac:dyDescent="0.3">
      <c r="D600" s="28">
        <f t="shared" si="988"/>
        <v>0</v>
      </c>
      <c r="J600" s="40">
        <f t="shared" ref="J600:AD600" si="1169">IF(J194&lt;0, 1, 0)</f>
        <v>0</v>
      </c>
      <c r="K600" s="40">
        <f t="shared" si="1169"/>
        <v>0</v>
      </c>
      <c r="L600" s="40">
        <f t="shared" si="1169"/>
        <v>0</v>
      </c>
      <c r="M600" s="40">
        <f t="shared" si="1169"/>
        <v>0</v>
      </c>
      <c r="N600" s="40">
        <f t="shared" si="1169"/>
        <v>0</v>
      </c>
      <c r="O600" s="40">
        <f t="shared" si="1169"/>
        <v>0</v>
      </c>
      <c r="P600" s="40">
        <f t="shared" si="1169"/>
        <v>0</v>
      </c>
      <c r="Q600" s="40">
        <f t="shared" ref="Q600:T600" si="1170">IF(Q194&lt;0, 1, 0)</f>
        <v>0</v>
      </c>
      <c r="R600" s="40">
        <f t="shared" si="1170"/>
        <v>0</v>
      </c>
      <c r="S600" s="40">
        <f t="shared" si="1170"/>
        <v>0</v>
      </c>
      <c r="T600" s="40">
        <f t="shared" si="1170"/>
        <v>0</v>
      </c>
      <c r="U600" s="40">
        <f t="shared" ref="U600" si="1171">IF(U194&lt;0, 1, 0)</f>
        <v>0</v>
      </c>
      <c r="AA600" s="40">
        <f t="shared" si="1169"/>
        <v>0</v>
      </c>
      <c r="AB600" s="40">
        <f t="shared" si="1169"/>
        <v>0</v>
      </c>
      <c r="AC600" s="40">
        <f t="shared" si="1169"/>
        <v>0</v>
      </c>
      <c r="AD600" s="40">
        <f t="shared" si="1169"/>
        <v>0</v>
      </c>
      <c r="AE600" s="40">
        <f t="shared" ref="AE600:AF600" si="1172">IF(AE194&lt;0, 1, 0)</f>
        <v>0</v>
      </c>
      <c r="AF600" s="40">
        <f t="shared" si="1172"/>
        <v>0</v>
      </c>
      <c r="BD600" t="str">
        <f t="shared" si="958"/>
        <v>RD3POOLE GENERAL HOSPITAL NHS TRUST HQ</v>
      </c>
      <c r="BE600" s="94" t="s">
        <v>994</v>
      </c>
      <c r="BF600" s="94" t="s">
        <v>9039</v>
      </c>
      <c r="BG600" s="94" t="s">
        <v>994</v>
      </c>
      <c r="BH600" s="94" t="s">
        <v>9039</v>
      </c>
      <c r="BI600" s="94" t="str">
        <f t="shared" si="959"/>
        <v>RD3</v>
      </c>
    </row>
    <row r="601" spans="4:61" hidden="1" x14ac:dyDescent="0.3">
      <c r="D601" s="28">
        <f t="shared" si="988"/>
        <v>0</v>
      </c>
      <c r="J601" s="40">
        <f t="shared" ref="J601:AD601" si="1173">IF(J195&lt;0, 1, 0)</f>
        <v>0</v>
      </c>
      <c r="K601" s="40">
        <f t="shared" si="1173"/>
        <v>0</v>
      </c>
      <c r="L601" s="40">
        <f t="shared" si="1173"/>
        <v>0</v>
      </c>
      <c r="M601" s="40">
        <f t="shared" si="1173"/>
        <v>0</v>
      </c>
      <c r="N601" s="40">
        <f t="shared" si="1173"/>
        <v>0</v>
      </c>
      <c r="O601" s="40">
        <f t="shared" si="1173"/>
        <v>0</v>
      </c>
      <c r="P601" s="40">
        <f t="shared" si="1173"/>
        <v>0</v>
      </c>
      <c r="Q601" s="40">
        <f t="shared" ref="Q601:T601" si="1174">IF(Q195&lt;0, 1, 0)</f>
        <v>0</v>
      </c>
      <c r="R601" s="40">
        <f t="shared" si="1174"/>
        <v>0</v>
      </c>
      <c r="S601" s="40">
        <f t="shared" si="1174"/>
        <v>0</v>
      </c>
      <c r="T601" s="40">
        <f t="shared" si="1174"/>
        <v>0</v>
      </c>
      <c r="U601" s="40">
        <f t="shared" ref="U601" si="1175">IF(U195&lt;0, 1, 0)</f>
        <v>0</v>
      </c>
      <c r="AA601" s="40">
        <f t="shared" si="1173"/>
        <v>0</v>
      </c>
      <c r="AB601" s="40">
        <f t="shared" si="1173"/>
        <v>0</v>
      </c>
      <c r="AC601" s="40">
        <f t="shared" si="1173"/>
        <v>0</v>
      </c>
      <c r="AD601" s="40">
        <f t="shared" si="1173"/>
        <v>0</v>
      </c>
      <c r="AE601" s="40">
        <f t="shared" ref="AE601:AF601" si="1176">IF(AE195&lt;0, 1, 0)</f>
        <v>0</v>
      </c>
      <c r="AF601" s="40">
        <f t="shared" si="1176"/>
        <v>0</v>
      </c>
      <c r="BD601" t="str">
        <f t="shared" si="958"/>
        <v>RD7CHALFONT'S AND GERRARDS CROSS HOSPITAL</v>
      </c>
      <c r="BE601" s="94" t="s">
        <v>995</v>
      </c>
      <c r="BF601" s="94" t="s">
        <v>9040</v>
      </c>
      <c r="BG601" s="94" t="s">
        <v>995</v>
      </c>
      <c r="BH601" s="94" t="s">
        <v>9040</v>
      </c>
      <c r="BI601" s="94" t="str">
        <f t="shared" si="959"/>
        <v>RD7</v>
      </c>
    </row>
    <row r="602" spans="4:61" hidden="1" x14ac:dyDescent="0.3">
      <c r="D602" s="28">
        <f t="shared" si="988"/>
        <v>0</v>
      </c>
      <c r="J602" s="40">
        <f t="shared" ref="J602:AD602" si="1177">IF(J196&lt;0, 1, 0)</f>
        <v>0</v>
      </c>
      <c r="K602" s="40">
        <f t="shared" si="1177"/>
        <v>0</v>
      </c>
      <c r="L602" s="40">
        <f t="shared" si="1177"/>
        <v>0</v>
      </c>
      <c r="M602" s="40">
        <f t="shared" si="1177"/>
        <v>0</v>
      </c>
      <c r="N602" s="40">
        <f t="shared" si="1177"/>
        <v>0</v>
      </c>
      <c r="O602" s="40">
        <f t="shared" si="1177"/>
        <v>0</v>
      </c>
      <c r="P602" s="40">
        <f t="shared" si="1177"/>
        <v>0</v>
      </c>
      <c r="Q602" s="40">
        <f t="shared" ref="Q602:T602" si="1178">IF(Q196&lt;0, 1, 0)</f>
        <v>0</v>
      </c>
      <c r="R602" s="40">
        <f t="shared" si="1178"/>
        <v>0</v>
      </c>
      <c r="S602" s="40">
        <f t="shared" si="1178"/>
        <v>0</v>
      </c>
      <c r="T602" s="40">
        <f t="shared" si="1178"/>
        <v>0</v>
      </c>
      <c r="U602" s="40">
        <f t="shared" ref="U602" si="1179">IF(U196&lt;0, 1, 0)</f>
        <v>0</v>
      </c>
      <c r="AA602" s="40">
        <f t="shared" si="1177"/>
        <v>0</v>
      </c>
      <c r="AB602" s="40">
        <f t="shared" si="1177"/>
        <v>0</v>
      </c>
      <c r="AC602" s="40">
        <f t="shared" si="1177"/>
        <v>0</v>
      </c>
      <c r="AD602" s="40">
        <f t="shared" si="1177"/>
        <v>0</v>
      </c>
      <c r="AE602" s="40">
        <f t="shared" ref="AE602:AF602" si="1180">IF(AE196&lt;0, 1, 0)</f>
        <v>0</v>
      </c>
      <c r="AF602" s="40">
        <f t="shared" si="1180"/>
        <v>0</v>
      </c>
      <c r="BD602" t="str">
        <f t="shared" si="958"/>
        <v>RD7FARNHAM ROAD</v>
      </c>
      <c r="BE602" s="94" t="s">
        <v>996</v>
      </c>
      <c r="BF602" s="94" t="s">
        <v>9041</v>
      </c>
      <c r="BG602" s="94" t="s">
        <v>996</v>
      </c>
      <c r="BH602" s="94" t="s">
        <v>9041</v>
      </c>
      <c r="BI602" s="94" t="str">
        <f t="shared" si="959"/>
        <v>RD7</v>
      </c>
    </row>
    <row r="603" spans="4:61" hidden="1" x14ac:dyDescent="0.3">
      <c r="D603" s="28">
        <f t="shared" si="988"/>
        <v>0</v>
      </c>
      <c r="J603" s="40">
        <f t="shared" ref="J603:AD603" si="1181">IF(J197&lt;0, 1, 0)</f>
        <v>0</v>
      </c>
      <c r="K603" s="40">
        <f t="shared" si="1181"/>
        <v>0</v>
      </c>
      <c r="L603" s="40">
        <f t="shared" si="1181"/>
        <v>0</v>
      </c>
      <c r="M603" s="40">
        <f t="shared" si="1181"/>
        <v>0</v>
      </c>
      <c r="N603" s="40">
        <f t="shared" si="1181"/>
        <v>0</v>
      </c>
      <c r="O603" s="40">
        <f t="shared" si="1181"/>
        <v>0</v>
      </c>
      <c r="P603" s="40">
        <f t="shared" si="1181"/>
        <v>0</v>
      </c>
      <c r="Q603" s="40">
        <f t="shared" ref="Q603:T603" si="1182">IF(Q197&lt;0, 1, 0)</f>
        <v>0</v>
      </c>
      <c r="R603" s="40">
        <f t="shared" si="1182"/>
        <v>0</v>
      </c>
      <c r="S603" s="40">
        <f t="shared" si="1182"/>
        <v>0</v>
      </c>
      <c r="T603" s="40">
        <f t="shared" si="1182"/>
        <v>0</v>
      </c>
      <c r="U603" s="40">
        <f t="shared" ref="U603" si="1183">IF(U197&lt;0, 1, 0)</f>
        <v>0</v>
      </c>
      <c r="AA603" s="40">
        <f t="shared" si="1181"/>
        <v>0</v>
      </c>
      <c r="AB603" s="40">
        <f t="shared" si="1181"/>
        <v>0</v>
      </c>
      <c r="AC603" s="40">
        <f t="shared" si="1181"/>
        <v>0</v>
      </c>
      <c r="AD603" s="40">
        <f t="shared" si="1181"/>
        <v>0</v>
      </c>
      <c r="AE603" s="40">
        <f t="shared" ref="AE603:AF603" si="1184">IF(AE197&lt;0, 1, 0)</f>
        <v>0</v>
      </c>
      <c r="AF603" s="40">
        <f t="shared" si="1184"/>
        <v>0</v>
      </c>
      <c r="BD603" t="str">
        <f t="shared" si="958"/>
        <v>RD7GREAT HOLLANDS</v>
      </c>
      <c r="BE603" s="94" t="s">
        <v>997</v>
      </c>
      <c r="BF603" s="94" t="s">
        <v>9042</v>
      </c>
      <c r="BG603" s="94" t="s">
        <v>997</v>
      </c>
      <c r="BH603" s="94" t="s">
        <v>9042</v>
      </c>
      <c r="BI603" s="94" t="str">
        <f t="shared" si="959"/>
        <v>RD7</v>
      </c>
    </row>
    <row r="604" spans="4:61" hidden="1" x14ac:dyDescent="0.3">
      <c r="D604" s="28">
        <f t="shared" si="988"/>
        <v>0</v>
      </c>
      <c r="J604" s="40">
        <f t="shared" ref="J604:AD604" si="1185">IF(J198&lt;0, 1, 0)</f>
        <v>0</v>
      </c>
      <c r="K604" s="40">
        <f t="shared" si="1185"/>
        <v>0</v>
      </c>
      <c r="L604" s="40">
        <f t="shared" si="1185"/>
        <v>0</v>
      </c>
      <c r="M604" s="40">
        <f t="shared" si="1185"/>
        <v>0</v>
      </c>
      <c r="N604" s="40">
        <f t="shared" si="1185"/>
        <v>0</v>
      </c>
      <c r="O604" s="40">
        <f t="shared" si="1185"/>
        <v>0</v>
      </c>
      <c r="P604" s="40">
        <f t="shared" si="1185"/>
        <v>0</v>
      </c>
      <c r="Q604" s="40">
        <f t="shared" ref="Q604:T604" si="1186">IF(Q198&lt;0, 1, 0)</f>
        <v>0</v>
      </c>
      <c r="R604" s="40">
        <f t="shared" si="1186"/>
        <v>0</v>
      </c>
      <c r="S604" s="40">
        <f t="shared" si="1186"/>
        <v>0</v>
      </c>
      <c r="T604" s="40">
        <f t="shared" si="1186"/>
        <v>0</v>
      </c>
      <c r="U604" s="40">
        <f t="shared" ref="U604" si="1187">IF(U198&lt;0, 1, 0)</f>
        <v>0</v>
      </c>
      <c r="AA604" s="40">
        <f t="shared" si="1185"/>
        <v>0</v>
      </c>
      <c r="AB604" s="40">
        <f t="shared" si="1185"/>
        <v>0</v>
      </c>
      <c r="AC604" s="40">
        <f t="shared" si="1185"/>
        <v>0</v>
      </c>
      <c r="AD604" s="40">
        <f t="shared" si="1185"/>
        <v>0</v>
      </c>
      <c r="AE604" s="40">
        <f t="shared" ref="AE604:AF604" si="1188">IF(AE198&lt;0, 1, 0)</f>
        <v>0</v>
      </c>
      <c r="AF604" s="40">
        <f t="shared" si="1188"/>
        <v>0</v>
      </c>
      <c r="BD604" t="str">
        <f t="shared" si="958"/>
        <v>RD7HEATHERWOOD AND WEXHAM PARK HOSPITALS NHS TRUST</v>
      </c>
      <c r="BE604" s="94" t="s">
        <v>998</v>
      </c>
      <c r="BF604" s="94" t="s">
        <v>9043</v>
      </c>
      <c r="BG604" s="94" t="s">
        <v>998</v>
      </c>
      <c r="BH604" s="94" t="s">
        <v>9043</v>
      </c>
      <c r="BI604" s="94" t="str">
        <f t="shared" si="959"/>
        <v>RD7</v>
      </c>
    </row>
    <row r="605" spans="4:61" hidden="1" x14ac:dyDescent="0.3">
      <c r="D605" s="28">
        <f t="shared" si="988"/>
        <v>0</v>
      </c>
      <c r="J605" s="40">
        <f t="shared" ref="J605:AD605" si="1189">IF(J199&lt;0, 1, 0)</f>
        <v>0</v>
      </c>
      <c r="K605" s="40">
        <f t="shared" si="1189"/>
        <v>0</v>
      </c>
      <c r="L605" s="40">
        <f t="shared" si="1189"/>
        <v>0</v>
      </c>
      <c r="M605" s="40">
        <f t="shared" si="1189"/>
        <v>0</v>
      </c>
      <c r="N605" s="40">
        <f t="shared" si="1189"/>
        <v>0</v>
      </c>
      <c r="O605" s="40">
        <f t="shared" si="1189"/>
        <v>0</v>
      </c>
      <c r="P605" s="40">
        <f t="shared" si="1189"/>
        <v>0</v>
      </c>
      <c r="Q605" s="40">
        <f t="shared" ref="Q605:T605" si="1190">IF(Q199&lt;0, 1, 0)</f>
        <v>0</v>
      </c>
      <c r="R605" s="40">
        <f t="shared" si="1190"/>
        <v>0</v>
      </c>
      <c r="S605" s="40">
        <f t="shared" si="1190"/>
        <v>0</v>
      </c>
      <c r="T605" s="40">
        <f t="shared" si="1190"/>
        <v>0</v>
      </c>
      <c r="U605" s="40">
        <f t="shared" ref="U605" si="1191">IF(U199&lt;0, 1, 0)</f>
        <v>0</v>
      </c>
      <c r="AA605" s="40">
        <f t="shared" si="1189"/>
        <v>0</v>
      </c>
      <c r="AB605" s="40">
        <f t="shared" si="1189"/>
        <v>0</v>
      </c>
      <c r="AC605" s="40">
        <f t="shared" si="1189"/>
        <v>0</v>
      </c>
      <c r="AD605" s="40">
        <f t="shared" si="1189"/>
        <v>0</v>
      </c>
      <c r="AE605" s="40">
        <f t="shared" ref="AE605:AF605" si="1192">IF(AE199&lt;0, 1, 0)</f>
        <v>0</v>
      </c>
      <c r="AF605" s="40">
        <f t="shared" si="1192"/>
        <v>0</v>
      </c>
      <c r="BD605" t="str">
        <f t="shared" si="958"/>
        <v>RD7HEATHERWOOD HOSPITAL</v>
      </c>
      <c r="BE605" s="94" t="s">
        <v>999</v>
      </c>
      <c r="BF605" s="94" t="s">
        <v>5632</v>
      </c>
      <c r="BG605" s="94" t="s">
        <v>999</v>
      </c>
      <c r="BH605" s="94" t="s">
        <v>5632</v>
      </c>
      <c r="BI605" s="94" t="str">
        <f t="shared" si="959"/>
        <v>RD7</v>
      </c>
    </row>
    <row r="606" spans="4:61" hidden="1" x14ac:dyDescent="0.3">
      <c r="D606" s="28">
        <f t="shared" si="988"/>
        <v>0</v>
      </c>
      <c r="J606" s="40">
        <f t="shared" ref="J606:AD606" si="1193">IF(J200&lt;0, 1, 0)</f>
        <v>0</v>
      </c>
      <c r="K606" s="40">
        <f t="shared" si="1193"/>
        <v>0</v>
      </c>
      <c r="L606" s="40">
        <f t="shared" si="1193"/>
        <v>0</v>
      </c>
      <c r="M606" s="40">
        <f t="shared" si="1193"/>
        <v>0</v>
      </c>
      <c r="N606" s="40">
        <f t="shared" si="1193"/>
        <v>0</v>
      </c>
      <c r="O606" s="40">
        <f t="shared" si="1193"/>
        <v>0</v>
      </c>
      <c r="P606" s="40">
        <f t="shared" si="1193"/>
        <v>0</v>
      </c>
      <c r="Q606" s="40">
        <f t="shared" ref="Q606:T606" si="1194">IF(Q200&lt;0, 1, 0)</f>
        <v>0</v>
      </c>
      <c r="R606" s="40">
        <f t="shared" si="1194"/>
        <v>0</v>
      </c>
      <c r="S606" s="40">
        <f t="shared" si="1194"/>
        <v>0</v>
      </c>
      <c r="T606" s="40">
        <f t="shared" si="1194"/>
        <v>0</v>
      </c>
      <c r="U606" s="40">
        <f t="shared" ref="U606" si="1195">IF(U200&lt;0, 1, 0)</f>
        <v>0</v>
      </c>
      <c r="AA606" s="40">
        <f t="shared" si="1193"/>
        <v>0</v>
      </c>
      <c r="AB606" s="40">
        <f t="shared" si="1193"/>
        <v>0</v>
      </c>
      <c r="AC606" s="40">
        <f t="shared" si="1193"/>
        <v>0</v>
      </c>
      <c r="AD606" s="40">
        <f t="shared" si="1193"/>
        <v>0</v>
      </c>
      <c r="AE606" s="40">
        <f t="shared" ref="AE606:AF606" si="1196">IF(AE200&lt;0, 1, 0)</f>
        <v>0</v>
      </c>
      <c r="AF606" s="40">
        <f t="shared" si="1196"/>
        <v>0</v>
      </c>
      <c r="BD606" t="str">
        <f t="shared" si="958"/>
        <v>RD7HSH BROADMOOR HOSPITAL</v>
      </c>
      <c r="BE606" s="94" t="s">
        <v>1000</v>
      </c>
      <c r="BF606" s="94" t="s">
        <v>9044</v>
      </c>
      <c r="BG606" s="94" t="s">
        <v>1000</v>
      </c>
      <c r="BH606" s="94" t="s">
        <v>9044</v>
      </c>
      <c r="BI606" s="94" t="str">
        <f t="shared" si="959"/>
        <v>RD7</v>
      </c>
    </row>
    <row r="607" spans="4:61" hidden="1" x14ac:dyDescent="0.3">
      <c r="D607" s="28">
        <f t="shared" si="988"/>
        <v>0</v>
      </c>
      <c r="J607" s="40">
        <f t="shared" ref="J607:AD607" si="1197">IF(J201&lt;0, 1, 0)</f>
        <v>0</v>
      </c>
      <c r="K607" s="40">
        <f t="shared" si="1197"/>
        <v>0</v>
      </c>
      <c r="L607" s="40">
        <f t="shared" si="1197"/>
        <v>0</v>
      </c>
      <c r="M607" s="40">
        <f t="shared" si="1197"/>
        <v>0</v>
      </c>
      <c r="N607" s="40">
        <f t="shared" si="1197"/>
        <v>0</v>
      </c>
      <c r="O607" s="40">
        <f t="shared" si="1197"/>
        <v>0</v>
      </c>
      <c r="P607" s="40">
        <f t="shared" si="1197"/>
        <v>0</v>
      </c>
      <c r="Q607" s="40">
        <f t="shared" ref="Q607:T607" si="1198">IF(Q201&lt;0, 1, 0)</f>
        <v>0</v>
      </c>
      <c r="R607" s="40">
        <f t="shared" si="1198"/>
        <v>0</v>
      </c>
      <c r="S607" s="40">
        <f t="shared" si="1198"/>
        <v>0</v>
      </c>
      <c r="T607" s="40">
        <f t="shared" si="1198"/>
        <v>0</v>
      </c>
      <c r="U607" s="40">
        <f t="shared" ref="U607" si="1199">IF(U201&lt;0, 1, 0)</f>
        <v>0</v>
      </c>
      <c r="AA607" s="40">
        <f t="shared" si="1197"/>
        <v>0</v>
      </c>
      <c r="AB607" s="40">
        <f t="shared" si="1197"/>
        <v>0</v>
      </c>
      <c r="AC607" s="40">
        <f t="shared" si="1197"/>
        <v>0</v>
      </c>
      <c r="AD607" s="40">
        <f t="shared" si="1197"/>
        <v>0</v>
      </c>
      <c r="AE607" s="40">
        <f t="shared" ref="AE607:AF607" si="1200">IF(AE201&lt;0, 1, 0)</f>
        <v>0</v>
      </c>
      <c r="AF607" s="40">
        <f t="shared" si="1200"/>
        <v>0</v>
      </c>
      <c r="BD607" t="str">
        <f t="shared" si="958"/>
        <v>RD7KING EDWARD VII HOSPITAL</v>
      </c>
      <c r="BE607" s="94" t="s">
        <v>1001</v>
      </c>
      <c r="BF607" s="94" t="s">
        <v>9045</v>
      </c>
      <c r="BG607" s="94" t="s">
        <v>1001</v>
      </c>
      <c r="BH607" s="94" t="s">
        <v>9045</v>
      </c>
      <c r="BI607" s="94" t="str">
        <f t="shared" si="959"/>
        <v>RD7</v>
      </c>
    </row>
    <row r="608" spans="4:61" hidden="1" x14ac:dyDescent="0.3">
      <c r="D608" s="28">
        <f t="shared" si="988"/>
        <v>0</v>
      </c>
      <c r="J608" s="40">
        <f t="shared" ref="J608:AD608" si="1201">IF(J202&lt;0, 1, 0)</f>
        <v>0</v>
      </c>
      <c r="K608" s="40">
        <f t="shared" si="1201"/>
        <v>0</v>
      </c>
      <c r="L608" s="40">
        <f t="shared" si="1201"/>
        <v>0</v>
      </c>
      <c r="M608" s="40">
        <f t="shared" si="1201"/>
        <v>0</v>
      </c>
      <c r="N608" s="40">
        <f t="shared" si="1201"/>
        <v>0</v>
      </c>
      <c r="O608" s="40">
        <f t="shared" si="1201"/>
        <v>0</v>
      </c>
      <c r="P608" s="40">
        <f t="shared" si="1201"/>
        <v>0</v>
      </c>
      <c r="Q608" s="40">
        <f t="shared" ref="Q608:T608" si="1202">IF(Q202&lt;0, 1, 0)</f>
        <v>0</v>
      </c>
      <c r="R608" s="40">
        <f t="shared" si="1202"/>
        <v>0</v>
      </c>
      <c r="S608" s="40">
        <f t="shared" si="1202"/>
        <v>0</v>
      </c>
      <c r="T608" s="40">
        <f t="shared" si="1202"/>
        <v>0</v>
      </c>
      <c r="U608" s="40">
        <f t="shared" ref="U608" si="1203">IF(U202&lt;0, 1, 0)</f>
        <v>0</v>
      </c>
      <c r="AA608" s="40">
        <f t="shared" si="1201"/>
        <v>0</v>
      </c>
      <c r="AB608" s="40">
        <f t="shared" si="1201"/>
        <v>0</v>
      </c>
      <c r="AC608" s="40">
        <f t="shared" si="1201"/>
        <v>0</v>
      </c>
      <c r="AD608" s="40">
        <f t="shared" si="1201"/>
        <v>0</v>
      </c>
      <c r="AE608" s="40">
        <f t="shared" ref="AE608:AF608" si="1204">IF(AE202&lt;0, 1, 0)</f>
        <v>0</v>
      </c>
      <c r="AF608" s="40">
        <f t="shared" si="1204"/>
        <v>0</v>
      </c>
      <c r="BD608" t="str">
        <f t="shared" si="958"/>
        <v>RD7LANGLEY HEALTH CENTRE</v>
      </c>
      <c r="BE608" s="94" t="s">
        <v>1002</v>
      </c>
      <c r="BF608" s="94" t="s">
        <v>9046</v>
      </c>
      <c r="BG608" s="94" t="s">
        <v>1002</v>
      </c>
      <c r="BH608" s="94" t="s">
        <v>9046</v>
      </c>
      <c r="BI608" s="94" t="str">
        <f t="shared" si="959"/>
        <v>RD7</v>
      </c>
    </row>
    <row r="609" spans="4:61" hidden="1" x14ac:dyDescent="0.3">
      <c r="D609" s="28">
        <f t="shared" si="988"/>
        <v>0</v>
      </c>
      <c r="J609" s="40">
        <f t="shared" ref="J609:AD609" si="1205">IF(J203&lt;0, 1, 0)</f>
        <v>0</v>
      </c>
      <c r="K609" s="40">
        <f t="shared" si="1205"/>
        <v>0</v>
      </c>
      <c r="L609" s="40">
        <f t="shared" si="1205"/>
        <v>0</v>
      </c>
      <c r="M609" s="40">
        <f t="shared" si="1205"/>
        <v>0</v>
      </c>
      <c r="N609" s="40">
        <f t="shared" si="1205"/>
        <v>0</v>
      </c>
      <c r="O609" s="40">
        <f t="shared" si="1205"/>
        <v>0</v>
      </c>
      <c r="P609" s="40">
        <f t="shared" si="1205"/>
        <v>0</v>
      </c>
      <c r="Q609" s="40">
        <f t="shared" ref="Q609:T609" si="1206">IF(Q203&lt;0, 1, 0)</f>
        <v>0</v>
      </c>
      <c r="R609" s="40">
        <f t="shared" si="1206"/>
        <v>0</v>
      </c>
      <c r="S609" s="40">
        <f t="shared" si="1206"/>
        <v>0</v>
      </c>
      <c r="T609" s="40">
        <f t="shared" si="1206"/>
        <v>0</v>
      </c>
      <c r="U609" s="40">
        <f t="shared" ref="U609" si="1207">IF(U203&lt;0, 1, 0)</f>
        <v>0</v>
      </c>
      <c r="AA609" s="40">
        <f t="shared" si="1205"/>
        <v>0</v>
      </c>
      <c r="AB609" s="40">
        <f t="shared" si="1205"/>
        <v>0</v>
      </c>
      <c r="AC609" s="40">
        <f t="shared" si="1205"/>
        <v>0</v>
      </c>
      <c r="AD609" s="40">
        <f t="shared" si="1205"/>
        <v>0</v>
      </c>
      <c r="AE609" s="40">
        <f t="shared" ref="AE609:AF609" si="1208">IF(AE203&lt;0, 1, 0)</f>
        <v>0</v>
      </c>
      <c r="AF609" s="40">
        <f t="shared" si="1208"/>
        <v>0</v>
      </c>
      <c r="BD609" t="str">
        <f t="shared" si="958"/>
        <v>RD7PAUL BEVAN HOUSE (THAMES HOSPICE CARE)</v>
      </c>
      <c r="BE609" s="94" t="s">
        <v>1003</v>
      </c>
      <c r="BF609" s="94" t="s">
        <v>9047</v>
      </c>
      <c r="BG609" s="94" t="s">
        <v>1003</v>
      </c>
      <c r="BH609" s="94" t="s">
        <v>9047</v>
      </c>
      <c r="BI609" s="94" t="str">
        <f t="shared" si="959"/>
        <v>RD7</v>
      </c>
    </row>
    <row r="610" spans="4:61" hidden="1" x14ac:dyDescent="0.3">
      <c r="D610" s="28">
        <f t="shared" si="988"/>
        <v>0</v>
      </c>
      <c r="J610" s="40">
        <f t="shared" ref="J610:AD610" si="1209">IF(J204&lt;0, 1, 0)</f>
        <v>0</v>
      </c>
      <c r="K610" s="40">
        <f t="shared" si="1209"/>
        <v>0</v>
      </c>
      <c r="L610" s="40">
        <f t="shared" si="1209"/>
        <v>0</v>
      </c>
      <c r="M610" s="40">
        <f t="shared" si="1209"/>
        <v>0</v>
      </c>
      <c r="N610" s="40">
        <f t="shared" si="1209"/>
        <v>0</v>
      </c>
      <c r="O610" s="40">
        <f t="shared" si="1209"/>
        <v>0</v>
      </c>
      <c r="P610" s="40">
        <f t="shared" si="1209"/>
        <v>0</v>
      </c>
      <c r="Q610" s="40">
        <f t="shared" ref="Q610:T610" si="1210">IF(Q204&lt;0, 1, 0)</f>
        <v>0</v>
      </c>
      <c r="R610" s="40">
        <f t="shared" si="1210"/>
        <v>0</v>
      </c>
      <c r="S610" s="40">
        <f t="shared" si="1210"/>
        <v>0</v>
      </c>
      <c r="T610" s="40">
        <f t="shared" si="1210"/>
        <v>0</v>
      </c>
      <c r="U610" s="40">
        <f t="shared" ref="U610" si="1211">IF(U204&lt;0, 1, 0)</f>
        <v>0</v>
      </c>
      <c r="AA610" s="40">
        <f t="shared" si="1209"/>
        <v>0</v>
      </c>
      <c r="AB610" s="40">
        <f t="shared" si="1209"/>
        <v>0</v>
      </c>
      <c r="AC610" s="40">
        <f t="shared" si="1209"/>
        <v>0</v>
      </c>
      <c r="AD610" s="40">
        <f t="shared" si="1209"/>
        <v>0</v>
      </c>
      <c r="AE610" s="40">
        <f t="shared" ref="AE610:AF610" si="1212">IF(AE204&lt;0, 1, 0)</f>
        <v>0</v>
      </c>
      <c r="AF610" s="40">
        <f t="shared" si="1212"/>
        <v>0</v>
      </c>
      <c r="BD610" t="str">
        <f t="shared" si="958"/>
        <v>RD7PINE LODGE (THAMES HOSPICE CARE)</v>
      </c>
      <c r="BE610" s="94" t="s">
        <v>1004</v>
      </c>
      <c r="BF610" s="94" t="s">
        <v>9048</v>
      </c>
      <c r="BG610" s="94" t="s">
        <v>1004</v>
      </c>
      <c r="BH610" s="94" t="s">
        <v>9048</v>
      </c>
      <c r="BI610" s="94" t="str">
        <f t="shared" si="959"/>
        <v>RD7</v>
      </c>
    </row>
    <row r="611" spans="4:61" hidden="1" x14ac:dyDescent="0.3">
      <c r="D611" s="28">
        <f t="shared" si="988"/>
        <v>0</v>
      </c>
      <c r="J611" s="40">
        <f t="shared" ref="J611:AD611" si="1213">IF(J205&lt;0, 1, 0)</f>
        <v>0</v>
      </c>
      <c r="K611" s="40">
        <f t="shared" si="1213"/>
        <v>0</v>
      </c>
      <c r="L611" s="40">
        <f t="shared" si="1213"/>
        <v>0</v>
      </c>
      <c r="M611" s="40">
        <f t="shared" si="1213"/>
        <v>0</v>
      </c>
      <c r="N611" s="40">
        <f t="shared" si="1213"/>
        <v>0</v>
      </c>
      <c r="O611" s="40">
        <f t="shared" si="1213"/>
        <v>0</v>
      </c>
      <c r="P611" s="40">
        <f t="shared" si="1213"/>
        <v>0</v>
      </c>
      <c r="Q611" s="40">
        <f t="shared" ref="Q611:T611" si="1214">IF(Q205&lt;0, 1, 0)</f>
        <v>0</v>
      </c>
      <c r="R611" s="40">
        <f t="shared" si="1214"/>
        <v>0</v>
      </c>
      <c r="S611" s="40">
        <f t="shared" si="1214"/>
        <v>0</v>
      </c>
      <c r="T611" s="40">
        <f t="shared" si="1214"/>
        <v>0</v>
      </c>
      <c r="U611" s="40">
        <f t="shared" ref="U611" si="1215">IF(U205&lt;0, 1, 0)</f>
        <v>0</v>
      </c>
      <c r="AA611" s="40">
        <f t="shared" si="1213"/>
        <v>0</v>
      </c>
      <c r="AB611" s="40">
        <f t="shared" si="1213"/>
        <v>0</v>
      </c>
      <c r="AC611" s="40">
        <f t="shared" si="1213"/>
        <v>0</v>
      </c>
      <c r="AD611" s="40">
        <f t="shared" si="1213"/>
        <v>0</v>
      </c>
      <c r="AE611" s="40">
        <f t="shared" ref="AE611:AF611" si="1216">IF(AE205&lt;0, 1, 0)</f>
        <v>0</v>
      </c>
      <c r="AF611" s="40">
        <f t="shared" si="1216"/>
        <v>0</v>
      </c>
      <c r="BD611" t="str">
        <f t="shared" ref="BD611:BD678" si="1217">CONCATENATE(LEFT(BE611, 3),BF611)</f>
        <v>RD7ST MARK'S HOSPITAL</v>
      </c>
      <c r="BE611" s="94" t="s">
        <v>1005</v>
      </c>
      <c r="BF611" s="94" t="s">
        <v>9049</v>
      </c>
      <c r="BG611" s="94" t="s">
        <v>1005</v>
      </c>
      <c r="BH611" s="94" t="s">
        <v>9049</v>
      </c>
      <c r="BI611" s="94" t="str">
        <f t="shared" ref="BI611:BI678" si="1218">LEFT(BG611,3)</f>
        <v>RD7</v>
      </c>
    </row>
    <row r="612" spans="4:61" hidden="1" x14ac:dyDescent="0.3">
      <c r="D612" s="28">
        <f t="shared" si="988"/>
        <v>0</v>
      </c>
      <c r="J612" s="40">
        <f t="shared" ref="J612:AD612" si="1219">IF(J206&lt;0, 1, 0)</f>
        <v>0</v>
      </c>
      <c r="K612" s="40">
        <f t="shared" si="1219"/>
        <v>0</v>
      </c>
      <c r="L612" s="40">
        <f t="shared" si="1219"/>
        <v>0</v>
      </c>
      <c r="M612" s="40">
        <f t="shared" si="1219"/>
        <v>0</v>
      </c>
      <c r="N612" s="40">
        <f t="shared" si="1219"/>
        <v>0</v>
      </c>
      <c r="O612" s="40">
        <f t="shared" si="1219"/>
        <v>0</v>
      </c>
      <c r="P612" s="40">
        <f t="shared" si="1219"/>
        <v>0</v>
      </c>
      <c r="Q612" s="40">
        <f t="shared" ref="Q612:T612" si="1220">IF(Q206&lt;0, 1, 0)</f>
        <v>0</v>
      </c>
      <c r="R612" s="40">
        <f t="shared" si="1220"/>
        <v>0</v>
      </c>
      <c r="S612" s="40">
        <f t="shared" si="1220"/>
        <v>0</v>
      </c>
      <c r="T612" s="40">
        <f t="shared" si="1220"/>
        <v>0</v>
      </c>
      <c r="U612" s="40">
        <f t="shared" ref="U612" si="1221">IF(U206&lt;0, 1, 0)</f>
        <v>0</v>
      </c>
      <c r="AA612" s="40">
        <f t="shared" si="1219"/>
        <v>0</v>
      </c>
      <c r="AB612" s="40">
        <f t="shared" si="1219"/>
        <v>0</v>
      </c>
      <c r="AC612" s="40">
        <f t="shared" si="1219"/>
        <v>0</v>
      </c>
      <c r="AD612" s="40">
        <f t="shared" si="1219"/>
        <v>0</v>
      </c>
      <c r="AE612" s="40">
        <f t="shared" ref="AE612:AF612" si="1222">IF(AE206&lt;0, 1, 0)</f>
        <v>0</v>
      </c>
      <c r="AF612" s="40">
        <f t="shared" si="1222"/>
        <v>0</v>
      </c>
      <c r="BD612" t="str">
        <f t="shared" si="1217"/>
        <v>RD7UPTON HOSPITAL</v>
      </c>
      <c r="BE612" s="94" t="s">
        <v>413</v>
      </c>
      <c r="BF612" s="94" t="s">
        <v>5650</v>
      </c>
      <c r="BG612" s="94" t="s">
        <v>413</v>
      </c>
      <c r="BH612" s="94" t="s">
        <v>5650</v>
      </c>
      <c r="BI612" s="94" t="str">
        <f t="shared" si="1218"/>
        <v>RD7</v>
      </c>
    </row>
    <row r="613" spans="4:61" hidden="1" x14ac:dyDescent="0.3">
      <c r="D613" s="28">
        <f t="shared" si="988"/>
        <v>0</v>
      </c>
      <c r="J613" s="40">
        <f t="shared" ref="J613:AD613" si="1223">IF(J207&lt;0, 1, 0)</f>
        <v>0</v>
      </c>
      <c r="K613" s="40">
        <f t="shared" si="1223"/>
        <v>0</v>
      </c>
      <c r="L613" s="40">
        <f t="shared" si="1223"/>
        <v>0</v>
      </c>
      <c r="M613" s="40">
        <f t="shared" si="1223"/>
        <v>0</v>
      </c>
      <c r="N613" s="40">
        <f t="shared" si="1223"/>
        <v>0</v>
      </c>
      <c r="O613" s="40">
        <f t="shared" si="1223"/>
        <v>0</v>
      </c>
      <c r="P613" s="40">
        <f t="shared" si="1223"/>
        <v>0</v>
      </c>
      <c r="Q613" s="40">
        <f t="shared" ref="Q613:T613" si="1224">IF(Q207&lt;0, 1, 0)</f>
        <v>0</v>
      </c>
      <c r="R613" s="40">
        <f t="shared" si="1224"/>
        <v>0</v>
      </c>
      <c r="S613" s="40">
        <f t="shared" si="1224"/>
        <v>0</v>
      </c>
      <c r="T613" s="40">
        <f t="shared" si="1224"/>
        <v>0</v>
      </c>
      <c r="U613" s="40">
        <f t="shared" ref="U613" si="1225">IF(U207&lt;0, 1, 0)</f>
        <v>0</v>
      </c>
      <c r="AA613" s="40">
        <f t="shared" si="1223"/>
        <v>0</v>
      </c>
      <c r="AB613" s="40">
        <f t="shared" si="1223"/>
        <v>0</v>
      </c>
      <c r="AC613" s="40">
        <f t="shared" si="1223"/>
        <v>0</v>
      </c>
      <c r="AD613" s="40">
        <f t="shared" si="1223"/>
        <v>0</v>
      </c>
      <c r="AE613" s="40">
        <f t="shared" ref="AE613:AF613" si="1226">IF(AE207&lt;0, 1, 0)</f>
        <v>0</v>
      </c>
      <c r="AF613" s="40">
        <f t="shared" si="1226"/>
        <v>0</v>
      </c>
      <c r="BD613" t="str">
        <f t="shared" si="1217"/>
        <v>RD7WEXHAM PARK HOSPITAL</v>
      </c>
      <c r="BE613" s="94" t="s">
        <v>414</v>
      </c>
      <c r="BF613" s="94" t="s">
        <v>5654</v>
      </c>
      <c r="BG613" s="94" t="s">
        <v>414</v>
      </c>
      <c r="BH613" s="94" t="s">
        <v>5654</v>
      </c>
      <c r="BI613" s="94" t="str">
        <f t="shared" si="1218"/>
        <v>RD7</v>
      </c>
    </row>
    <row r="614" spans="4:61" hidden="1" x14ac:dyDescent="0.3">
      <c r="D614" s="28">
        <f t="shared" si="988"/>
        <v>0</v>
      </c>
      <c r="J614" s="40">
        <f t="shared" ref="J614:AD614" si="1227">IF(J208&lt;0, 1, 0)</f>
        <v>0</v>
      </c>
      <c r="K614" s="40">
        <f t="shared" si="1227"/>
        <v>0</v>
      </c>
      <c r="L614" s="40">
        <f t="shared" si="1227"/>
        <v>0</v>
      </c>
      <c r="M614" s="40">
        <f t="shared" si="1227"/>
        <v>0</v>
      </c>
      <c r="N614" s="40">
        <f t="shared" si="1227"/>
        <v>0</v>
      </c>
      <c r="O614" s="40">
        <f t="shared" si="1227"/>
        <v>0</v>
      </c>
      <c r="P614" s="40">
        <f t="shared" si="1227"/>
        <v>0</v>
      </c>
      <c r="Q614" s="40">
        <f t="shared" ref="Q614:T614" si="1228">IF(Q208&lt;0, 1, 0)</f>
        <v>0</v>
      </c>
      <c r="R614" s="40">
        <f t="shared" si="1228"/>
        <v>0</v>
      </c>
      <c r="S614" s="40">
        <f t="shared" si="1228"/>
        <v>0</v>
      </c>
      <c r="T614" s="40">
        <f t="shared" si="1228"/>
        <v>0</v>
      </c>
      <c r="U614" s="40">
        <f t="shared" ref="U614" si="1229">IF(U208&lt;0, 1, 0)</f>
        <v>0</v>
      </c>
      <c r="AA614" s="40">
        <f t="shared" si="1227"/>
        <v>0</v>
      </c>
      <c r="AB614" s="40">
        <f t="shared" si="1227"/>
        <v>0</v>
      </c>
      <c r="AC614" s="40">
        <f t="shared" si="1227"/>
        <v>0</v>
      </c>
      <c r="AD614" s="40">
        <f t="shared" si="1227"/>
        <v>0</v>
      </c>
      <c r="AE614" s="40">
        <f t="shared" ref="AE614:AF614" si="1230">IF(AE208&lt;0, 1, 0)</f>
        <v>0</v>
      </c>
      <c r="AF614" s="40">
        <f t="shared" si="1230"/>
        <v>0</v>
      </c>
      <c r="BD614" t="str">
        <f t="shared" si="1217"/>
        <v>RD8MILTON KEYNES HOSPITAL</v>
      </c>
      <c r="BE614" s="94" t="s">
        <v>415</v>
      </c>
      <c r="BF614" s="94" t="s">
        <v>9050</v>
      </c>
      <c r="BG614" s="94" t="s">
        <v>415</v>
      </c>
      <c r="BH614" s="94" t="s">
        <v>9050</v>
      </c>
      <c r="BI614" s="94" t="str">
        <f t="shared" si="1218"/>
        <v>RD8</v>
      </c>
    </row>
    <row r="615" spans="4:61" hidden="1" x14ac:dyDescent="0.3">
      <c r="D615" s="28">
        <f t="shared" si="988"/>
        <v>0</v>
      </c>
      <c r="J615" s="40">
        <f t="shared" ref="J615:AD615" si="1231">IF(J209&lt;0, 1, 0)</f>
        <v>0</v>
      </c>
      <c r="K615" s="40">
        <f t="shared" si="1231"/>
        <v>0</v>
      </c>
      <c r="L615" s="40">
        <f t="shared" si="1231"/>
        <v>0</v>
      </c>
      <c r="M615" s="40">
        <f t="shared" si="1231"/>
        <v>0</v>
      </c>
      <c r="N615" s="40">
        <f t="shared" si="1231"/>
        <v>0</v>
      </c>
      <c r="O615" s="40">
        <f t="shared" si="1231"/>
        <v>0</v>
      </c>
      <c r="P615" s="40">
        <f t="shared" si="1231"/>
        <v>0</v>
      </c>
      <c r="Q615" s="40">
        <f t="shared" ref="Q615:T615" si="1232">IF(Q209&lt;0, 1, 0)</f>
        <v>0</v>
      </c>
      <c r="R615" s="40">
        <f t="shared" si="1232"/>
        <v>0</v>
      </c>
      <c r="S615" s="40">
        <f t="shared" si="1232"/>
        <v>0</v>
      </c>
      <c r="T615" s="40">
        <f t="shared" si="1232"/>
        <v>0</v>
      </c>
      <c r="U615" s="40">
        <f t="shared" ref="U615" si="1233">IF(U209&lt;0, 1, 0)</f>
        <v>0</v>
      </c>
      <c r="AA615" s="40">
        <f t="shared" si="1231"/>
        <v>0</v>
      </c>
      <c r="AB615" s="40">
        <f t="shared" si="1231"/>
        <v>0</v>
      </c>
      <c r="AC615" s="40">
        <f t="shared" si="1231"/>
        <v>0</v>
      </c>
      <c r="AD615" s="40">
        <f t="shared" si="1231"/>
        <v>0</v>
      </c>
      <c r="AE615" s="40">
        <f t="shared" ref="AE615:AF615" si="1234">IF(AE209&lt;0, 1, 0)</f>
        <v>0</v>
      </c>
      <c r="AF615" s="40">
        <f t="shared" si="1234"/>
        <v>0</v>
      </c>
      <c r="BD615" t="str">
        <f t="shared" si="1217"/>
        <v>RDDBASILDON UNIVERSITY HOSPITAL</v>
      </c>
      <c r="BE615" s="94" t="s">
        <v>416</v>
      </c>
      <c r="BF615" s="94" t="s">
        <v>9051</v>
      </c>
      <c r="BG615" s="94" t="s">
        <v>416</v>
      </c>
      <c r="BH615" s="94" t="s">
        <v>9051</v>
      </c>
      <c r="BI615" s="94" t="str">
        <f t="shared" si="1218"/>
        <v>RDD</v>
      </c>
    </row>
    <row r="616" spans="4:61" hidden="1" x14ac:dyDescent="0.3">
      <c r="D616" s="28">
        <f t="shared" si="988"/>
        <v>0</v>
      </c>
      <c r="J616" s="40">
        <f t="shared" ref="J616:AD616" si="1235">IF(J210&lt;0, 1, 0)</f>
        <v>0</v>
      </c>
      <c r="K616" s="40">
        <f t="shared" si="1235"/>
        <v>0</v>
      </c>
      <c r="L616" s="40">
        <f t="shared" si="1235"/>
        <v>0</v>
      </c>
      <c r="M616" s="40">
        <f t="shared" si="1235"/>
        <v>0</v>
      </c>
      <c r="N616" s="40">
        <f t="shared" si="1235"/>
        <v>0</v>
      </c>
      <c r="O616" s="40">
        <f t="shared" si="1235"/>
        <v>0</v>
      </c>
      <c r="P616" s="40">
        <f t="shared" si="1235"/>
        <v>0</v>
      </c>
      <c r="Q616" s="40">
        <f t="shared" ref="Q616:T616" si="1236">IF(Q210&lt;0, 1, 0)</f>
        <v>0</v>
      </c>
      <c r="R616" s="40">
        <f t="shared" si="1236"/>
        <v>0</v>
      </c>
      <c r="S616" s="40">
        <f t="shared" si="1236"/>
        <v>0</v>
      </c>
      <c r="T616" s="40">
        <f t="shared" si="1236"/>
        <v>0</v>
      </c>
      <c r="U616" s="40">
        <f t="shared" ref="U616" si="1237">IF(U210&lt;0, 1, 0)</f>
        <v>0</v>
      </c>
      <c r="AA616" s="40">
        <f t="shared" si="1235"/>
        <v>0</v>
      </c>
      <c r="AB616" s="40">
        <f t="shared" si="1235"/>
        <v>0</v>
      </c>
      <c r="AC616" s="40">
        <f t="shared" si="1235"/>
        <v>0</v>
      </c>
      <c r="AD616" s="40">
        <f t="shared" si="1235"/>
        <v>0</v>
      </c>
      <c r="AE616" s="40">
        <f t="shared" ref="AE616:AF616" si="1238">IF(AE210&lt;0, 1, 0)</f>
        <v>0</v>
      </c>
      <c r="AF616" s="40">
        <f t="shared" si="1238"/>
        <v>0</v>
      </c>
      <c r="BD616" t="str">
        <f t="shared" si="1217"/>
        <v>RDDBRENTWOOD COMMUNITY HOSPITAL</v>
      </c>
      <c r="BE616" s="94" t="s">
        <v>8625</v>
      </c>
      <c r="BF616" s="94" t="s">
        <v>1331</v>
      </c>
      <c r="BG616" s="94" t="s">
        <v>8625</v>
      </c>
      <c r="BH616" s="94" t="s">
        <v>1331</v>
      </c>
      <c r="BI616" s="94" t="str">
        <f t="shared" si="1218"/>
        <v>RDD</v>
      </c>
    </row>
    <row r="617" spans="4:61" hidden="1" x14ac:dyDescent="0.3">
      <c r="D617" s="28">
        <f t="shared" si="988"/>
        <v>0</v>
      </c>
      <c r="J617" s="40">
        <f t="shared" ref="J617:AD617" si="1239">IF(J211&lt;0, 1, 0)</f>
        <v>0</v>
      </c>
      <c r="K617" s="40">
        <f t="shared" si="1239"/>
        <v>0</v>
      </c>
      <c r="L617" s="40">
        <f t="shared" si="1239"/>
        <v>0</v>
      </c>
      <c r="M617" s="40">
        <f t="shared" si="1239"/>
        <v>0</v>
      </c>
      <c r="N617" s="40">
        <f t="shared" si="1239"/>
        <v>0</v>
      </c>
      <c r="O617" s="40">
        <f t="shared" si="1239"/>
        <v>0</v>
      </c>
      <c r="P617" s="40">
        <f t="shared" si="1239"/>
        <v>0</v>
      </c>
      <c r="Q617" s="40">
        <f t="shared" ref="Q617:T617" si="1240">IF(Q211&lt;0, 1, 0)</f>
        <v>0</v>
      </c>
      <c r="R617" s="40">
        <f t="shared" si="1240"/>
        <v>0</v>
      </c>
      <c r="S617" s="40">
        <f t="shared" si="1240"/>
        <v>0</v>
      </c>
      <c r="T617" s="40">
        <f t="shared" si="1240"/>
        <v>0</v>
      </c>
      <c r="U617" s="40">
        <f t="shared" ref="U617" si="1241">IF(U211&lt;0, 1, 0)</f>
        <v>0</v>
      </c>
      <c r="AA617" s="40">
        <f t="shared" si="1239"/>
        <v>0</v>
      </c>
      <c r="AB617" s="40">
        <f t="shared" si="1239"/>
        <v>0</v>
      </c>
      <c r="AC617" s="40">
        <f t="shared" si="1239"/>
        <v>0</v>
      </c>
      <c r="AD617" s="40">
        <f t="shared" si="1239"/>
        <v>0</v>
      </c>
      <c r="AE617" s="40">
        <f t="shared" ref="AE617:AF617" si="1242">IF(AE211&lt;0, 1, 0)</f>
        <v>0</v>
      </c>
      <c r="AF617" s="40">
        <f t="shared" si="1242"/>
        <v>0</v>
      </c>
      <c r="BD617" t="str">
        <f t="shared" si="1217"/>
        <v>RDDORSETT HOSPITAL</v>
      </c>
      <c r="BE617" s="94" t="s">
        <v>417</v>
      </c>
      <c r="BF617" s="94" t="s">
        <v>1322</v>
      </c>
      <c r="BG617" s="94" t="s">
        <v>417</v>
      </c>
      <c r="BH617" s="94" t="s">
        <v>1322</v>
      </c>
      <c r="BI617" s="94" t="str">
        <f t="shared" si="1218"/>
        <v>RDD</v>
      </c>
    </row>
    <row r="618" spans="4:61" hidden="1" x14ac:dyDescent="0.3">
      <c r="D618" s="28">
        <f t="shared" si="988"/>
        <v>0</v>
      </c>
      <c r="J618" s="40">
        <f t="shared" ref="J618:AD618" si="1243">IF(J212&lt;0, 1, 0)</f>
        <v>0</v>
      </c>
      <c r="K618" s="40">
        <f t="shared" si="1243"/>
        <v>0</v>
      </c>
      <c r="L618" s="40">
        <f t="shared" si="1243"/>
        <v>0</v>
      </c>
      <c r="M618" s="40">
        <f t="shared" si="1243"/>
        <v>0</v>
      </c>
      <c r="N618" s="40">
        <f t="shared" si="1243"/>
        <v>0</v>
      </c>
      <c r="O618" s="40">
        <f t="shared" si="1243"/>
        <v>0</v>
      </c>
      <c r="P618" s="40">
        <f t="shared" si="1243"/>
        <v>0</v>
      </c>
      <c r="Q618" s="40">
        <f t="shared" ref="Q618:T618" si="1244">IF(Q212&lt;0, 1, 0)</f>
        <v>0</v>
      </c>
      <c r="R618" s="40">
        <f t="shared" si="1244"/>
        <v>0</v>
      </c>
      <c r="S618" s="40">
        <f t="shared" si="1244"/>
        <v>0</v>
      </c>
      <c r="T618" s="40">
        <f t="shared" si="1244"/>
        <v>0</v>
      </c>
      <c r="U618" s="40">
        <f t="shared" ref="U618" si="1245">IF(U212&lt;0, 1, 0)</f>
        <v>0</v>
      </c>
      <c r="AA618" s="40">
        <f t="shared" si="1243"/>
        <v>0</v>
      </c>
      <c r="AB618" s="40">
        <f t="shared" si="1243"/>
        <v>0</v>
      </c>
      <c r="AC618" s="40">
        <f t="shared" si="1243"/>
        <v>0</v>
      </c>
      <c r="AD618" s="40">
        <f t="shared" si="1243"/>
        <v>0</v>
      </c>
      <c r="AE618" s="40">
        <f t="shared" ref="AE618:AF618" si="1246">IF(AE212&lt;0, 1, 0)</f>
        <v>0</v>
      </c>
      <c r="AF618" s="40">
        <f t="shared" si="1246"/>
        <v>0</v>
      </c>
      <c r="BD618" t="str">
        <f t="shared" si="1217"/>
        <v>RDDTHE ESSEX CARDIOTHORACIC CENTRE</v>
      </c>
      <c r="BE618" s="94" t="s">
        <v>418</v>
      </c>
      <c r="BF618" s="94" t="s">
        <v>9052</v>
      </c>
      <c r="BG618" s="94" t="s">
        <v>418</v>
      </c>
      <c r="BH618" s="94" t="s">
        <v>9052</v>
      </c>
      <c r="BI618" s="94" t="str">
        <f t="shared" si="1218"/>
        <v>RDD</v>
      </c>
    </row>
    <row r="619" spans="4:61" hidden="1" x14ac:dyDescent="0.3">
      <c r="D619" s="28">
        <f t="shared" ref="D619:D625" si="1247">IF(D207="", IF(E207="", 0,1),0)</f>
        <v>0</v>
      </c>
      <c r="J619" s="40">
        <f t="shared" ref="J619:AD619" si="1248">IF(J213&lt;0, 1, 0)</f>
        <v>0</v>
      </c>
      <c r="K619" s="40">
        <f t="shared" si="1248"/>
        <v>0</v>
      </c>
      <c r="L619" s="40">
        <f t="shared" si="1248"/>
        <v>0</v>
      </c>
      <c r="M619" s="40">
        <f t="shared" si="1248"/>
        <v>0</v>
      </c>
      <c r="N619" s="40">
        <f t="shared" si="1248"/>
        <v>0</v>
      </c>
      <c r="O619" s="40">
        <f t="shared" si="1248"/>
        <v>0</v>
      </c>
      <c r="P619" s="40">
        <f t="shared" si="1248"/>
        <v>0</v>
      </c>
      <c r="Q619" s="40">
        <f t="shared" ref="Q619:T619" si="1249">IF(Q213&lt;0, 1, 0)</f>
        <v>0</v>
      </c>
      <c r="R619" s="40">
        <f t="shared" si="1249"/>
        <v>0</v>
      </c>
      <c r="S619" s="40">
        <f t="shared" si="1249"/>
        <v>0</v>
      </c>
      <c r="T619" s="40">
        <f t="shared" si="1249"/>
        <v>0</v>
      </c>
      <c r="U619" s="40">
        <f t="shared" ref="U619" si="1250">IF(U213&lt;0, 1, 0)</f>
        <v>0</v>
      </c>
      <c r="AA619" s="40">
        <f t="shared" si="1248"/>
        <v>0</v>
      </c>
      <c r="AB619" s="40">
        <f t="shared" si="1248"/>
        <v>0</v>
      </c>
      <c r="AC619" s="40">
        <f t="shared" si="1248"/>
        <v>0</v>
      </c>
      <c r="AD619" s="40">
        <f t="shared" si="1248"/>
        <v>0</v>
      </c>
      <c r="AE619" s="40">
        <f t="shared" ref="AE619:AF619" si="1251">IF(AE213&lt;0, 1, 0)</f>
        <v>0</v>
      </c>
      <c r="AF619" s="40">
        <f t="shared" si="1251"/>
        <v>0</v>
      </c>
      <c r="BD619" t="str">
        <f t="shared" si="1217"/>
        <v>RDEALDEBURGH HOSPITAL</v>
      </c>
      <c r="BE619" s="94" t="s">
        <v>10302</v>
      </c>
      <c r="BF619" s="94" t="s">
        <v>10218</v>
      </c>
      <c r="BG619" s="94" t="s">
        <v>10302</v>
      </c>
      <c r="BH619" s="94" t="s">
        <v>10218</v>
      </c>
      <c r="BI619" s="94" t="str">
        <f t="shared" si="1218"/>
        <v>RDE</v>
      </c>
    </row>
    <row r="620" spans="4:61" hidden="1" x14ac:dyDescent="0.3">
      <c r="D620" s="28">
        <f t="shared" si="1247"/>
        <v>0</v>
      </c>
      <c r="J620" s="40">
        <f>SUM(J420:J619)</f>
        <v>0</v>
      </c>
      <c r="K620" s="40">
        <f t="shared" ref="K620:AD620" si="1252">SUM(K420:K619)</f>
        <v>0</v>
      </c>
      <c r="L620" s="40">
        <f t="shared" si="1252"/>
        <v>0</v>
      </c>
      <c r="M620" s="40">
        <f t="shared" si="1252"/>
        <v>0</v>
      </c>
      <c r="N620" s="40">
        <f t="shared" si="1252"/>
        <v>0</v>
      </c>
      <c r="O620" s="40">
        <f t="shared" si="1252"/>
        <v>0</v>
      </c>
      <c r="P620" s="40">
        <f t="shared" si="1252"/>
        <v>0</v>
      </c>
      <c r="Q620" s="40">
        <f t="shared" ref="Q620:T620" si="1253">SUM(Q420:Q619)</f>
        <v>0</v>
      </c>
      <c r="R620" s="40">
        <f t="shared" si="1253"/>
        <v>0</v>
      </c>
      <c r="S620" s="40">
        <f t="shared" si="1253"/>
        <v>0</v>
      </c>
      <c r="T620" s="40">
        <f t="shared" si="1253"/>
        <v>0</v>
      </c>
      <c r="U620" s="40">
        <f t="shared" ref="U620" si="1254">SUM(U420:U619)</f>
        <v>0</v>
      </c>
      <c r="AA620" s="40">
        <f t="shared" si="1252"/>
        <v>0</v>
      </c>
      <c r="AB620" s="40">
        <f t="shared" si="1252"/>
        <v>0</v>
      </c>
      <c r="AC620" s="40">
        <f t="shared" si="1252"/>
        <v>0</v>
      </c>
      <c r="AD620" s="40">
        <f t="shared" si="1252"/>
        <v>0</v>
      </c>
      <c r="AE620" s="40">
        <f t="shared" ref="AE620:AF620" si="1255">SUM(AE420:AE619)</f>
        <v>0</v>
      </c>
      <c r="AF620" s="40">
        <f t="shared" si="1255"/>
        <v>0</v>
      </c>
      <c r="BD620" t="str">
        <f t="shared" si="1217"/>
        <v>RDEBLUEBIRD LODGE</v>
      </c>
      <c r="BE620" s="94" t="s">
        <v>10303</v>
      </c>
      <c r="BF620" s="94" t="s">
        <v>10220</v>
      </c>
      <c r="BG620" s="94" t="s">
        <v>10303</v>
      </c>
      <c r="BH620" s="94" t="s">
        <v>10220</v>
      </c>
      <c r="BI620" s="94" t="str">
        <f t="shared" si="1218"/>
        <v>RDE</v>
      </c>
    </row>
    <row r="621" spans="4:61" hidden="1" x14ac:dyDescent="0.3">
      <c r="D621" s="28">
        <f t="shared" si="1247"/>
        <v>0</v>
      </c>
      <c r="BD621" t="str">
        <f t="shared" si="1217"/>
        <v>RDECAPIO OAKS HOSPITAL</v>
      </c>
      <c r="BE621" s="94" t="s">
        <v>8626</v>
      </c>
      <c r="BF621" s="94" t="s">
        <v>8627</v>
      </c>
      <c r="BG621" s="94" t="s">
        <v>8626</v>
      </c>
      <c r="BH621" s="94" t="s">
        <v>8627</v>
      </c>
      <c r="BI621" s="94" t="str">
        <f t="shared" si="1218"/>
        <v>RDE</v>
      </c>
    </row>
    <row r="622" spans="4:61" hidden="1" x14ac:dyDescent="0.3">
      <c r="D622" s="28">
        <f t="shared" si="1247"/>
        <v>0</v>
      </c>
      <c r="J622" s="40">
        <f>SUM(J620:AF620)</f>
        <v>0</v>
      </c>
      <c r="BD622" t="str">
        <f t="shared" si="1217"/>
        <v>RDECAPIO SPRINGFIELD HOSPITAL</v>
      </c>
      <c r="BE622" s="94" t="s">
        <v>8628</v>
      </c>
      <c r="BF622" s="94" t="s">
        <v>8629</v>
      </c>
      <c r="BG622" s="94" t="s">
        <v>8628</v>
      </c>
      <c r="BH622" s="94" t="s">
        <v>8629</v>
      </c>
      <c r="BI622" s="94" t="str">
        <f t="shared" si="1218"/>
        <v>RDE</v>
      </c>
    </row>
    <row r="623" spans="4:61" hidden="1" x14ac:dyDescent="0.3">
      <c r="D623" s="28">
        <f t="shared" si="1247"/>
        <v>0</v>
      </c>
      <c r="BD623" t="str">
        <f t="shared" si="1217"/>
        <v>RDECLACTON AND DISTRICT HOSPITAL</v>
      </c>
      <c r="BE623" s="94" t="s">
        <v>423</v>
      </c>
      <c r="BF623" s="94" t="s">
        <v>9053</v>
      </c>
      <c r="BG623" s="94" t="s">
        <v>423</v>
      </c>
      <c r="BH623" s="94" t="s">
        <v>9053</v>
      </c>
      <c r="BI623" s="94" t="str">
        <f t="shared" si="1218"/>
        <v>RDE</v>
      </c>
    </row>
    <row r="624" spans="4:61" hidden="1" x14ac:dyDescent="0.3">
      <c r="D624" s="28">
        <f t="shared" si="1247"/>
        <v>0</v>
      </c>
      <c r="I624" s="117" t="s">
        <v>10320</v>
      </c>
      <c r="J624" s="40">
        <f>IF($C$1="N",1,0)</f>
        <v>0</v>
      </c>
      <c r="BD624" t="str">
        <f t="shared" si="1217"/>
        <v>RDECOLCHESTER GENERAL HOSPITAL</v>
      </c>
      <c r="BE624" s="94" t="s">
        <v>419</v>
      </c>
      <c r="BF624" s="94" t="s">
        <v>2180</v>
      </c>
      <c r="BG624" s="94" t="s">
        <v>419</v>
      </c>
      <c r="BH624" s="94" t="s">
        <v>2180</v>
      </c>
      <c r="BI624" s="94" t="str">
        <f t="shared" si="1218"/>
        <v>RDE</v>
      </c>
    </row>
    <row r="625" spans="4:61" hidden="1" x14ac:dyDescent="0.3">
      <c r="D625" s="28">
        <f t="shared" si="1247"/>
        <v>0</v>
      </c>
      <c r="I625" s="117" t="s">
        <v>10321</v>
      </c>
      <c r="J625" s="40">
        <f>IF(AND($C$1="N",SUM($Q$214:$T$214)&gt;0),1,0)</f>
        <v>0</v>
      </c>
      <c r="BD625" t="str">
        <f t="shared" si="1217"/>
        <v>RDECOLCHESTER PRIMARY CARE TREATMENT CENTRE</v>
      </c>
      <c r="BE625" s="94" t="s">
        <v>420</v>
      </c>
      <c r="BF625" s="94" t="s">
        <v>9054</v>
      </c>
      <c r="BG625" s="94" t="s">
        <v>420</v>
      </c>
      <c r="BH625" s="94" t="s">
        <v>9054</v>
      </c>
      <c r="BI625" s="94" t="str">
        <f t="shared" si="1218"/>
        <v>RDE</v>
      </c>
    </row>
    <row r="626" spans="4:61" hidden="1" x14ac:dyDescent="0.3">
      <c r="D626" s="113" t="str">
        <f>IF(SUM(D426:D625)&gt;0, "Site Code Error. Do not use Drag and Drop or Cut and Paste","")</f>
        <v/>
      </c>
      <c r="BD626" t="str">
        <f t="shared" si="1217"/>
        <v>RDEESSEX COUNTY HOSPITAL</v>
      </c>
      <c r="BE626" s="94" t="s">
        <v>421</v>
      </c>
      <c r="BF626" s="94" t="s">
        <v>9055</v>
      </c>
      <c r="BG626" s="94" t="s">
        <v>421</v>
      </c>
      <c r="BH626" s="94" t="s">
        <v>9055</v>
      </c>
      <c r="BI626" s="94" t="str">
        <f t="shared" si="1218"/>
        <v>RDE</v>
      </c>
    </row>
    <row r="627" spans="4:61" hidden="1" x14ac:dyDescent="0.3">
      <c r="BD627" t="str">
        <f t="shared" si="1217"/>
        <v>RDEFELIXSTOWE HOSPITAL</v>
      </c>
      <c r="BE627" s="94" t="s">
        <v>10304</v>
      </c>
      <c r="BF627" s="94" t="s">
        <v>10222</v>
      </c>
      <c r="BG627" s="94" t="s">
        <v>10304</v>
      </c>
      <c r="BH627" s="94" t="s">
        <v>10222</v>
      </c>
      <c r="BI627" s="94" t="str">
        <f t="shared" si="1218"/>
        <v>RDE</v>
      </c>
    </row>
    <row r="628" spans="4:61" hidden="1" x14ac:dyDescent="0.3">
      <c r="BD628" t="str">
        <f t="shared" si="1217"/>
        <v>RDEHALSTEAD HOSPITAL</v>
      </c>
      <c r="BE628" s="94" t="s">
        <v>691</v>
      </c>
      <c r="BF628" s="94" t="s">
        <v>9056</v>
      </c>
      <c r="BG628" s="94" t="s">
        <v>691</v>
      </c>
      <c r="BH628" s="94" t="s">
        <v>9056</v>
      </c>
      <c r="BI628" s="94" t="str">
        <f t="shared" si="1218"/>
        <v>RDE</v>
      </c>
    </row>
    <row r="629" spans="4:61" hidden="1" x14ac:dyDescent="0.3">
      <c r="BD629" t="str">
        <f t="shared" si="1217"/>
        <v>RDEIPSWICH HOSPITAL NHS TRUST</v>
      </c>
      <c r="BE629" s="94" t="s">
        <v>10305</v>
      </c>
      <c r="BF629" s="94" t="s">
        <v>10306</v>
      </c>
      <c r="BG629" s="94" t="s">
        <v>10305</v>
      </c>
      <c r="BH629" s="94" t="s">
        <v>10306</v>
      </c>
      <c r="BI629" s="94" t="str">
        <f t="shared" si="1218"/>
        <v>RDE</v>
      </c>
    </row>
    <row r="630" spans="4:61" hidden="1" x14ac:dyDescent="0.3">
      <c r="D630" s="28" t="s">
        <v>10287</v>
      </c>
      <c r="BD630" t="str">
        <f t="shared" si="1217"/>
        <v>RDETHE FRYATT HOSPITAL AND MAYFLOWER MEDICAL CENTRE</v>
      </c>
      <c r="BE630" s="94" t="s">
        <v>8630</v>
      </c>
      <c r="BF630" s="94" t="s">
        <v>8631</v>
      </c>
      <c r="BG630" s="94" t="s">
        <v>8630</v>
      </c>
      <c r="BH630" s="94" t="s">
        <v>8631</v>
      </c>
      <c r="BI630" s="94" t="str">
        <f t="shared" si="1218"/>
        <v>RDE</v>
      </c>
    </row>
    <row r="631" spans="4:61" hidden="1" x14ac:dyDescent="0.3">
      <c r="BD631" t="str">
        <f t="shared" si="1217"/>
        <v>RDRARUNDEL AND DISTRICT HOSPITAL</v>
      </c>
      <c r="BE631" s="94" t="s">
        <v>2770</v>
      </c>
      <c r="BF631" s="94" t="s">
        <v>2771</v>
      </c>
      <c r="BG631" s="94" t="s">
        <v>2770</v>
      </c>
      <c r="BH631" s="94" t="s">
        <v>2771</v>
      </c>
      <c r="BI631" s="94" t="str">
        <f t="shared" si="1218"/>
        <v>RDR</v>
      </c>
    </row>
    <row r="632" spans="4:61" hidden="1" x14ac:dyDescent="0.3">
      <c r="D632" s="114">
        <f t="shared" ref="D632:D695" si="1256">IF(G14="","",IF(ISERROR(VLOOKUP(G14,$AH$14:$AI$95,2,FALSE)),1,VLOOKUP(G14,$AH$14:$AI$95,2,FALSE)))</f>
        <v>0</v>
      </c>
      <c r="E632" s="114" t="str">
        <f t="shared" ref="E632:E695" si="1257">IF(H14="","",IF(ISERROR(VLOOKUP(H14,$AH$14:$AI$95,2,FALSE)),1,VLOOKUP(H14,$AH$14:$AI$95,2,FALSE)))</f>
        <v/>
      </c>
      <c r="BD632" t="str">
        <f t="shared" si="1217"/>
        <v>RDRBATTLE SCA</v>
      </c>
      <c r="BE632" s="94" t="s">
        <v>2760</v>
      </c>
      <c r="BF632" s="94" t="s">
        <v>2761</v>
      </c>
      <c r="BG632" s="94" t="s">
        <v>2760</v>
      </c>
      <c r="BH632" s="94" t="s">
        <v>2761</v>
      </c>
      <c r="BI632" s="94" t="str">
        <f t="shared" si="1218"/>
        <v>RDR</v>
      </c>
    </row>
    <row r="633" spans="4:61" hidden="1" x14ac:dyDescent="0.3">
      <c r="D633" s="114">
        <f t="shared" si="1256"/>
        <v>0</v>
      </c>
      <c r="E633" s="114" t="str">
        <f t="shared" si="1257"/>
        <v/>
      </c>
      <c r="BD633" t="str">
        <f t="shared" si="1217"/>
        <v>RDRBATTLE SCA</v>
      </c>
      <c r="BE633" s="94" t="s">
        <v>2797</v>
      </c>
      <c r="BF633" s="94" t="s">
        <v>2761</v>
      </c>
      <c r="BG633" s="94" t="s">
        <v>2797</v>
      </c>
      <c r="BH633" s="94" t="s">
        <v>2761</v>
      </c>
      <c r="BI633" s="94" t="str">
        <f t="shared" si="1218"/>
        <v>RDR</v>
      </c>
    </row>
    <row r="634" spans="4:61" hidden="1" x14ac:dyDescent="0.3">
      <c r="D634" s="114">
        <f t="shared" si="1256"/>
        <v>0</v>
      </c>
      <c r="E634" s="114" t="str">
        <f t="shared" si="1257"/>
        <v/>
      </c>
      <c r="BD634" t="str">
        <f t="shared" si="1217"/>
        <v>RDRBOGNOR REGIS WAR MEMORIAL HOSPITAL</v>
      </c>
      <c r="BE634" s="94" t="s">
        <v>2784</v>
      </c>
      <c r="BF634" s="94" t="s">
        <v>2785</v>
      </c>
      <c r="BG634" s="94" t="s">
        <v>2784</v>
      </c>
      <c r="BH634" s="94" t="s">
        <v>2785</v>
      </c>
      <c r="BI634" s="94" t="str">
        <f t="shared" si="1218"/>
        <v>RDR</v>
      </c>
    </row>
    <row r="635" spans="4:61" hidden="1" x14ac:dyDescent="0.3">
      <c r="D635" s="114">
        <f t="shared" si="1256"/>
        <v>0</v>
      </c>
      <c r="E635" s="114" t="str">
        <f t="shared" si="1257"/>
        <v/>
      </c>
      <c r="BD635" t="str">
        <f t="shared" si="1217"/>
        <v>RDRBRADBURY UNIT</v>
      </c>
      <c r="BE635" s="94" t="s">
        <v>2811</v>
      </c>
      <c r="BF635" s="94" t="s">
        <v>2812</v>
      </c>
      <c r="BG635" s="94" t="s">
        <v>2811</v>
      </c>
      <c r="BH635" s="94" t="s">
        <v>2812</v>
      </c>
      <c r="BI635" s="94" t="str">
        <f t="shared" si="1218"/>
        <v>RDR</v>
      </c>
    </row>
    <row r="636" spans="4:61" hidden="1" x14ac:dyDescent="0.3">
      <c r="D636" s="114">
        <f t="shared" si="1256"/>
        <v>0</v>
      </c>
      <c r="E636" s="114" t="str">
        <f t="shared" si="1257"/>
        <v/>
      </c>
      <c r="BD636" t="str">
        <f t="shared" si="1217"/>
        <v>RDRBRIGHTON GENERAL HOSPITAL</v>
      </c>
      <c r="BE636" s="94" t="s">
        <v>2762</v>
      </c>
      <c r="BF636" s="94" t="s">
        <v>2763</v>
      </c>
      <c r="BG636" s="94" t="s">
        <v>2762</v>
      </c>
      <c r="BH636" s="94" t="s">
        <v>2763</v>
      </c>
      <c r="BI636" s="94" t="str">
        <f t="shared" si="1218"/>
        <v>RDR</v>
      </c>
    </row>
    <row r="637" spans="4:61" hidden="1" x14ac:dyDescent="0.3">
      <c r="D637" s="114">
        <f t="shared" si="1256"/>
        <v>0</v>
      </c>
      <c r="E637" s="114">
        <f t="shared" si="1257"/>
        <v>0</v>
      </c>
      <c r="BD637" t="str">
        <f t="shared" si="1217"/>
        <v>RDRCHAILEY NEW HERITAGE</v>
      </c>
      <c r="BE637" s="94" t="s">
        <v>2803</v>
      </c>
      <c r="BF637" s="94" t="s">
        <v>2804</v>
      </c>
      <c r="BG637" s="94" t="s">
        <v>2803</v>
      </c>
      <c r="BH637" s="94" t="s">
        <v>2804</v>
      </c>
      <c r="BI637" s="94" t="str">
        <f t="shared" si="1218"/>
        <v>RDR</v>
      </c>
    </row>
    <row r="638" spans="4:61" hidden="1" x14ac:dyDescent="0.3">
      <c r="D638" s="114">
        <f t="shared" si="1256"/>
        <v>0</v>
      </c>
      <c r="E638" s="114" t="str">
        <f t="shared" si="1257"/>
        <v/>
      </c>
      <c r="BD638" t="str">
        <f t="shared" si="1217"/>
        <v>RDRCLERMONT CHILD PROTECTION UNIT</v>
      </c>
      <c r="BE638" s="94" t="s">
        <v>2801</v>
      </c>
      <c r="BF638" s="94" t="s">
        <v>2802</v>
      </c>
      <c r="BG638" s="94" t="s">
        <v>2801</v>
      </c>
      <c r="BH638" s="94" t="s">
        <v>2802</v>
      </c>
      <c r="BI638" s="94" t="str">
        <f t="shared" si="1218"/>
        <v>RDR</v>
      </c>
    </row>
    <row r="639" spans="4:61" hidden="1" x14ac:dyDescent="0.3">
      <c r="D639" s="114">
        <f t="shared" si="1256"/>
        <v>0</v>
      </c>
      <c r="E639" s="114" t="str">
        <f t="shared" si="1257"/>
        <v/>
      </c>
      <c r="BD639" t="str">
        <f t="shared" si="1217"/>
        <v>RDRCOUNTY BUILDINGS</v>
      </c>
      <c r="BE639" s="94" t="s">
        <v>2805</v>
      </c>
      <c r="BF639" s="94" t="s">
        <v>2806</v>
      </c>
      <c r="BG639" s="94" t="s">
        <v>2805</v>
      </c>
      <c r="BH639" s="94" t="s">
        <v>2806</v>
      </c>
      <c r="BI639" s="94" t="str">
        <f t="shared" si="1218"/>
        <v>RDR</v>
      </c>
    </row>
    <row r="640" spans="4:61" hidden="1" x14ac:dyDescent="0.3">
      <c r="D640" s="114">
        <f t="shared" si="1256"/>
        <v>0</v>
      </c>
      <c r="E640" s="114" t="str">
        <f t="shared" si="1257"/>
        <v/>
      </c>
      <c r="BD640" t="str">
        <f t="shared" si="1217"/>
        <v>RDRCRAWLEY HOSPITAL</v>
      </c>
      <c r="BE640" s="94" t="s">
        <v>2786</v>
      </c>
      <c r="BF640" s="94" t="s">
        <v>2787</v>
      </c>
      <c r="BG640" s="94" t="s">
        <v>2786</v>
      </c>
      <c r="BH640" s="94" t="s">
        <v>2787</v>
      </c>
      <c r="BI640" s="94" t="str">
        <f t="shared" si="1218"/>
        <v>RDR</v>
      </c>
    </row>
    <row r="641" spans="4:61" hidden="1" x14ac:dyDescent="0.3">
      <c r="D641" s="114">
        <f t="shared" si="1256"/>
        <v>0</v>
      </c>
      <c r="E641" s="114" t="str">
        <f t="shared" si="1257"/>
        <v/>
      </c>
      <c r="BD641" t="str">
        <f t="shared" si="1217"/>
        <v>RDRCROWBOROUGH WAR MEMORIAL HOSPITAL</v>
      </c>
      <c r="BE641" s="94" t="s">
        <v>9990</v>
      </c>
      <c r="BF641" s="94" t="s">
        <v>9991</v>
      </c>
      <c r="BG641" s="94" t="s">
        <v>9990</v>
      </c>
      <c r="BH641" s="94" t="s">
        <v>9991</v>
      </c>
      <c r="BI641" s="94" t="str">
        <f t="shared" si="1218"/>
        <v>RDR</v>
      </c>
    </row>
    <row r="642" spans="4:61" hidden="1" x14ac:dyDescent="0.3">
      <c r="D642" s="114">
        <f t="shared" si="1256"/>
        <v>0</v>
      </c>
      <c r="E642" s="114" t="str">
        <f t="shared" si="1257"/>
        <v/>
      </c>
      <c r="BD642" t="str">
        <f t="shared" si="1217"/>
        <v>RDRDOWNS VIEW</v>
      </c>
      <c r="BE642" s="94" t="s">
        <v>2809</v>
      </c>
      <c r="BF642" s="94" t="s">
        <v>2810</v>
      </c>
      <c r="BG642" s="94" t="s">
        <v>2809</v>
      </c>
      <c r="BH642" s="94" t="s">
        <v>2810</v>
      </c>
      <c r="BI642" s="94" t="str">
        <f t="shared" si="1218"/>
        <v>RDR</v>
      </c>
    </row>
    <row r="643" spans="4:61" hidden="1" x14ac:dyDescent="0.3">
      <c r="D643" s="114">
        <f t="shared" si="1256"/>
        <v>0</v>
      </c>
      <c r="E643" s="114" t="str">
        <f t="shared" si="1257"/>
        <v/>
      </c>
      <c r="BD643" t="str">
        <f t="shared" si="1217"/>
        <v>RDREASTBOURNE DISTRICT GENERAL HOSPITAL</v>
      </c>
      <c r="BE643" s="94" t="s">
        <v>2772</v>
      </c>
      <c r="BF643" s="94" t="s">
        <v>2773</v>
      </c>
      <c r="BG643" s="94" t="s">
        <v>2772</v>
      </c>
      <c r="BH643" s="94" t="s">
        <v>2773</v>
      </c>
      <c r="BI643" s="94" t="str">
        <f t="shared" si="1218"/>
        <v>RDR</v>
      </c>
    </row>
    <row r="644" spans="4:61" hidden="1" x14ac:dyDescent="0.3">
      <c r="D644" s="114">
        <f t="shared" si="1256"/>
        <v>0</v>
      </c>
      <c r="E644" s="114" t="str">
        <f t="shared" si="1257"/>
        <v/>
      </c>
      <c r="BD644" t="str">
        <f t="shared" si="1217"/>
        <v>RDRFINCHES</v>
      </c>
      <c r="BE644" s="94" t="s">
        <v>2836</v>
      </c>
      <c r="BF644" s="94" t="s">
        <v>2837</v>
      </c>
      <c r="BG644" s="94" t="s">
        <v>2836</v>
      </c>
      <c r="BH644" s="94" t="s">
        <v>2837</v>
      </c>
      <c r="BI644" s="94" t="str">
        <f t="shared" si="1218"/>
        <v>RDR</v>
      </c>
    </row>
    <row r="645" spans="4:61" hidden="1" x14ac:dyDescent="0.3">
      <c r="D645" s="114">
        <f t="shared" si="1256"/>
        <v>0</v>
      </c>
      <c r="E645" s="114" t="str">
        <f t="shared" si="1257"/>
        <v/>
      </c>
      <c r="BD645" t="str">
        <f t="shared" si="1217"/>
        <v>RDRGATWICK HEALTH CONTROL</v>
      </c>
      <c r="BE645" s="94" t="s">
        <v>2795</v>
      </c>
      <c r="BF645" s="94" t="s">
        <v>2796</v>
      </c>
      <c r="BG645" s="94" t="s">
        <v>2795</v>
      </c>
      <c r="BH645" s="94" t="s">
        <v>2796</v>
      </c>
      <c r="BI645" s="94" t="str">
        <f t="shared" si="1218"/>
        <v>RDR</v>
      </c>
    </row>
    <row r="646" spans="4:61" hidden="1" x14ac:dyDescent="0.3">
      <c r="D646" s="114">
        <f t="shared" si="1256"/>
        <v>0</v>
      </c>
      <c r="E646" s="114" t="str">
        <f t="shared" si="1257"/>
        <v/>
      </c>
      <c r="BD646" t="str">
        <f t="shared" si="1217"/>
        <v>RDRHAZEL COTTAGE</v>
      </c>
      <c r="BE646" s="94" t="s">
        <v>2818</v>
      </c>
      <c r="BF646" s="94" t="s">
        <v>2819</v>
      </c>
      <c r="BG646" s="94" t="s">
        <v>2818</v>
      </c>
      <c r="BH646" s="94" t="s">
        <v>2819</v>
      </c>
      <c r="BI646" s="94" t="str">
        <f t="shared" si="1218"/>
        <v>RDR</v>
      </c>
    </row>
    <row r="647" spans="4:61" hidden="1" x14ac:dyDescent="0.3">
      <c r="D647" s="114" t="str">
        <f t="shared" si="1256"/>
        <v/>
      </c>
      <c r="E647" s="114" t="str">
        <f t="shared" si="1257"/>
        <v/>
      </c>
      <c r="BD647" t="str">
        <f t="shared" si="1217"/>
        <v>RDRHORIZON UNIT</v>
      </c>
      <c r="BE647" s="94" t="s">
        <v>2816</v>
      </c>
      <c r="BF647" s="94" t="s">
        <v>2817</v>
      </c>
      <c r="BG647" s="94" t="s">
        <v>2816</v>
      </c>
      <c r="BH647" s="94" t="s">
        <v>2817</v>
      </c>
      <c r="BI647" s="94" t="str">
        <f t="shared" si="1218"/>
        <v>RDR</v>
      </c>
    </row>
    <row r="648" spans="4:61" hidden="1" x14ac:dyDescent="0.3">
      <c r="D648" s="114" t="str">
        <f t="shared" si="1256"/>
        <v/>
      </c>
      <c r="E648" s="114" t="str">
        <f t="shared" si="1257"/>
        <v/>
      </c>
      <c r="BD648" t="str">
        <f t="shared" si="1217"/>
        <v>RDRHORSHAM HOSPITAL</v>
      </c>
      <c r="BE648" s="94" t="s">
        <v>2788</v>
      </c>
      <c r="BF648" s="94" t="s">
        <v>2789</v>
      </c>
      <c r="BG648" s="94" t="s">
        <v>2788</v>
      </c>
      <c r="BH648" s="94" t="s">
        <v>2789</v>
      </c>
      <c r="BI648" s="94" t="str">
        <f t="shared" si="1218"/>
        <v>RDR</v>
      </c>
    </row>
    <row r="649" spans="4:61" hidden="1" x14ac:dyDescent="0.3">
      <c r="D649" s="114" t="str">
        <f t="shared" si="1256"/>
        <v/>
      </c>
      <c r="E649" s="114" t="str">
        <f t="shared" si="1257"/>
        <v/>
      </c>
      <c r="BD649" t="str">
        <f t="shared" si="1217"/>
        <v>RDRHORSHAM MIU</v>
      </c>
      <c r="BE649" s="94" t="s">
        <v>2814</v>
      </c>
      <c r="BF649" s="94" t="s">
        <v>2815</v>
      </c>
      <c r="BG649" s="94" t="s">
        <v>2814</v>
      </c>
      <c r="BH649" s="94" t="s">
        <v>2815</v>
      </c>
      <c r="BI649" s="94" t="str">
        <f t="shared" si="1218"/>
        <v>RDR</v>
      </c>
    </row>
    <row r="650" spans="4:61" hidden="1" x14ac:dyDescent="0.3">
      <c r="D650" s="114" t="str">
        <f t="shared" si="1256"/>
        <v/>
      </c>
      <c r="E650" s="114" t="str">
        <f t="shared" si="1257"/>
        <v/>
      </c>
      <c r="BD650" t="str">
        <f t="shared" si="1217"/>
        <v>RDRICATS CRAWLEY</v>
      </c>
      <c r="BE650" s="94" t="s">
        <v>2799</v>
      </c>
      <c r="BF650" s="94" t="s">
        <v>2800</v>
      </c>
      <c r="BG650" s="94" t="s">
        <v>2799</v>
      </c>
      <c r="BH650" s="94" t="s">
        <v>2800</v>
      </c>
      <c r="BI650" s="94" t="str">
        <f t="shared" si="1218"/>
        <v>RDR</v>
      </c>
    </row>
    <row r="651" spans="4:61" hidden="1" x14ac:dyDescent="0.3">
      <c r="D651" s="114" t="str">
        <f t="shared" si="1256"/>
        <v/>
      </c>
      <c r="E651" s="114" t="str">
        <f t="shared" si="1257"/>
        <v/>
      </c>
      <c r="BD651" t="str">
        <f t="shared" si="1217"/>
        <v>RDRICS CRAVEN VALE</v>
      </c>
      <c r="BE651" s="94" t="s">
        <v>2807</v>
      </c>
      <c r="BF651" s="94" t="s">
        <v>2808</v>
      </c>
      <c r="BG651" s="94" t="s">
        <v>2807</v>
      </c>
      <c r="BH651" s="94" t="s">
        <v>2808</v>
      </c>
      <c r="BI651" s="94" t="str">
        <f t="shared" si="1218"/>
        <v>RDR</v>
      </c>
    </row>
    <row r="652" spans="4:61" hidden="1" x14ac:dyDescent="0.3">
      <c r="D652" s="114" t="str">
        <f t="shared" si="1256"/>
        <v/>
      </c>
      <c r="E652" s="114" t="str">
        <f t="shared" si="1257"/>
        <v/>
      </c>
      <c r="BD652" t="str">
        <f t="shared" si="1217"/>
        <v>RDRICS QUEENS PARK VILLAS</v>
      </c>
      <c r="BE652" s="94" t="s">
        <v>2832</v>
      </c>
      <c r="BF652" s="94" t="s">
        <v>2833</v>
      </c>
      <c r="BG652" s="94" t="s">
        <v>2832</v>
      </c>
      <c r="BH652" s="94" t="s">
        <v>2833</v>
      </c>
      <c r="BI652" s="94" t="str">
        <f t="shared" si="1218"/>
        <v>RDR</v>
      </c>
    </row>
    <row r="653" spans="4:61" hidden="1" x14ac:dyDescent="0.3">
      <c r="D653" s="114" t="str">
        <f t="shared" si="1256"/>
        <v/>
      </c>
      <c r="E653" s="114" t="str">
        <f t="shared" si="1257"/>
        <v/>
      </c>
      <c r="BD653" t="str">
        <f t="shared" si="1217"/>
        <v>RDRLENS EMPLOYMENT REHABILITATION</v>
      </c>
      <c r="BE653" s="94" t="s">
        <v>2820</v>
      </c>
      <c r="BF653" s="94" t="s">
        <v>2821</v>
      </c>
      <c r="BG653" s="94" t="s">
        <v>2820</v>
      </c>
      <c r="BH653" s="94" t="s">
        <v>2821</v>
      </c>
      <c r="BI653" s="94" t="str">
        <f t="shared" si="1218"/>
        <v>RDR</v>
      </c>
    </row>
    <row r="654" spans="4:61" hidden="1" x14ac:dyDescent="0.3">
      <c r="D654" s="114" t="str">
        <f t="shared" si="1256"/>
        <v/>
      </c>
      <c r="E654" s="114" t="str">
        <f t="shared" si="1257"/>
        <v/>
      </c>
      <c r="BD654" t="str">
        <f t="shared" si="1217"/>
        <v>RDRLEWES INTERMEDIATE CARE</v>
      </c>
      <c r="BE654" s="94" t="s">
        <v>9988</v>
      </c>
      <c r="BF654" s="94" t="s">
        <v>9989</v>
      </c>
      <c r="BG654" s="94" t="s">
        <v>9988</v>
      </c>
      <c r="BH654" s="94" t="s">
        <v>9989</v>
      </c>
      <c r="BI654" s="94" t="str">
        <f t="shared" si="1218"/>
        <v>RDR</v>
      </c>
    </row>
    <row r="655" spans="4:61" hidden="1" x14ac:dyDescent="0.3">
      <c r="D655" s="114" t="str">
        <f t="shared" si="1256"/>
        <v/>
      </c>
      <c r="E655" s="114" t="str">
        <f t="shared" si="1257"/>
        <v/>
      </c>
      <c r="BD655" t="str">
        <f t="shared" si="1217"/>
        <v>RDRLITTLEHAMPTON HOSPITAL</v>
      </c>
      <c r="BE655" s="94" t="s">
        <v>2768</v>
      </c>
      <c r="BF655" s="94" t="s">
        <v>2769</v>
      </c>
      <c r="BG655" s="94" t="s">
        <v>2768</v>
      </c>
      <c r="BH655" s="94" t="s">
        <v>2769</v>
      </c>
      <c r="BI655" s="94" t="str">
        <f t="shared" si="1218"/>
        <v>RDR</v>
      </c>
    </row>
    <row r="656" spans="4:61" hidden="1" x14ac:dyDescent="0.3">
      <c r="D656" s="114" t="str">
        <f t="shared" si="1256"/>
        <v/>
      </c>
      <c r="E656" s="114" t="str">
        <f t="shared" si="1257"/>
        <v/>
      </c>
      <c r="BD656" t="str">
        <f t="shared" si="1217"/>
        <v>RDRMIDHURST COMMUNITY HOSPITAL</v>
      </c>
      <c r="BE656" s="94" t="s">
        <v>2778</v>
      </c>
      <c r="BF656" s="94" t="s">
        <v>2779</v>
      </c>
      <c r="BG656" s="94" t="s">
        <v>2778</v>
      </c>
      <c r="BH656" s="94" t="s">
        <v>2779</v>
      </c>
      <c r="BI656" s="94" t="str">
        <f t="shared" si="1218"/>
        <v>RDR</v>
      </c>
    </row>
    <row r="657" spans="4:61" hidden="1" x14ac:dyDescent="0.3">
      <c r="D657" s="114" t="str">
        <f t="shared" si="1256"/>
        <v/>
      </c>
      <c r="E657" s="114" t="str">
        <f t="shared" si="1257"/>
        <v/>
      </c>
      <c r="BD657" t="str">
        <f t="shared" si="1217"/>
        <v>RDRMILL VIEW HOSPITAL</v>
      </c>
      <c r="BE657" s="94" t="s">
        <v>2822</v>
      </c>
      <c r="BF657" s="94" t="s">
        <v>2823</v>
      </c>
      <c r="BG657" s="94" t="s">
        <v>2822</v>
      </c>
      <c r="BH657" s="94" t="s">
        <v>2823</v>
      </c>
      <c r="BI657" s="94" t="str">
        <f t="shared" si="1218"/>
        <v>RDR</v>
      </c>
    </row>
    <row r="658" spans="4:61" hidden="1" x14ac:dyDescent="0.3">
      <c r="D658" s="114" t="str">
        <f t="shared" si="1256"/>
        <v/>
      </c>
      <c r="E658" s="114" t="str">
        <f t="shared" si="1257"/>
        <v/>
      </c>
      <c r="BD658" t="str">
        <f t="shared" si="1217"/>
        <v>RDRMINOR INJURIES UNIT</v>
      </c>
      <c r="BE658" s="94" t="s">
        <v>2798</v>
      </c>
      <c r="BF658" s="94" t="s">
        <v>2476</v>
      </c>
      <c r="BG658" s="94" t="s">
        <v>2798</v>
      </c>
      <c r="BH658" s="94" t="s">
        <v>2476</v>
      </c>
      <c r="BI658" s="94" t="str">
        <f t="shared" si="1218"/>
        <v>RDR</v>
      </c>
    </row>
    <row r="659" spans="4:61" hidden="1" x14ac:dyDescent="0.3">
      <c r="D659" s="114" t="str">
        <f t="shared" si="1256"/>
        <v/>
      </c>
      <c r="E659" s="114" t="str">
        <f t="shared" si="1257"/>
        <v/>
      </c>
      <c r="BD659" t="str">
        <f t="shared" si="1217"/>
        <v>RDRNEVILL HOSPITAL</v>
      </c>
      <c r="BE659" s="94" t="s">
        <v>2826</v>
      </c>
      <c r="BF659" s="94" t="s">
        <v>2827</v>
      </c>
      <c r="BG659" s="94" t="s">
        <v>2826</v>
      </c>
      <c r="BH659" s="94" t="s">
        <v>2827</v>
      </c>
      <c r="BI659" s="94" t="str">
        <f t="shared" si="1218"/>
        <v>RDR</v>
      </c>
    </row>
    <row r="660" spans="4:61" hidden="1" x14ac:dyDescent="0.3">
      <c r="D660" s="114" t="str">
        <f t="shared" si="1256"/>
        <v/>
      </c>
      <c r="E660" s="114" t="str">
        <f t="shared" si="1257"/>
        <v/>
      </c>
      <c r="BD660" t="str">
        <f t="shared" si="1217"/>
        <v>RDRNEWHAVEN DOWNS</v>
      </c>
      <c r="BE660" s="94" t="s">
        <v>2846</v>
      </c>
      <c r="BF660" s="94" t="s">
        <v>2847</v>
      </c>
      <c r="BG660" s="94" t="s">
        <v>2846</v>
      </c>
      <c r="BH660" s="94" t="s">
        <v>2847</v>
      </c>
      <c r="BI660" s="94" t="str">
        <f t="shared" si="1218"/>
        <v>RDR</v>
      </c>
    </row>
    <row r="661" spans="4:61" hidden="1" x14ac:dyDescent="0.3">
      <c r="D661" s="114" t="str">
        <f t="shared" si="1256"/>
        <v/>
      </c>
      <c r="E661" s="114" t="str">
        <f t="shared" si="1257"/>
        <v/>
      </c>
      <c r="BD661" t="str">
        <f t="shared" si="1217"/>
        <v>RDRNEWHAVEN REHAB CENTRE</v>
      </c>
      <c r="BE661" s="94" t="s">
        <v>9984</v>
      </c>
      <c r="BF661" s="94" t="s">
        <v>9985</v>
      </c>
      <c r="BG661" s="94" t="s">
        <v>9984</v>
      </c>
      <c r="BH661" s="94" t="s">
        <v>9985</v>
      </c>
      <c r="BI661" s="94" t="str">
        <f t="shared" si="1218"/>
        <v>RDR</v>
      </c>
    </row>
    <row r="662" spans="4:61" hidden="1" x14ac:dyDescent="0.3">
      <c r="D662" s="114" t="str">
        <f t="shared" si="1256"/>
        <v/>
      </c>
      <c r="E662" s="114" t="str">
        <f t="shared" si="1257"/>
        <v/>
      </c>
      <c r="BD662" t="str">
        <f t="shared" si="1217"/>
        <v>RDRPRINCESS ROYAL HOSPITAL</v>
      </c>
      <c r="BE662" s="94" t="s">
        <v>2790</v>
      </c>
      <c r="BF662" s="94" t="s">
        <v>2504</v>
      </c>
      <c r="BG662" s="94" t="s">
        <v>2790</v>
      </c>
      <c r="BH662" s="94" t="s">
        <v>2504</v>
      </c>
      <c r="BI662" s="94" t="str">
        <f t="shared" si="1218"/>
        <v>RDR</v>
      </c>
    </row>
    <row r="663" spans="4:61" hidden="1" x14ac:dyDescent="0.3">
      <c r="D663" s="114" t="str">
        <f t="shared" si="1256"/>
        <v/>
      </c>
      <c r="E663" s="114" t="str">
        <f t="shared" si="1257"/>
        <v/>
      </c>
      <c r="BD663" t="str">
        <f t="shared" si="1217"/>
        <v>RDRPRINCESS ROYAL HOSPITAL</v>
      </c>
      <c r="BE663" s="94" t="s">
        <v>2813</v>
      </c>
      <c r="BF663" s="94" t="s">
        <v>2504</v>
      </c>
      <c r="BG663" s="94" t="s">
        <v>2813</v>
      </c>
      <c r="BH663" s="94" t="s">
        <v>2504</v>
      </c>
      <c r="BI663" s="94" t="str">
        <f t="shared" si="1218"/>
        <v>RDR</v>
      </c>
    </row>
    <row r="664" spans="4:61" hidden="1" x14ac:dyDescent="0.3">
      <c r="D664" s="114" t="str">
        <f t="shared" si="1256"/>
        <v/>
      </c>
      <c r="E664" s="114" t="str">
        <f t="shared" si="1257"/>
        <v/>
      </c>
      <c r="BD664" t="str">
        <f t="shared" si="1217"/>
        <v>RDRQUADRANT</v>
      </c>
      <c r="BE664" s="94" t="s">
        <v>2830</v>
      </c>
      <c r="BF664" s="94" t="s">
        <v>2831</v>
      </c>
      <c r="BG664" s="94" t="s">
        <v>2830</v>
      </c>
      <c r="BH664" s="94" t="s">
        <v>2831</v>
      </c>
      <c r="BI664" s="94" t="str">
        <f t="shared" si="1218"/>
        <v>RDR</v>
      </c>
    </row>
    <row r="665" spans="4:61" hidden="1" x14ac:dyDescent="0.3">
      <c r="D665" s="114" t="str">
        <f t="shared" si="1256"/>
        <v/>
      </c>
      <c r="E665" s="114" t="str">
        <f t="shared" si="1257"/>
        <v/>
      </c>
      <c r="BD665" t="str">
        <f t="shared" si="1217"/>
        <v>RDRQUEEN VICTORIA HOSPITAL</v>
      </c>
      <c r="BE665" s="94" t="s">
        <v>2791</v>
      </c>
      <c r="BF665" s="94" t="s">
        <v>2792</v>
      </c>
      <c r="BG665" s="94" t="s">
        <v>2791</v>
      </c>
      <c r="BH665" s="94" t="s">
        <v>2792</v>
      </c>
      <c r="BI665" s="94" t="str">
        <f t="shared" si="1218"/>
        <v>RDR</v>
      </c>
    </row>
    <row r="666" spans="4:61" hidden="1" x14ac:dyDescent="0.3">
      <c r="D666" s="114" t="str">
        <f t="shared" si="1256"/>
        <v/>
      </c>
      <c r="E666" s="114" t="str">
        <f t="shared" si="1257"/>
        <v/>
      </c>
      <c r="BD666" t="str">
        <f t="shared" si="1217"/>
        <v>RDRRHEUMATOLOGY</v>
      </c>
      <c r="BE666" s="94" t="s">
        <v>2844</v>
      </c>
      <c r="BF666" s="94" t="s">
        <v>2845</v>
      </c>
      <c r="BG666" s="94" t="s">
        <v>2844</v>
      </c>
      <c r="BH666" s="94" t="s">
        <v>2845</v>
      </c>
      <c r="BI666" s="94" t="str">
        <f t="shared" si="1218"/>
        <v>RDR</v>
      </c>
    </row>
    <row r="667" spans="4:61" hidden="1" x14ac:dyDescent="0.3">
      <c r="D667" s="114" t="str">
        <f t="shared" si="1256"/>
        <v/>
      </c>
      <c r="E667" s="114" t="str">
        <f t="shared" si="1257"/>
        <v/>
      </c>
      <c r="BD667" t="str">
        <f t="shared" si="1217"/>
        <v>RDRRHEUMATOLOGY VALE</v>
      </c>
      <c r="BE667" s="94" t="s">
        <v>2838</v>
      </c>
      <c r="BF667" s="94" t="s">
        <v>2839</v>
      </c>
      <c r="BG667" s="94" t="s">
        <v>2838</v>
      </c>
      <c r="BH667" s="94" t="s">
        <v>2839</v>
      </c>
      <c r="BI667" s="94" t="str">
        <f t="shared" si="1218"/>
        <v>RDR</v>
      </c>
    </row>
    <row r="668" spans="4:61" hidden="1" x14ac:dyDescent="0.3">
      <c r="D668" s="114" t="str">
        <f t="shared" si="1256"/>
        <v/>
      </c>
      <c r="E668" s="114" t="str">
        <f t="shared" si="1257"/>
        <v/>
      </c>
      <c r="BD668" t="str">
        <f t="shared" si="1217"/>
        <v>RDRROYAL ALEXANDRA</v>
      </c>
      <c r="BE668" s="94" t="s">
        <v>2834</v>
      </c>
      <c r="BF668" s="94" t="s">
        <v>2835</v>
      </c>
      <c r="BG668" s="94" t="s">
        <v>2834</v>
      </c>
      <c r="BH668" s="94" t="s">
        <v>2835</v>
      </c>
      <c r="BI668" s="94" t="str">
        <f t="shared" si="1218"/>
        <v>RDR</v>
      </c>
    </row>
    <row r="669" spans="4:61" hidden="1" x14ac:dyDescent="0.3">
      <c r="D669" s="114" t="str">
        <f t="shared" si="1256"/>
        <v/>
      </c>
      <c r="E669" s="114" t="str">
        <f t="shared" si="1257"/>
        <v/>
      </c>
      <c r="BD669" t="str">
        <f t="shared" si="1217"/>
        <v>RDRSALVINGTON LODGE</v>
      </c>
      <c r="BE669" s="94" t="s">
        <v>8506</v>
      </c>
      <c r="BF669" s="94" t="s">
        <v>8507</v>
      </c>
      <c r="BG669" s="94" t="s">
        <v>8506</v>
      </c>
      <c r="BH669" s="94" t="s">
        <v>8507</v>
      </c>
      <c r="BI669" s="94" t="str">
        <f t="shared" si="1218"/>
        <v>RDR</v>
      </c>
    </row>
    <row r="670" spans="4:61" hidden="1" x14ac:dyDescent="0.3">
      <c r="D670" s="114" t="str">
        <f t="shared" si="1256"/>
        <v/>
      </c>
      <c r="E670" s="114" t="str">
        <f t="shared" si="1257"/>
        <v/>
      </c>
      <c r="BD670" t="str">
        <f t="shared" si="1217"/>
        <v>RDRSOUTHLANDS HOSPITAL</v>
      </c>
      <c r="BE670" s="94" t="s">
        <v>2774</v>
      </c>
      <c r="BF670" s="94" t="s">
        <v>2775</v>
      </c>
      <c r="BG670" s="94" t="s">
        <v>2774</v>
      </c>
      <c r="BH670" s="94" t="s">
        <v>2775</v>
      </c>
      <c r="BI670" s="94" t="str">
        <f t="shared" si="1218"/>
        <v>RDR</v>
      </c>
    </row>
    <row r="671" spans="4:61" hidden="1" x14ac:dyDescent="0.3">
      <c r="D671" s="114" t="str">
        <f t="shared" si="1256"/>
        <v/>
      </c>
      <c r="E671" s="114" t="str">
        <f t="shared" si="1257"/>
        <v/>
      </c>
      <c r="BD671" t="str">
        <f t="shared" si="1217"/>
        <v>RDRSOUTHPOINT</v>
      </c>
      <c r="BE671" s="94" t="s">
        <v>2842</v>
      </c>
      <c r="BF671" s="94" t="s">
        <v>2843</v>
      </c>
      <c r="BG671" s="94" t="s">
        <v>2842</v>
      </c>
      <c r="BH671" s="94" t="s">
        <v>2843</v>
      </c>
      <c r="BI671" s="94" t="str">
        <f t="shared" si="1218"/>
        <v>RDR</v>
      </c>
    </row>
    <row r="672" spans="4:61" hidden="1" x14ac:dyDescent="0.3">
      <c r="D672" s="114" t="str">
        <f t="shared" si="1256"/>
        <v/>
      </c>
      <c r="E672" s="114" t="str">
        <f t="shared" si="1257"/>
        <v/>
      </c>
      <c r="BD672" t="str">
        <f t="shared" si="1217"/>
        <v>RDRST RICHARDS HOSPITAL</v>
      </c>
      <c r="BE672" s="94" t="s">
        <v>2782</v>
      </c>
      <c r="BF672" s="94" t="s">
        <v>2783</v>
      </c>
      <c r="BG672" s="94" t="s">
        <v>2782</v>
      </c>
      <c r="BH672" s="94" t="s">
        <v>2783</v>
      </c>
      <c r="BI672" s="94" t="str">
        <f t="shared" si="1218"/>
        <v>RDR</v>
      </c>
    </row>
    <row r="673" spans="4:61" hidden="1" x14ac:dyDescent="0.3">
      <c r="D673" s="114" t="str">
        <f t="shared" si="1256"/>
        <v/>
      </c>
      <c r="E673" s="114" t="str">
        <f t="shared" si="1257"/>
        <v/>
      </c>
      <c r="BD673" t="str">
        <f t="shared" si="1217"/>
        <v>RDRTHE ASHINGTON VILLAGE SPORTS PAVILION</v>
      </c>
      <c r="BE673" s="94" t="s">
        <v>2793</v>
      </c>
      <c r="BF673" s="94" t="s">
        <v>2794</v>
      </c>
      <c r="BG673" s="94" t="s">
        <v>2793</v>
      </c>
      <c r="BH673" s="94" t="s">
        <v>2794</v>
      </c>
      <c r="BI673" s="94" t="str">
        <f t="shared" si="1218"/>
        <v>RDR</v>
      </c>
    </row>
    <row r="674" spans="4:61" hidden="1" x14ac:dyDescent="0.3">
      <c r="D674" s="114" t="str">
        <f t="shared" si="1256"/>
        <v/>
      </c>
      <c r="E674" s="114" t="str">
        <f t="shared" si="1257"/>
        <v/>
      </c>
      <c r="BD674" t="str">
        <f t="shared" si="1217"/>
        <v>RDRTHE CHERRIES</v>
      </c>
      <c r="BE674" s="94" t="s">
        <v>2780</v>
      </c>
      <c r="BF674" s="94" t="s">
        <v>2781</v>
      </c>
      <c r="BG674" s="94" t="s">
        <v>2780</v>
      </c>
      <c r="BH674" s="94" t="s">
        <v>2781</v>
      </c>
      <c r="BI674" s="94" t="str">
        <f t="shared" si="1218"/>
        <v>RDR</v>
      </c>
    </row>
    <row r="675" spans="4:61" hidden="1" x14ac:dyDescent="0.3">
      <c r="D675" s="114" t="str">
        <f t="shared" si="1256"/>
        <v/>
      </c>
      <c r="E675" s="114" t="str">
        <f t="shared" si="1257"/>
        <v/>
      </c>
      <c r="BD675" t="str">
        <f t="shared" si="1217"/>
        <v>RDRTHE KLEINWORT CENTRE</v>
      </c>
      <c r="BE675" s="94" t="s">
        <v>8508</v>
      </c>
      <c r="BF675" s="94" t="s">
        <v>8509</v>
      </c>
      <c r="BG675" s="94" t="s">
        <v>8508</v>
      </c>
      <c r="BH675" s="94" t="s">
        <v>8509</v>
      </c>
      <c r="BI675" s="94" t="str">
        <f t="shared" si="1218"/>
        <v>RDR</v>
      </c>
    </row>
    <row r="676" spans="4:61" hidden="1" x14ac:dyDescent="0.3">
      <c r="D676" s="114" t="str">
        <f t="shared" si="1256"/>
        <v/>
      </c>
      <c r="E676" s="114" t="str">
        <f t="shared" si="1257"/>
        <v/>
      </c>
      <c r="BD676" t="str">
        <f t="shared" si="1217"/>
        <v>RDRTHE MARTLETS</v>
      </c>
      <c r="BE676" s="94" t="s">
        <v>2824</v>
      </c>
      <c r="BF676" s="94" t="s">
        <v>2825</v>
      </c>
      <c r="BG676" s="94" t="s">
        <v>2824</v>
      </c>
      <c r="BH676" s="94" t="s">
        <v>2825</v>
      </c>
      <c r="BI676" s="94" t="str">
        <f t="shared" si="1218"/>
        <v>RDR</v>
      </c>
    </row>
    <row r="677" spans="4:61" hidden="1" x14ac:dyDescent="0.3">
      <c r="D677" s="114" t="str">
        <f t="shared" si="1256"/>
        <v/>
      </c>
      <c r="E677" s="114" t="str">
        <f t="shared" si="1257"/>
        <v/>
      </c>
      <c r="BD677" t="str">
        <f t="shared" si="1217"/>
        <v>RDRTHE OLD MARKET</v>
      </c>
      <c r="BE677" s="94" t="s">
        <v>2776</v>
      </c>
      <c r="BF677" s="94" t="s">
        <v>2777</v>
      </c>
      <c r="BG677" s="94" t="s">
        <v>2776</v>
      </c>
      <c r="BH677" s="94" t="s">
        <v>2777</v>
      </c>
      <c r="BI677" s="94" t="str">
        <f t="shared" si="1218"/>
        <v>RDR</v>
      </c>
    </row>
    <row r="678" spans="4:61" hidden="1" x14ac:dyDescent="0.3">
      <c r="D678" s="114" t="str">
        <f t="shared" si="1256"/>
        <v/>
      </c>
      <c r="E678" s="114" t="str">
        <f t="shared" si="1257"/>
        <v/>
      </c>
      <c r="BD678" t="str">
        <f t="shared" si="1217"/>
        <v>RDRTHE PEARSON UNIT</v>
      </c>
      <c r="BE678" s="94" t="s">
        <v>2828</v>
      </c>
      <c r="BF678" s="94" t="s">
        <v>2829</v>
      </c>
      <c r="BG678" s="94" t="s">
        <v>2828</v>
      </c>
      <c r="BH678" s="94" t="s">
        <v>2829</v>
      </c>
      <c r="BI678" s="94" t="str">
        <f t="shared" si="1218"/>
        <v>RDR</v>
      </c>
    </row>
    <row r="679" spans="4:61" hidden="1" x14ac:dyDescent="0.3">
      <c r="D679" s="114" t="str">
        <f t="shared" si="1256"/>
        <v/>
      </c>
      <c r="E679" s="114" t="str">
        <f t="shared" si="1257"/>
        <v/>
      </c>
      <c r="BD679" t="str">
        <f t="shared" ref="BD679:BD742" si="1258">CONCATENATE(LEFT(BE679, 3),BF679)</f>
        <v>RDRTHE ROWANS</v>
      </c>
      <c r="BE679" s="94" t="s">
        <v>2840</v>
      </c>
      <c r="BF679" s="94" t="s">
        <v>2841</v>
      </c>
      <c r="BG679" s="94" t="s">
        <v>2840</v>
      </c>
      <c r="BH679" s="94" t="s">
        <v>2841</v>
      </c>
      <c r="BI679" s="94" t="str">
        <f t="shared" ref="BI679:BI742" si="1259">LEFT(BG679,3)</f>
        <v>RDR</v>
      </c>
    </row>
    <row r="680" spans="4:61" hidden="1" x14ac:dyDescent="0.3">
      <c r="D680" s="114" t="str">
        <f t="shared" si="1256"/>
        <v/>
      </c>
      <c r="E680" s="114" t="str">
        <f t="shared" si="1257"/>
        <v/>
      </c>
      <c r="BD680" t="str">
        <f t="shared" si="1258"/>
        <v>RDRUCKFIELDS HOSPITAL</v>
      </c>
      <c r="BE680" s="94" t="s">
        <v>9986</v>
      </c>
      <c r="BF680" s="94" t="s">
        <v>9987</v>
      </c>
      <c r="BG680" s="94" t="s">
        <v>9986</v>
      </c>
      <c r="BH680" s="94" t="s">
        <v>9987</v>
      </c>
      <c r="BI680" s="94" t="str">
        <f t="shared" si="1259"/>
        <v>RDR</v>
      </c>
    </row>
    <row r="681" spans="4:61" hidden="1" x14ac:dyDescent="0.3">
      <c r="D681" s="114" t="str">
        <f t="shared" si="1256"/>
        <v/>
      </c>
      <c r="E681" s="114" t="str">
        <f t="shared" si="1257"/>
        <v/>
      </c>
      <c r="BD681" t="str">
        <f t="shared" si="1258"/>
        <v>RDRWORTHING HOSPITAL</v>
      </c>
      <c r="BE681" s="94" t="s">
        <v>2764</v>
      </c>
      <c r="BF681" s="94" t="s">
        <v>2765</v>
      </c>
      <c r="BG681" s="94" t="s">
        <v>2764</v>
      </c>
      <c r="BH681" s="94" t="s">
        <v>2765</v>
      </c>
      <c r="BI681" s="94" t="str">
        <f t="shared" si="1259"/>
        <v>RDR</v>
      </c>
    </row>
    <row r="682" spans="4:61" hidden="1" x14ac:dyDescent="0.3">
      <c r="D682" s="114" t="str">
        <f t="shared" si="1256"/>
        <v/>
      </c>
      <c r="E682" s="114" t="str">
        <f t="shared" si="1257"/>
        <v/>
      </c>
      <c r="BD682" t="str">
        <f t="shared" si="1258"/>
        <v>RDRZACHARY MERTON HOSPITAL</v>
      </c>
      <c r="BE682" s="94" t="s">
        <v>2766</v>
      </c>
      <c r="BF682" s="94" t="s">
        <v>2767</v>
      </c>
      <c r="BG682" s="94" t="s">
        <v>2766</v>
      </c>
      <c r="BH682" s="94" t="s">
        <v>2767</v>
      </c>
      <c r="BI682" s="94" t="str">
        <f t="shared" si="1259"/>
        <v>RDR</v>
      </c>
    </row>
    <row r="683" spans="4:61" hidden="1" x14ac:dyDescent="0.3">
      <c r="D683" s="114" t="str">
        <f t="shared" si="1256"/>
        <v/>
      </c>
      <c r="E683" s="114" t="str">
        <f t="shared" si="1257"/>
        <v/>
      </c>
      <c r="BD683" t="str">
        <f t="shared" si="1258"/>
        <v>RDU GREAT HOLLANDS</v>
      </c>
      <c r="BE683" s="99" t="s">
        <v>9845</v>
      </c>
      <c r="BF683" s="100" t="s">
        <v>9846</v>
      </c>
      <c r="BG683" s="99" t="s">
        <v>9845</v>
      </c>
      <c r="BH683" s="100" t="s">
        <v>9846</v>
      </c>
      <c r="BI683" s="94" t="str">
        <f t="shared" si="1259"/>
        <v>RDU</v>
      </c>
    </row>
    <row r="684" spans="4:61" hidden="1" x14ac:dyDescent="0.3">
      <c r="D684" s="114" t="str">
        <f t="shared" si="1256"/>
        <v/>
      </c>
      <c r="E684" s="114" t="str">
        <f t="shared" si="1257"/>
        <v/>
      </c>
      <c r="BD684" t="str">
        <f t="shared" si="1258"/>
        <v>RDU PAUL BEVAN HOUSE (THAMES HOSPICE CARE)</v>
      </c>
      <c r="BE684" s="99" t="s">
        <v>9840</v>
      </c>
      <c r="BF684" s="100" t="s">
        <v>9841</v>
      </c>
      <c r="BG684" s="99" t="s">
        <v>9840</v>
      </c>
      <c r="BH684" s="100" t="s">
        <v>9841</v>
      </c>
      <c r="BI684" s="94" t="str">
        <f t="shared" si="1259"/>
        <v>RDU</v>
      </c>
    </row>
    <row r="685" spans="4:61" hidden="1" x14ac:dyDescent="0.3">
      <c r="D685" s="114" t="str">
        <f t="shared" si="1256"/>
        <v/>
      </c>
      <c r="E685" s="114" t="str">
        <f t="shared" si="1257"/>
        <v/>
      </c>
      <c r="BD685" t="str">
        <f t="shared" si="1258"/>
        <v>RDUALDERSHOT NHS OUTPATIENTS</v>
      </c>
      <c r="BE685" s="94" t="s">
        <v>501</v>
      </c>
      <c r="BF685" s="94" t="s">
        <v>9057</v>
      </c>
      <c r="BG685" s="94" t="s">
        <v>501</v>
      </c>
      <c r="BH685" s="94" t="s">
        <v>9057</v>
      </c>
      <c r="BI685" s="94" t="str">
        <f t="shared" si="1259"/>
        <v>RDU</v>
      </c>
    </row>
    <row r="686" spans="4:61" hidden="1" x14ac:dyDescent="0.3">
      <c r="D686" s="114" t="str">
        <f t="shared" si="1256"/>
        <v/>
      </c>
      <c r="E686" s="114" t="str">
        <f t="shared" si="1257"/>
        <v/>
      </c>
      <c r="BD686" t="str">
        <f t="shared" si="1258"/>
        <v>RDUBERKSHIRE INDEPENDENT HOSPITAL</v>
      </c>
      <c r="BE686" s="94" t="s">
        <v>502</v>
      </c>
      <c r="BF686" s="94" t="s">
        <v>9058</v>
      </c>
      <c r="BG686" s="94" t="s">
        <v>502</v>
      </c>
      <c r="BH686" s="94" t="s">
        <v>9058</v>
      </c>
      <c r="BI686" s="94" t="str">
        <f t="shared" si="1259"/>
        <v>RDU</v>
      </c>
    </row>
    <row r="687" spans="4:61" hidden="1" x14ac:dyDescent="0.3">
      <c r="D687" s="114" t="str">
        <f t="shared" si="1256"/>
        <v/>
      </c>
      <c r="E687" s="114" t="str">
        <f t="shared" si="1257"/>
        <v/>
      </c>
      <c r="BD687" t="str">
        <f t="shared" si="1258"/>
        <v>RDUCHALFONT'S &amp; GERRARDS CROSS HOSPITAL</v>
      </c>
      <c r="BE687" s="99" t="s">
        <v>9847</v>
      </c>
      <c r="BF687" s="100" t="s">
        <v>9848</v>
      </c>
      <c r="BG687" s="99" t="s">
        <v>9847</v>
      </c>
      <c r="BH687" s="100" t="s">
        <v>9848</v>
      </c>
      <c r="BI687" s="94" t="str">
        <f t="shared" si="1259"/>
        <v>RDU</v>
      </c>
    </row>
    <row r="688" spans="4:61" hidden="1" x14ac:dyDescent="0.3">
      <c r="D688" s="114" t="str">
        <f t="shared" si="1256"/>
        <v/>
      </c>
      <c r="E688" s="114" t="str">
        <f t="shared" si="1257"/>
        <v/>
      </c>
      <c r="BD688" t="str">
        <f t="shared" si="1258"/>
        <v>RDUDUNEDIN HOSPITAL</v>
      </c>
      <c r="BE688" s="94" t="s">
        <v>503</v>
      </c>
      <c r="BF688" s="94" t="s">
        <v>9059</v>
      </c>
      <c r="BG688" s="94" t="s">
        <v>503</v>
      </c>
      <c r="BH688" s="94" t="s">
        <v>9059</v>
      </c>
      <c r="BI688" s="94" t="str">
        <f t="shared" si="1259"/>
        <v>RDU</v>
      </c>
    </row>
    <row r="689" spans="4:61" hidden="1" x14ac:dyDescent="0.3">
      <c r="D689" s="114" t="str">
        <f t="shared" si="1256"/>
        <v/>
      </c>
      <c r="E689" s="114" t="str">
        <f t="shared" si="1257"/>
        <v/>
      </c>
      <c r="BD689" t="str">
        <f t="shared" si="1258"/>
        <v>RDUFARNHAM HOSPITAL OUTPATIENTS DEPARTMENT</v>
      </c>
      <c r="BE689" s="94" t="s">
        <v>504</v>
      </c>
      <c r="BF689" s="94" t="s">
        <v>9060</v>
      </c>
      <c r="BG689" s="94" t="s">
        <v>504</v>
      </c>
      <c r="BH689" s="94" t="s">
        <v>9060</v>
      </c>
      <c r="BI689" s="94" t="str">
        <f t="shared" si="1259"/>
        <v>RDU</v>
      </c>
    </row>
    <row r="690" spans="4:61" hidden="1" x14ac:dyDescent="0.3">
      <c r="D690" s="114" t="str">
        <f t="shared" si="1256"/>
        <v/>
      </c>
      <c r="E690" s="114" t="str">
        <f t="shared" si="1257"/>
        <v/>
      </c>
      <c r="BD690" t="str">
        <f t="shared" si="1258"/>
        <v>RDUFARNHAM LANE SURGERY</v>
      </c>
      <c r="BE690" s="99" t="s">
        <v>9842</v>
      </c>
      <c r="BF690" s="100" t="s">
        <v>9843</v>
      </c>
      <c r="BG690" s="99" t="s">
        <v>9842</v>
      </c>
      <c r="BH690" s="100" t="s">
        <v>9843</v>
      </c>
      <c r="BI690" s="94" t="str">
        <f t="shared" si="1259"/>
        <v>RDU</v>
      </c>
    </row>
    <row r="691" spans="4:61" hidden="1" x14ac:dyDescent="0.3">
      <c r="D691" s="114" t="str">
        <f t="shared" si="1256"/>
        <v/>
      </c>
      <c r="E691" s="114" t="str">
        <f t="shared" si="1257"/>
        <v/>
      </c>
      <c r="BD691" t="str">
        <f t="shared" si="1258"/>
        <v>RDUFITZWILLIAM HOUSE OUTPATIENT CENTRE</v>
      </c>
      <c r="BE691" s="99" t="s">
        <v>9837</v>
      </c>
      <c r="BF691" s="100" t="s">
        <v>9838</v>
      </c>
      <c r="BG691" s="99" t="s">
        <v>9837</v>
      </c>
      <c r="BH691" s="100" t="s">
        <v>9838</v>
      </c>
      <c r="BI691" s="94" t="str">
        <f t="shared" si="1259"/>
        <v>RDU</v>
      </c>
    </row>
    <row r="692" spans="4:61" hidden="1" x14ac:dyDescent="0.3">
      <c r="D692" s="114" t="str">
        <f t="shared" si="1256"/>
        <v/>
      </c>
      <c r="E692" s="114" t="str">
        <f t="shared" si="1257"/>
        <v/>
      </c>
      <c r="BD692" t="str">
        <f t="shared" si="1258"/>
        <v>RDUFLEET HOSPITAL OUTPATIENTS DEPARTMENT</v>
      </c>
      <c r="BE692" s="94" t="s">
        <v>789</v>
      </c>
      <c r="BF692" s="94" t="s">
        <v>9061</v>
      </c>
      <c r="BG692" s="94" t="s">
        <v>789</v>
      </c>
      <c r="BH692" s="94" t="s">
        <v>9061</v>
      </c>
      <c r="BI692" s="94" t="str">
        <f t="shared" si="1259"/>
        <v>RDU</v>
      </c>
    </row>
    <row r="693" spans="4:61" hidden="1" x14ac:dyDescent="0.3">
      <c r="D693" s="114" t="str">
        <f t="shared" si="1256"/>
        <v/>
      </c>
      <c r="E693" s="114" t="str">
        <f t="shared" si="1257"/>
        <v/>
      </c>
      <c r="BD693" t="str">
        <f t="shared" si="1258"/>
        <v>RDUFRIMLEY CHILDREN'S CENTRE</v>
      </c>
      <c r="BE693" s="94" t="s">
        <v>790</v>
      </c>
      <c r="BF693" s="94" t="s">
        <v>9062</v>
      </c>
      <c r="BG693" s="94" t="s">
        <v>790</v>
      </c>
      <c r="BH693" s="94" t="s">
        <v>9062</v>
      </c>
      <c r="BI693" s="94" t="str">
        <f t="shared" si="1259"/>
        <v>RDU</v>
      </c>
    </row>
    <row r="694" spans="4:61" hidden="1" x14ac:dyDescent="0.3">
      <c r="D694" s="114" t="str">
        <f t="shared" si="1256"/>
        <v/>
      </c>
      <c r="E694" s="114" t="str">
        <f t="shared" si="1257"/>
        <v/>
      </c>
      <c r="BD694" t="str">
        <f t="shared" si="1258"/>
        <v>RDUFRIMLEY PARK HOSPITAL</v>
      </c>
      <c r="BE694" s="94" t="s">
        <v>791</v>
      </c>
      <c r="BF694" s="94" t="s">
        <v>5656</v>
      </c>
      <c r="BG694" s="94" t="s">
        <v>791</v>
      </c>
      <c r="BH694" s="94" t="s">
        <v>5656</v>
      </c>
      <c r="BI694" s="94" t="str">
        <f t="shared" si="1259"/>
        <v>RDU</v>
      </c>
    </row>
    <row r="695" spans="4:61" hidden="1" x14ac:dyDescent="0.3">
      <c r="D695" s="114" t="str">
        <f t="shared" si="1256"/>
        <v/>
      </c>
      <c r="E695" s="114" t="str">
        <f t="shared" si="1257"/>
        <v/>
      </c>
      <c r="BD695" t="str">
        <f t="shared" si="1258"/>
        <v>RDUGUILDFORD NUFFIELD</v>
      </c>
      <c r="BE695" s="94" t="s">
        <v>792</v>
      </c>
      <c r="BF695" s="94" t="s">
        <v>9063</v>
      </c>
      <c r="BG695" s="94" t="s">
        <v>792</v>
      </c>
      <c r="BH695" s="94" t="s">
        <v>9063</v>
      </c>
      <c r="BI695" s="94" t="str">
        <f t="shared" si="1259"/>
        <v>RDU</v>
      </c>
    </row>
    <row r="696" spans="4:61" hidden="1" x14ac:dyDescent="0.3">
      <c r="D696" s="114" t="str">
        <f t="shared" ref="D696:D759" si="1260">IF(G78="","",IF(ISERROR(VLOOKUP(G78,$AH$14:$AI$95,2,FALSE)),1,VLOOKUP(G78,$AH$14:$AI$95,2,FALSE)))</f>
        <v/>
      </c>
      <c r="E696" s="114" t="str">
        <f t="shared" ref="E696:E759" si="1261">IF(H78="","",IF(ISERROR(VLOOKUP(H78,$AH$14:$AI$95,2,FALSE)),1,VLOOKUP(H78,$AH$14:$AI$95,2,FALSE)))</f>
        <v/>
      </c>
      <c r="BD696" t="str">
        <f t="shared" si="1258"/>
        <v>RDUHEATHERWOOD HOSPITAL</v>
      </c>
      <c r="BE696" t="s">
        <v>9868</v>
      </c>
      <c r="BF696" t="s">
        <v>5632</v>
      </c>
      <c r="BG696" t="s">
        <v>9868</v>
      </c>
      <c r="BH696" t="s">
        <v>5632</v>
      </c>
      <c r="BI696" s="94" t="str">
        <f t="shared" si="1259"/>
        <v>RDU</v>
      </c>
    </row>
    <row r="697" spans="4:61" hidden="1" x14ac:dyDescent="0.3">
      <c r="D697" s="114" t="str">
        <f t="shared" si="1260"/>
        <v/>
      </c>
      <c r="E697" s="114" t="str">
        <f t="shared" si="1261"/>
        <v/>
      </c>
      <c r="BD697" t="str">
        <f t="shared" si="1258"/>
        <v>RDUKING EDWARD VII HOSPITAL</v>
      </c>
      <c r="BE697" s="94" t="s">
        <v>793</v>
      </c>
      <c r="BF697" s="94" t="s">
        <v>9045</v>
      </c>
      <c r="BG697" s="94" t="s">
        <v>793</v>
      </c>
      <c r="BH697" s="94" t="s">
        <v>9045</v>
      </c>
      <c r="BI697" s="94" t="str">
        <f t="shared" si="1259"/>
        <v>RDU</v>
      </c>
    </row>
    <row r="698" spans="4:61" hidden="1" x14ac:dyDescent="0.3">
      <c r="D698" s="114" t="str">
        <f t="shared" si="1260"/>
        <v/>
      </c>
      <c r="E698" s="114" t="str">
        <f t="shared" si="1261"/>
        <v/>
      </c>
      <c r="BD698" t="str">
        <f t="shared" si="1258"/>
        <v>RDULANGLEY HEALTH CENTRE</v>
      </c>
      <c r="BE698" s="99" t="s">
        <v>9844</v>
      </c>
      <c r="BF698" s="100" t="s">
        <v>9046</v>
      </c>
      <c r="BG698" s="99" t="s">
        <v>9844</v>
      </c>
      <c r="BH698" s="100" t="s">
        <v>9046</v>
      </c>
      <c r="BI698" s="94" t="str">
        <f t="shared" si="1259"/>
        <v>RDU</v>
      </c>
    </row>
    <row r="699" spans="4:61" hidden="1" x14ac:dyDescent="0.3">
      <c r="D699" s="114" t="str">
        <f t="shared" si="1260"/>
        <v/>
      </c>
      <c r="E699" s="114" t="str">
        <f t="shared" si="1261"/>
        <v/>
      </c>
      <c r="BD699" t="str">
        <f t="shared" si="1258"/>
        <v>RDUPINE LODGE (THAMES HOSPICE CARE)</v>
      </c>
      <c r="BE699" s="99" t="s">
        <v>9839</v>
      </c>
      <c r="BF699" s="100" t="s">
        <v>9048</v>
      </c>
      <c r="BG699" s="99" t="s">
        <v>9839</v>
      </c>
      <c r="BH699" s="100" t="s">
        <v>9048</v>
      </c>
      <c r="BI699" s="94" t="str">
        <f t="shared" si="1259"/>
        <v>RDU</v>
      </c>
    </row>
    <row r="700" spans="4:61" hidden="1" x14ac:dyDescent="0.3">
      <c r="D700" s="114" t="str">
        <f t="shared" si="1260"/>
        <v/>
      </c>
      <c r="E700" s="114" t="str">
        <f t="shared" si="1261"/>
        <v/>
      </c>
      <c r="BD700" t="str">
        <f t="shared" si="1258"/>
        <v>RDUTHE ROYAL HOSPITAL HASLAR</v>
      </c>
      <c r="BE700" s="94" t="s">
        <v>794</v>
      </c>
      <c r="BF700" s="94" t="s">
        <v>9064</v>
      </c>
      <c r="BG700" s="94" t="s">
        <v>794</v>
      </c>
      <c r="BH700" s="94" t="s">
        <v>9064</v>
      </c>
      <c r="BI700" s="94" t="str">
        <f t="shared" si="1259"/>
        <v>RDU</v>
      </c>
    </row>
    <row r="701" spans="4:61" hidden="1" x14ac:dyDescent="0.3">
      <c r="D701" s="114" t="str">
        <f t="shared" si="1260"/>
        <v/>
      </c>
      <c r="E701" s="114" t="str">
        <f t="shared" si="1261"/>
        <v/>
      </c>
      <c r="BD701" t="str">
        <f t="shared" si="1258"/>
        <v>RDUWEXHAM PARK HOSPITAL</v>
      </c>
      <c r="BE701" t="s">
        <v>9869</v>
      </c>
      <c r="BF701" t="s">
        <v>5654</v>
      </c>
      <c r="BG701" t="s">
        <v>9869</v>
      </c>
      <c r="BH701" t="s">
        <v>5654</v>
      </c>
      <c r="BI701" s="94" t="str">
        <f t="shared" si="1259"/>
        <v>RDU</v>
      </c>
    </row>
    <row r="702" spans="4:61" hidden="1" x14ac:dyDescent="0.3">
      <c r="D702" s="114" t="str">
        <f t="shared" si="1260"/>
        <v/>
      </c>
      <c r="E702" s="114" t="str">
        <f t="shared" si="1261"/>
        <v/>
      </c>
      <c r="BD702" t="str">
        <f t="shared" si="1258"/>
        <v>RDUWOKING NUFFIELD HOSPITAL</v>
      </c>
      <c r="BE702" s="94" t="s">
        <v>795</v>
      </c>
      <c r="BF702" s="94" t="s">
        <v>9065</v>
      </c>
      <c r="BG702" s="94" t="s">
        <v>795</v>
      </c>
      <c r="BH702" s="94" t="s">
        <v>9065</v>
      </c>
      <c r="BI702" s="94" t="str">
        <f t="shared" si="1259"/>
        <v>RDU</v>
      </c>
    </row>
    <row r="703" spans="4:61" hidden="1" x14ac:dyDescent="0.3">
      <c r="D703" s="114" t="str">
        <f t="shared" si="1260"/>
        <v/>
      </c>
      <c r="E703" s="114" t="str">
        <f t="shared" si="1261"/>
        <v/>
      </c>
      <c r="BD703" t="str">
        <f t="shared" si="1258"/>
        <v>RDYADDINGTON UNIT</v>
      </c>
      <c r="BE703" s="94" t="s">
        <v>2856</v>
      </c>
      <c r="BF703" s="94" t="s">
        <v>2857</v>
      </c>
      <c r="BG703" s="94" t="s">
        <v>2856</v>
      </c>
      <c r="BH703" s="94" t="s">
        <v>2857</v>
      </c>
      <c r="BI703" s="94" t="str">
        <f t="shared" si="1259"/>
        <v>RDY</v>
      </c>
    </row>
    <row r="704" spans="4:61" hidden="1" x14ac:dyDescent="0.3">
      <c r="D704" s="114" t="str">
        <f t="shared" si="1260"/>
        <v/>
      </c>
      <c r="E704" s="114" t="str">
        <f t="shared" si="1261"/>
        <v/>
      </c>
      <c r="BD704" t="str">
        <f t="shared" si="1258"/>
        <v>RDYADULT MH - FORSTON UNIT AE</v>
      </c>
      <c r="BE704" s="94" t="s">
        <v>2945</v>
      </c>
      <c r="BF704" s="94" t="s">
        <v>2946</v>
      </c>
      <c r="BG704" s="94" t="s">
        <v>2945</v>
      </c>
      <c r="BH704" s="94" t="s">
        <v>2946</v>
      </c>
      <c r="BI704" s="94" t="str">
        <f t="shared" si="1259"/>
        <v>RDY</v>
      </c>
    </row>
    <row r="705" spans="4:61" hidden="1" x14ac:dyDescent="0.3">
      <c r="D705" s="114" t="str">
        <f t="shared" si="1260"/>
        <v/>
      </c>
      <c r="E705" s="114" t="str">
        <f t="shared" si="1261"/>
        <v/>
      </c>
      <c r="BD705" t="str">
        <f t="shared" si="1258"/>
        <v>RDYALDERNEY HOSPITAL</v>
      </c>
      <c r="BE705" s="94" t="s">
        <v>2858</v>
      </c>
      <c r="BF705" s="94" t="s">
        <v>2859</v>
      </c>
      <c r="BG705" s="94" t="s">
        <v>2858</v>
      </c>
      <c r="BH705" s="94" t="s">
        <v>2859</v>
      </c>
      <c r="BI705" s="94" t="str">
        <f t="shared" si="1259"/>
        <v>RDY</v>
      </c>
    </row>
    <row r="706" spans="4:61" hidden="1" x14ac:dyDescent="0.3">
      <c r="D706" s="114" t="str">
        <f t="shared" si="1260"/>
        <v/>
      </c>
      <c r="E706" s="114" t="str">
        <f t="shared" si="1261"/>
        <v/>
      </c>
      <c r="BD706" t="str">
        <f t="shared" si="1258"/>
        <v>RDYBELLE VUE</v>
      </c>
      <c r="BE706" s="94" t="s">
        <v>2907</v>
      </c>
      <c r="BF706" s="94" t="s">
        <v>2908</v>
      </c>
      <c r="BG706" s="94" t="s">
        <v>2907</v>
      </c>
      <c r="BH706" s="94" t="s">
        <v>2908</v>
      </c>
      <c r="BI706" s="94" t="str">
        <f t="shared" si="1259"/>
        <v>RDY</v>
      </c>
    </row>
    <row r="707" spans="4:61" hidden="1" x14ac:dyDescent="0.3">
      <c r="D707" s="114" t="str">
        <f t="shared" si="1260"/>
        <v/>
      </c>
      <c r="E707" s="114" t="str">
        <f t="shared" si="1261"/>
        <v/>
      </c>
      <c r="BD707" t="str">
        <f t="shared" si="1258"/>
        <v>RDYBLANDFORD BETTY HIGHWOOD</v>
      </c>
      <c r="BE707" s="94" t="s">
        <v>2997</v>
      </c>
      <c r="BF707" s="94" t="s">
        <v>2998</v>
      </c>
      <c r="BG707" s="94" t="s">
        <v>2997</v>
      </c>
      <c r="BH707" s="94" t="s">
        <v>2998</v>
      </c>
      <c r="BI707" s="94" t="str">
        <f t="shared" si="1259"/>
        <v>RDY</v>
      </c>
    </row>
    <row r="708" spans="4:61" hidden="1" x14ac:dyDescent="0.3">
      <c r="D708" s="114" t="str">
        <f t="shared" si="1260"/>
        <v/>
      </c>
      <c r="E708" s="114" t="str">
        <f t="shared" si="1261"/>
        <v/>
      </c>
      <c r="BD708" t="str">
        <f t="shared" si="1258"/>
        <v>RDYBLANDFORD COMMUNITY HOSPITAL</v>
      </c>
      <c r="BE708" s="94" t="s">
        <v>2909</v>
      </c>
      <c r="BF708" s="94" t="s">
        <v>2910</v>
      </c>
      <c r="BG708" s="94" t="s">
        <v>2909</v>
      </c>
      <c r="BH708" s="94" t="s">
        <v>2910</v>
      </c>
      <c r="BI708" s="94" t="str">
        <f t="shared" si="1259"/>
        <v>RDY</v>
      </c>
    </row>
    <row r="709" spans="4:61" hidden="1" x14ac:dyDescent="0.3">
      <c r="D709" s="114" t="str">
        <f t="shared" si="1260"/>
        <v/>
      </c>
      <c r="E709" s="114" t="str">
        <f t="shared" si="1261"/>
        <v/>
      </c>
      <c r="BD709" t="str">
        <f t="shared" si="1258"/>
        <v>RDYBLANDFORD DERMATOLOGY</v>
      </c>
      <c r="BE709" s="94" t="s">
        <v>2953</v>
      </c>
      <c r="BF709" s="94" t="s">
        <v>2954</v>
      </c>
      <c r="BG709" s="94" t="s">
        <v>2953</v>
      </c>
      <c r="BH709" s="94" t="s">
        <v>2954</v>
      </c>
      <c r="BI709" s="94" t="str">
        <f t="shared" si="1259"/>
        <v>RDY</v>
      </c>
    </row>
    <row r="710" spans="4:61" hidden="1" x14ac:dyDescent="0.3">
      <c r="D710" s="114" t="str">
        <f t="shared" si="1260"/>
        <v/>
      </c>
      <c r="E710" s="114" t="str">
        <f t="shared" si="1261"/>
        <v/>
      </c>
      <c r="BD710" t="str">
        <f t="shared" si="1258"/>
        <v>RDYBLANDFORD ENT</v>
      </c>
      <c r="BE710" s="94" t="s">
        <v>2967</v>
      </c>
      <c r="BF710" s="94" t="s">
        <v>2968</v>
      </c>
      <c r="BG710" s="94" t="s">
        <v>2967</v>
      </c>
      <c r="BH710" s="94" t="s">
        <v>2968</v>
      </c>
      <c r="BI710" s="94" t="str">
        <f t="shared" si="1259"/>
        <v>RDY</v>
      </c>
    </row>
    <row r="711" spans="4:61" hidden="1" x14ac:dyDescent="0.3">
      <c r="D711" s="114" t="str">
        <f t="shared" si="1260"/>
        <v/>
      </c>
      <c r="E711" s="114" t="str">
        <f t="shared" si="1261"/>
        <v/>
      </c>
      <c r="BD711" t="str">
        <f t="shared" si="1258"/>
        <v>RDYBLANDFORD HEALTH</v>
      </c>
      <c r="BE711" s="94" t="s">
        <v>2925</v>
      </c>
      <c r="BF711" s="94" t="s">
        <v>2926</v>
      </c>
      <c r="BG711" s="94" t="s">
        <v>2925</v>
      </c>
      <c r="BH711" s="94" t="s">
        <v>2926</v>
      </c>
      <c r="BI711" s="94" t="str">
        <f t="shared" si="1259"/>
        <v>RDY</v>
      </c>
    </row>
    <row r="712" spans="4:61" hidden="1" x14ac:dyDescent="0.3">
      <c r="D712" s="114" t="str">
        <f t="shared" si="1260"/>
        <v/>
      </c>
      <c r="E712" s="114" t="str">
        <f t="shared" si="1261"/>
        <v/>
      </c>
      <c r="BD712" t="str">
        <f t="shared" si="1258"/>
        <v>RDYBLANDFORD MIU</v>
      </c>
      <c r="BE712" s="94" t="s">
        <v>2979</v>
      </c>
      <c r="BF712" s="94" t="s">
        <v>2980</v>
      </c>
      <c r="BG712" s="94" t="s">
        <v>2979</v>
      </c>
      <c r="BH712" s="94" t="s">
        <v>2980</v>
      </c>
      <c r="BI712" s="94" t="str">
        <f t="shared" si="1259"/>
        <v>RDY</v>
      </c>
    </row>
    <row r="713" spans="4:61" hidden="1" x14ac:dyDescent="0.3">
      <c r="D713" s="114" t="str">
        <f t="shared" si="1260"/>
        <v/>
      </c>
      <c r="E713" s="114" t="str">
        <f t="shared" si="1261"/>
        <v/>
      </c>
      <c r="BD713" t="str">
        <f t="shared" si="1258"/>
        <v>RDYBLANDFORD TARRANT WARD</v>
      </c>
      <c r="BE713" s="94" t="s">
        <v>2969</v>
      </c>
      <c r="BF713" s="94" t="s">
        <v>2970</v>
      </c>
      <c r="BG713" s="94" t="s">
        <v>2969</v>
      </c>
      <c r="BH713" s="94" t="s">
        <v>2970</v>
      </c>
      <c r="BI713" s="94" t="str">
        <f t="shared" si="1259"/>
        <v>RDY</v>
      </c>
    </row>
    <row r="714" spans="4:61" hidden="1" x14ac:dyDescent="0.3">
      <c r="D714" s="114" t="str">
        <f t="shared" si="1260"/>
        <v/>
      </c>
      <c r="E714" s="114" t="str">
        <f t="shared" si="1261"/>
        <v/>
      </c>
      <c r="BD714" t="str">
        <f t="shared" si="1258"/>
        <v>RDYBLANDFORD THEATRE</v>
      </c>
      <c r="BE714" s="94" t="s">
        <v>2999</v>
      </c>
      <c r="BF714" s="94" t="s">
        <v>3000</v>
      </c>
      <c r="BG714" s="94" t="s">
        <v>2999</v>
      </c>
      <c r="BH714" s="94" t="s">
        <v>3000</v>
      </c>
      <c r="BI714" s="94" t="str">
        <f t="shared" si="1259"/>
        <v>RDY</v>
      </c>
    </row>
    <row r="715" spans="4:61" hidden="1" x14ac:dyDescent="0.3">
      <c r="D715" s="114" t="str">
        <f t="shared" si="1260"/>
        <v/>
      </c>
      <c r="E715" s="114" t="str">
        <f t="shared" si="1261"/>
        <v/>
      </c>
      <c r="BD715" t="str">
        <f t="shared" si="1258"/>
        <v>RDYBOSCOMBE COMMUNITY HOSPITAL</v>
      </c>
      <c r="BE715" s="94" t="s">
        <v>2848</v>
      </c>
      <c r="BF715" s="94" t="s">
        <v>2849</v>
      </c>
      <c r="BG715" s="94" t="s">
        <v>2848</v>
      </c>
      <c r="BH715" s="94" t="s">
        <v>2849</v>
      </c>
      <c r="BI715" s="94" t="str">
        <f t="shared" si="1259"/>
        <v>RDY</v>
      </c>
    </row>
    <row r="716" spans="4:61" hidden="1" x14ac:dyDescent="0.3">
      <c r="D716" s="114" t="str">
        <f t="shared" si="1260"/>
        <v/>
      </c>
      <c r="E716" s="114" t="str">
        <f t="shared" si="1261"/>
        <v/>
      </c>
      <c r="BD716" t="str">
        <f t="shared" si="1258"/>
        <v>RDYBOURNEMOUTH HOSPITAL</v>
      </c>
      <c r="BE716" s="94" t="s">
        <v>2929</v>
      </c>
      <c r="BF716" s="94" t="s">
        <v>2930</v>
      </c>
      <c r="BG716" s="94" t="s">
        <v>2929</v>
      </c>
      <c r="BH716" s="94" t="s">
        <v>2930</v>
      </c>
      <c r="BI716" s="94" t="str">
        <f t="shared" si="1259"/>
        <v>RDY</v>
      </c>
    </row>
    <row r="717" spans="4:61" hidden="1" x14ac:dyDescent="0.3">
      <c r="D717" s="114" t="str">
        <f t="shared" si="1260"/>
        <v/>
      </c>
      <c r="E717" s="114" t="str">
        <f t="shared" si="1261"/>
        <v/>
      </c>
      <c r="BD717" t="str">
        <f t="shared" si="1258"/>
        <v>RDYBRIDPORT COMMUNITY HOSPITAL</v>
      </c>
      <c r="BE717" s="94" t="s">
        <v>2903</v>
      </c>
      <c r="BF717" s="94" t="s">
        <v>2904</v>
      </c>
      <c r="BG717" s="94" t="s">
        <v>2903</v>
      </c>
      <c r="BH717" s="94" t="s">
        <v>2904</v>
      </c>
      <c r="BI717" s="94" t="str">
        <f t="shared" si="1259"/>
        <v>RDY</v>
      </c>
    </row>
    <row r="718" spans="4:61" hidden="1" x14ac:dyDescent="0.3">
      <c r="D718" s="114" t="str">
        <f t="shared" si="1260"/>
        <v/>
      </c>
      <c r="E718" s="114" t="str">
        <f t="shared" si="1261"/>
        <v/>
      </c>
      <c r="BD718" t="str">
        <f t="shared" si="1258"/>
        <v>RDYBRIDPORT DERMATOLOGY</v>
      </c>
      <c r="BE718" s="94" t="s">
        <v>2955</v>
      </c>
      <c r="BF718" s="94" t="s">
        <v>2956</v>
      </c>
      <c r="BG718" s="94" t="s">
        <v>2955</v>
      </c>
      <c r="BH718" s="94" t="s">
        <v>2956</v>
      </c>
      <c r="BI718" s="94" t="str">
        <f t="shared" si="1259"/>
        <v>RDY</v>
      </c>
    </row>
    <row r="719" spans="4:61" hidden="1" x14ac:dyDescent="0.3">
      <c r="D719" s="114" t="str">
        <f t="shared" si="1260"/>
        <v/>
      </c>
      <c r="E719" s="114" t="str">
        <f t="shared" si="1261"/>
        <v/>
      </c>
      <c r="BD719" t="str">
        <f t="shared" si="1258"/>
        <v>RDYBRIDPORT HOSPITAL THEATRE</v>
      </c>
      <c r="BE719" s="94" t="s">
        <v>3001</v>
      </c>
      <c r="BF719" s="94" t="s">
        <v>3002</v>
      </c>
      <c r="BG719" s="94" t="s">
        <v>3001</v>
      </c>
      <c r="BH719" s="94" t="s">
        <v>3002</v>
      </c>
      <c r="BI719" s="94" t="str">
        <f t="shared" si="1259"/>
        <v>RDY</v>
      </c>
    </row>
    <row r="720" spans="4:61" hidden="1" x14ac:dyDescent="0.3">
      <c r="D720" s="114" t="str">
        <f t="shared" si="1260"/>
        <v/>
      </c>
      <c r="E720" s="114" t="str">
        <f t="shared" si="1261"/>
        <v/>
      </c>
      <c r="BD720" t="str">
        <f t="shared" si="1258"/>
        <v>RDYBRIDPORT HOSPITAL WARDS</v>
      </c>
      <c r="BE720" s="94" t="s">
        <v>3003</v>
      </c>
      <c r="BF720" s="94" t="s">
        <v>3004</v>
      </c>
      <c r="BG720" s="94" t="s">
        <v>3003</v>
      </c>
      <c r="BH720" s="94" t="s">
        <v>3004</v>
      </c>
      <c r="BI720" s="94" t="str">
        <f t="shared" si="1259"/>
        <v>RDY</v>
      </c>
    </row>
    <row r="721" spans="4:61" hidden="1" x14ac:dyDescent="0.3">
      <c r="D721" s="114" t="str">
        <f t="shared" si="1260"/>
        <v/>
      </c>
      <c r="E721" s="114" t="str">
        <f t="shared" si="1261"/>
        <v/>
      </c>
      <c r="BD721" t="str">
        <f t="shared" si="1258"/>
        <v>RDYBRIDPORT HUGHES UNIT</v>
      </c>
      <c r="BE721" s="94" t="s">
        <v>3005</v>
      </c>
      <c r="BF721" s="94" t="s">
        <v>3006</v>
      </c>
      <c r="BG721" s="94" t="s">
        <v>3005</v>
      </c>
      <c r="BH721" s="94" t="s">
        <v>3006</v>
      </c>
      <c r="BI721" s="94" t="str">
        <f t="shared" si="1259"/>
        <v>RDY</v>
      </c>
    </row>
    <row r="722" spans="4:61" hidden="1" x14ac:dyDescent="0.3">
      <c r="D722" s="114" t="str">
        <f t="shared" si="1260"/>
        <v/>
      </c>
      <c r="E722" s="114" t="str">
        <f t="shared" si="1261"/>
        <v/>
      </c>
      <c r="BD722" t="str">
        <f t="shared" si="1258"/>
        <v>RDYBRIDPORT MIU</v>
      </c>
      <c r="BE722" s="94" t="s">
        <v>2977</v>
      </c>
      <c r="BF722" s="94" t="s">
        <v>2978</v>
      </c>
      <c r="BG722" s="94" t="s">
        <v>2977</v>
      </c>
      <c r="BH722" s="94" t="s">
        <v>2978</v>
      </c>
      <c r="BI722" s="94" t="str">
        <f t="shared" si="1259"/>
        <v>RDY</v>
      </c>
    </row>
    <row r="723" spans="4:61" hidden="1" x14ac:dyDescent="0.3">
      <c r="D723" s="114" t="str">
        <f t="shared" si="1260"/>
        <v/>
      </c>
      <c r="E723" s="114" t="str">
        <f t="shared" si="1261"/>
        <v/>
      </c>
      <c r="BD723" t="str">
        <f t="shared" si="1258"/>
        <v>RDYBRIDPORT RHEUMATOLOGY</v>
      </c>
      <c r="BE723" s="94" t="s">
        <v>2987</v>
      </c>
      <c r="BF723" s="94" t="s">
        <v>2988</v>
      </c>
      <c r="BG723" s="94" t="s">
        <v>2987</v>
      </c>
      <c r="BH723" s="94" t="s">
        <v>2988</v>
      </c>
      <c r="BI723" s="94" t="str">
        <f t="shared" si="1259"/>
        <v>RDY</v>
      </c>
    </row>
    <row r="724" spans="4:61" hidden="1" x14ac:dyDescent="0.3">
      <c r="D724" s="114" t="str">
        <f t="shared" si="1260"/>
        <v/>
      </c>
      <c r="E724" s="114" t="str">
        <f t="shared" si="1261"/>
        <v/>
      </c>
      <c r="BD724" t="str">
        <f t="shared" si="1258"/>
        <v>RDYCADAS</v>
      </c>
      <c r="BE724" s="94" t="s">
        <v>2905</v>
      </c>
      <c r="BF724" s="94" t="s">
        <v>2906</v>
      </c>
      <c r="BG724" s="94" t="s">
        <v>2905</v>
      </c>
      <c r="BH724" s="94" t="s">
        <v>2906</v>
      </c>
      <c r="BI724" s="94" t="str">
        <f t="shared" si="1259"/>
        <v>RDY</v>
      </c>
    </row>
    <row r="725" spans="4:61" hidden="1" x14ac:dyDescent="0.3">
      <c r="D725" s="114" t="str">
        <f t="shared" si="1260"/>
        <v/>
      </c>
      <c r="E725" s="114" t="str">
        <f t="shared" si="1261"/>
        <v/>
      </c>
      <c r="BD725" t="str">
        <f t="shared" si="1258"/>
        <v>RDYCAFMHS COMMUNITY HUB, WIMBORNE</v>
      </c>
      <c r="BE725" s="94" t="s">
        <v>3027</v>
      </c>
      <c r="BF725" s="94" t="s">
        <v>3028</v>
      </c>
      <c r="BG725" s="94" t="s">
        <v>3027</v>
      </c>
      <c r="BH725" s="94" t="s">
        <v>3028</v>
      </c>
      <c r="BI725" s="94" t="str">
        <f t="shared" si="1259"/>
        <v>RDY</v>
      </c>
    </row>
    <row r="726" spans="4:61" hidden="1" x14ac:dyDescent="0.3">
      <c r="D726" s="114" t="str">
        <f t="shared" si="1260"/>
        <v/>
      </c>
      <c r="E726" s="114" t="str">
        <f t="shared" si="1261"/>
        <v/>
      </c>
      <c r="BD726" t="str">
        <f t="shared" si="1258"/>
        <v>RDYCHAT</v>
      </c>
      <c r="BE726" s="94" t="s">
        <v>3031</v>
      </c>
      <c r="BF726" s="94" t="s">
        <v>3032</v>
      </c>
      <c r="BG726" s="94" t="s">
        <v>3031</v>
      </c>
      <c r="BH726" s="94" t="s">
        <v>3032</v>
      </c>
      <c r="BI726" s="94" t="str">
        <f t="shared" si="1259"/>
        <v>RDY</v>
      </c>
    </row>
    <row r="727" spans="4:61" hidden="1" x14ac:dyDescent="0.3">
      <c r="D727" s="114" t="str">
        <f t="shared" si="1260"/>
        <v/>
      </c>
      <c r="E727" s="114" t="str">
        <f t="shared" si="1261"/>
        <v/>
      </c>
      <c r="BD727" t="str">
        <f t="shared" si="1258"/>
        <v>RDYCONIFERS</v>
      </c>
      <c r="BE727" s="94" t="s">
        <v>2911</v>
      </c>
      <c r="BF727" s="94" t="s">
        <v>2912</v>
      </c>
      <c r="BG727" s="94" t="s">
        <v>2911</v>
      </c>
      <c r="BH727" s="94" t="s">
        <v>2912</v>
      </c>
      <c r="BI727" s="94" t="str">
        <f t="shared" si="1259"/>
        <v>RDY</v>
      </c>
    </row>
    <row r="728" spans="4:61" hidden="1" x14ac:dyDescent="0.3">
      <c r="D728" s="114" t="str">
        <f t="shared" si="1260"/>
        <v/>
      </c>
      <c r="E728" s="114" t="str">
        <f t="shared" si="1261"/>
        <v/>
      </c>
      <c r="BD728" t="str">
        <f t="shared" si="1258"/>
        <v>RDYCONNECTIONS</v>
      </c>
      <c r="BE728" s="94" t="s">
        <v>2893</v>
      </c>
      <c r="BF728" s="94" t="s">
        <v>2894</v>
      </c>
      <c r="BG728" s="94" t="s">
        <v>2893</v>
      </c>
      <c r="BH728" s="94" t="s">
        <v>2894</v>
      </c>
      <c r="BI728" s="94" t="str">
        <f t="shared" si="1259"/>
        <v>RDY</v>
      </c>
    </row>
    <row r="729" spans="4:61" hidden="1" x14ac:dyDescent="0.3">
      <c r="D729" s="114" t="str">
        <f t="shared" si="1260"/>
        <v/>
      </c>
      <c r="E729" s="114" t="str">
        <f t="shared" si="1261"/>
        <v/>
      </c>
      <c r="BD729" t="str">
        <f t="shared" si="1258"/>
        <v>RDYCONTRACEPTION &amp; SHS</v>
      </c>
      <c r="BE729" s="94" t="s">
        <v>2951</v>
      </c>
      <c r="BF729" s="94" t="s">
        <v>2952</v>
      </c>
      <c r="BG729" s="94" t="s">
        <v>2951</v>
      </c>
      <c r="BH729" s="94" t="s">
        <v>2952</v>
      </c>
      <c r="BI729" s="94" t="str">
        <f t="shared" si="1259"/>
        <v>RDY</v>
      </c>
    </row>
    <row r="730" spans="4:61" hidden="1" x14ac:dyDescent="0.3">
      <c r="D730" s="114" t="str">
        <f t="shared" si="1260"/>
        <v/>
      </c>
      <c r="E730" s="114" t="str">
        <f t="shared" si="1261"/>
        <v/>
      </c>
      <c r="BD730" t="str">
        <f t="shared" si="1258"/>
        <v>RDYDELPHWOOD</v>
      </c>
      <c r="BE730" s="94" t="s">
        <v>2874</v>
      </c>
      <c r="BF730" s="94" t="s">
        <v>2875</v>
      </c>
      <c r="BG730" s="94" t="s">
        <v>2874</v>
      </c>
      <c r="BH730" s="94" t="s">
        <v>2875</v>
      </c>
      <c r="BI730" s="94" t="str">
        <f t="shared" si="1259"/>
        <v>RDY</v>
      </c>
    </row>
    <row r="731" spans="4:61" hidden="1" x14ac:dyDescent="0.3">
      <c r="D731" s="114" t="str">
        <f t="shared" si="1260"/>
        <v/>
      </c>
      <c r="E731" s="114" t="str">
        <f t="shared" si="1261"/>
        <v/>
      </c>
      <c r="BD731" t="str">
        <f t="shared" si="1258"/>
        <v>RDYDORCHESTER MINTERNE WARD</v>
      </c>
      <c r="BE731" s="94" t="s">
        <v>2947</v>
      </c>
      <c r="BF731" s="94" t="s">
        <v>2948</v>
      </c>
      <c r="BG731" s="94" t="s">
        <v>2947</v>
      </c>
      <c r="BH731" s="94" t="s">
        <v>2948</v>
      </c>
      <c r="BI731" s="94" t="str">
        <f t="shared" si="1259"/>
        <v>RDY</v>
      </c>
    </row>
    <row r="732" spans="4:61" hidden="1" x14ac:dyDescent="0.3">
      <c r="D732" s="114" t="str">
        <f t="shared" si="1260"/>
        <v/>
      </c>
      <c r="E732" s="114" t="str">
        <f t="shared" si="1261"/>
        <v/>
      </c>
      <c r="BD732" t="str">
        <f t="shared" si="1258"/>
        <v>RDYDORSET COUNTY HOSPITAL</v>
      </c>
      <c r="BE732" s="94" t="s">
        <v>2933</v>
      </c>
      <c r="BF732" s="94" t="s">
        <v>2934</v>
      </c>
      <c r="BG732" s="94" t="s">
        <v>2933</v>
      </c>
      <c r="BH732" s="94" t="s">
        <v>2934</v>
      </c>
      <c r="BI732" s="94" t="str">
        <f t="shared" si="1259"/>
        <v>RDY</v>
      </c>
    </row>
    <row r="733" spans="4:61" hidden="1" x14ac:dyDescent="0.3">
      <c r="D733" s="114" t="str">
        <f t="shared" si="1260"/>
        <v/>
      </c>
      <c r="E733" s="114" t="str">
        <f t="shared" si="1261"/>
        <v/>
      </c>
      <c r="BD733" t="str">
        <f t="shared" si="1258"/>
        <v>RDYFAIRMILE HOUSE (ACUTE MENTAL ILLNESS)</v>
      </c>
      <c r="BE733" s="98" t="s">
        <v>9769</v>
      </c>
      <c r="BF733" s="77" t="s">
        <v>9770</v>
      </c>
      <c r="BG733" s="98" t="s">
        <v>9769</v>
      </c>
      <c r="BH733" s="77" t="s">
        <v>9770</v>
      </c>
      <c r="BI733" s="94" t="str">
        <f t="shared" si="1259"/>
        <v>RDY</v>
      </c>
    </row>
    <row r="734" spans="4:61" hidden="1" x14ac:dyDescent="0.3">
      <c r="D734" s="114" t="str">
        <f t="shared" si="1260"/>
        <v/>
      </c>
      <c r="E734" s="114" t="str">
        <f t="shared" si="1261"/>
        <v/>
      </c>
      <c r="BD734" t="str">
        <f t="shared" si="1258"/>
        <v>RDYFINIGAN UNIT</v>
      </c>
      <c r="BE734" s="94" t="s">
        <v>2868</v>
      </c>
      <c r="BF734" s="94" t="s">
        <v>2869</v>
      </c>
      <c r="BG734" s="94" t="s">
        <v>2868</v>
      </c>
      <c r="BH734" s="94" t="s">
        <v>2869</v>
      </c>
      <c r="BI734" s="94" t="str">
        <f t="shared" si="1259"/>
        <v>RDY</v>
      </c>
    </row>
    <row r="735" spans="4:61" hidden="1" x14ac:dyDescent="0.3">
      <c r="D735" s="114" t="str">
        <f t="shared" si="1260"/>
        <v/>
      </c>
      <c r="E735" s="114" t="str">
        <f t="shared" si="1261"/>
        <v/>
      </c>
      <c r="BD735" t="str">
        <f t="shared" si="1258"/>
        <v>RDYFLAGHEAD UNIT</v>
      </c>
      <c r="BE735" s="94" t="s">
        <v>2931</v>
      </c>
      <c r="BF735" s="94" t="s">
        <v>2932</v>
      </c>
      <c r="BG735" s="94" t="s">
        <v>2931</v>
      </c>
      <c r="BH735" s="94" t="s">
        <v>2932</v>
      </c>
      <c r="BI735" s="94" t="str">
        <f t="shared" si="1259"/>
        <v>RDY</v>
      </c>
    </row>
    <row r="736" spans="4:61" hidden="1" x14ac:dyDescent="0.3">
      <c r="D736" s="114" t="str">
        <f t="shared" si="1260"/>
        <v/>
      </c>
      <c r="E736" s="114" t="str">
        <f t="shared" si="1261"/>
        <v/>
      </c>
      <c r="BD736" t="str">
        <f t="shared" si="1258"/>
        <v>RDYFOREST HOLME (PALLIATIVE CARE)</v>
      </c>
      <c r="BE736" s="94" t="s">
        <v>2941</v>
      </c>
      <c r="BF736" s="94" t="s">
        <v>2942</v>
      </c>
      <c r="BG736" s="94" t="s">
        <v>2941</v>
      </c>
      <c r="BH736" s="94" t="s">
        <v>2942</v>
      </c>
      <c r="BI736" s="94" t="str">
        <f t="shared" si="1259"/>
        <v>RDY</v>
      </c>
    </row>
    <row r="737" spans="4:61" hidden="1" x14ac:dyDescent="0.3">
      <c r="D737" s="114" t="str">
        <f t="shared" si="1260"/>
        <v/>
      </c>
      <c r="E737" s="114" t="str">
        <f t="shared" si="1261"/>
        <v/>
      </c>
      <c r="BD737" t="str">
        <f t="shared" si="1258"/>
        <v>RDYFORSTON CLINIC</v>
      </c>
      <c r="BE737" s="98" t="s">
        <v>9767</v>
      </c>
      <c r="BF737" s="77" t="s">
        <v>9768</v>
      </c>
      <c r="BG737" s="98" t="s">
        <v>9767</v>
      </c>
      <c r="BH737" s="77" t="s">
        <v>9768</v>
      </c>
      <c r="BI737" s="94" t="str">
        <f t="shared" si="1259"/>
        <v>RDY</v>
      </c>
    </row>
    <row r="738" spans="4:61" hidden="1" x14ac:dyDescent="0.3">
      <c r="D738" s="114" t="str">
        <f t="shared" si="1260"/>
        <v/>
      </c>
      <c r="E738" s="114" t="str">
        <f t="shared" si="1261"/>
        <v/>
      </c>
      <c r="BD738" t="str">
        <f t="shared" si="1258"/>
        <v>RDYHERBERT HOSPITAL</v>
      </c>
      <c r="BE738" s="94" t="s">
        <v>2854</v>
      </c>
      <c r="BF738" s="94" t="s">
        <v>2855</v>
      </c>
      <c r="BG738" s="94" t="s">
        <v>2854</v>
      </c>
      <c r="BH738" s="94" t="s">
        <v>2855</v>
      </c>
      <c r="BI738" s="94" t="str">
        <f t="shared" si="1259"/>
        <v>RDY</v>
      </c>
    </row>
    <row r="739" spans="4:61" hidden="1" x14ac:dyDescent="0.3">
      <c r="D739" s="114" t="str">
        <f t="shared" si="1260"/>
        <v/>
      </c>
      <c r="E739" s="114" t="str">
        <f t="shared" si="1261"/>
        <v/>
      </c>
      <c r="BD739" t="str">
        <f t="shared" si="1258"/>
        <v>RDYHILLCREST</v>
      </c>
      <c r="BE739" s="94" t="s">
        <v>2862</v>
      </c>
      <c r="BF739" s="94" t="s">
        <v>2863</v>
      </c>
      <c r="BG739" s="94" t="s">
        <v>2862</v>
      </c>
      <c r="BH739" s="94" t="s">
        <v>2863</v>
      </c>
      <c r="BI739" s="94" t="str">
        <f t="shared" si="1259"/>
        <v>RDY</v>
      </c>
    </row>
    <row r="740" spans="4:61" hidden="1" x14ac:dyDescent="0.3">
      <c r="D740" s="114" t="str">
        <f t="shared" si="1260"/>
        <v/>
      </c>
      <c r="E740" s="114" t="str">
        <f t="shared" si="1261"/>
        <v/>
      </c>
      <c r="BD740" t="str">
        <f t="shared" si="1258"/>
        <v>RDYINPATIENT EMERGENCY - ALDERNEY</v>
      </c>
      <c r="BE740" s="94" t="s">
        <v>2878</v>
      </c>
      <c r="BF740" s="94" t="s">
        <v>2879</v>
      </c>
      <c r="BG740" s="94" t="s">
        <v>2878</v>
      </c>
      <c r="BH740" s="94" t="s">
        <v>2879</v>
      </c>
      <c r="BI740" s="94" t="str">
        <f t="shared" si="1259"/>
        <v>RDY</v>
      </c>
    </row>
    <row r="741" spans="4:61" hidden="1" x14ac:dyDescent="0.3">
      <c r="D741" s="114" t="str">
        <f t="shared" si="1260"/>
        <v/>
      </c>
      <c r="E741" s="114" t="str">
        <f t="shared" si="1261"/>
        <v/>
      </c>
      <c r="BD741" t="str">
        <f t="shared" si="1258"/>
        <v>RDYINPATIENT EMERGENCY - KINGS PARK</v>
      </c>
      <c r="BE741" s="94" t="s">
        <v>2876</v>
      </c>
      <c r="BF741" s="94" t="s">
        <v>2877</v>
      </c>
      <c r="BG741" s="94" t="s">
        <v>2876</v>
      </c>
      <c r="BH741" s="94" t="s">
        <v>2877</v>
      </c>
      <c r="BI741" s="94" t="str">
        <f t="shared" si="1259"/>
        <v>RDY</v>
      </c>
    </row>
    <row r="742" spans="4:61" hidden="1" x14ac:dyDescent="0.3">
      <c r="D742" s="114" t="str">
        <f t="shared" si="1260"/>
        <v/>
      </c>
      <c r="E742" s="114" t="str">
        <f t="shared" si="1261"/>
        <v/>
      </c>
      <c r="BD742" t="str">
        <f t="shared" si="1258"/>
        <v>RDYINPATIENT EMERGENCY - ST ANNS</v>
      </c>
      <c r="BE742" s="94" t="s">
        <v>2880</v>
      </c>
      <c r="BF742" s="94" t="s">
        <v>2881</v>
      </c>
      <c r="BG742" s="94" t="s">
        <v>2880</v>
      </c>
      <c r="BH742" s="94" t="s">
        <v>2881</v>
      </c>
      <c r="BI742" s="94" t="str">
        <f t="shared" si="1259"/>
        <v>RDY</v>
      </c>
    </row>
    <row r="743" spans="4:61" hidden="1" x14ac:dyDescent="0.3">
      <c r="D743" s="114" t="str">
        <f t="shared" si="1260"/>
        <v/>
      </c>
      <c r="E743" s="114" t="str">
        <f t="shared" si="1261"/>
        <v/>
      </c>
      <c r="BD743" t="str">
        <f t="shared" ref="BD743:BD806" si="1262">CONCATENATE(LEFT(BE743, 3),BF743)</f>
        <v>RDYIN-REACH DORCHESTER</v>
      </c>
      <c r="BE743" s="94" t="s">
        <v>3019</v>
      </c>
      <c r="BF743" s="94" t="s">
        <v>3020</v>
      </c>
      <c r="BG743" s="94" t="s">
        <v>3019</v>
      </c>
      <c r="BH743" s="94" t="s">
        <v>3020</v>
      </c>
      <c r="BI743" s="94" t="str">
        <f t="shared" ref="BI743:BI806" si="1263">LEFT(BG743,3)</f>
        <v>RDY</v>
      </c>
    </row>
    <row r="744" spans="4:61" hidden="1" x14ac:dyDescent="0.3">
      <c r="D744" s="114" t="str">
        <f t="shared" si="1260"/>
        <v/>
      </c>
      <c r="E744" s="114" t="str">
        <f t="shared" si="1261"/>
        <v/>
      </c>
      <c r="BD744" t="str">
        <f t="shared" si="1262"/>
        <v>RDYIN-REACH GUYS MARSH</v>
      </c>
      <c r="BE744" s="94" t="s">
        <v>3021</v>
      </c>
      <c r="BF744" s="94" t="s">
        <v>3022</v>
      </c>
      <c r="BG744" s="94" t="s">
        <v>3021</v>
      </c>
      <c r="BH744" s="94" t="s">
        <v>3022</v>
      </c>
      <c r="BI744" s="94" t="str">
        <f t="shared" si="1263"/>
        <v>RDY</v>
      </c>
    </row>
    <row r="745" spans="4:61" hidden="1" x14ac:dyDescent="0.3">
      <c r="D745" s="114" t="str">
        <f t="shared" si="1260"/>
        <v/>
      </c>
      <c r="E745" s="114" t="str">
        <f t="shared" si="1261"/>
        <v/>
      </c>
      <c r="BD745" t="str">
        <f t="shared" si="1262"/>
        <v>RDYIN-REACH PORTLAND</v>
      </c>
      <c r="BE745" s="94" t="s">
        <v>3025</v>
      </c>
      <c r="BF745" s="94" t="s">
        <v>3026</v>
      </c>
      <c r="BG745" s="94" t="s">
        <v>3025</v>
      </c>
      <c r="BH745" s="94" t="s">
        <v>3026</v>
      </c>
      <c r="BI745" s="94" t="str">
        <f t="shared" si="1263"/>
        <v>RDY</v>
      </c>
    </row>
    <row r="746" spans="4:61" hidden="1" x14ac:dyDescent="0.3">
      <c r="D746" s="114" t="str">
        <f t="shared" si="1260"/>
        <v/>
      </c>
      <c r="E746" s="114" t="str">
        <f t="shared" si="1261"/>
        <v/>
      </c>
      <c r="BD746" t="str">
        <f t="shared" si="1262"/>
        <v>RDYIN-REACH VERNE</v>
      </c>
      <c r="BE746" s="94" t="s">
        <v>3023</v>
      </c>
      <c r="BF746" s="94" t="s">
        <v>3024</v>
      </c>
      <c r="BG746" s="94" t="s">
        <v>3023</v>
      </c>
      <c r="BH746" s="94" t="s">
        <v>3024</v>
      </c>
      <c r="BI746" s="94" t="str">
        <f t="shared" si="1263"/>
        <v>RDY</v>
      </c>
    </row>
    <row r="747" spans="4:61" hidden="1" x14ac:dyDescent="0.3">
      <c r="D747" s="114" t="str">
        <f t="shared" si="1260"/>
        <v/>
      </c>
      <c r="E747" s="114" t="str">
        <f t="shared" si="1261"/>
        <v/>
      </c>
      <c r="BD747" t="str">
        <f t="shared" si="1262"/>
        <v>RDYKIMMERIDGE COURT</v>
      </c>
      <c r="BE747" s="98" t="s">
        <v>9773</v>
      </c>
      <c r="BF747" s="77" t="s">
        <v>9774</v>
      </c>
      <c r="BG747" s="98" t="s">
        <v>9773</v>
      </c>
      <c r="BH747" s="77" t="s">
        <v>9774</v>
      </c>
      <c r="BI747" s="94" t="str">
        <f t="shared" si="1263"/>
        <v>RDY</v>
      </c>
    </row>
    <row r="748" spans="4:61" hidden="1" x14ac:dyDescent="0.3">
      <c r="D748" s="114" t="str">
        <f t="shared" si="1260"/>
        <v/>
      </c>
      <c r="E748" s="114" t="str">
        <f t="shared" si="1261"/>
        <v/>
      </c>
      <c r="BD748" t="str">
        <f t="shared" si="1262"/>
        <v>RDYKINGS PARK HOSPITAL</v>
      </c>
      <c r="BE748" s="94" t="s">
        <v>2850</v>
      </c>
      <c r="BF748" s="94" t="s">
        <v>2851</v>
      </c>
      <c r="BG748" s="94" t="s">
        <v>2850</v>
      </c>
      <c r="BH748" s="94" t="s">
        <v>2851</v>
      </c>
      <c r="BI748" s="94" t="str">
        <f t="shared" si="1263"/>
        <v>RDY</v>
      </c>
    </row>
    <row r="749" spans="4:61" hidden="1" x14ac:dyDescent="0.3">
      <c r="D749" s="114" t="str">
        <f t="shared" si="1260"/>
        <v/>
      </c>
      <c r="E749" s="114" t="str">
        <f t="shared" si="1261"/>
        <v/>
      </c>
      <c r="BD749" t="str">
        <f t="shared" si="1262"/>
        <v>RDYLADDERS YAC</v>
      </c>
      <c r="BE749" s="94" t="s">
        <v>2935</v>
      </c>
      <c r="BF749" s="94" t="s">
        <v>2936</v>
      </c>
      <c r="BG749" s="94" t="s">
        <v>2935</v>
      </c>
      <c r="BH749" s="94" t="s">
        <v>2936</v>
      </c>
      <c r="BI749" s="94" t="str">
        <f t="shared" si="1263"/>
        <v>RDY</v>
      </c>
    </row>
    <row r="750" spans="4:61" hidden="1" x14ac:dyDescent="0.3">
      <c r="D750" s="114" t="str">
        <f t="shared" si="1260"/>
        <v/>
      </c>
      <c r="E750" s="114" t="str">
        <f t="shared" si="1261"/>
        <v/>
      </c>
      <c r="BD750" t="str">
        <f t="shared" si="1262"/>
        <v>RDYLANGDON WARD B'PORT</v>
      </c>
      <c r="BE750" s="94" t="s">
        <v>2959</v>
      </c>
      <c r="BF750" s="94" t="s">
        <v>2960</v>
      </c>
      <c r="BG750" s="94" t="s">
        <v>2959</v>
      </c>
      <c r="BH750" s="94" t="s">
        <v>2960</v>
      </c>
      <c r="BI750" s="94" t="str">
        <f t="shared" si="1263"/>
        <v>RDY</v>
      </c>
    </row>
    <row r="751" spans="4:61" hidden="1" x14ac:dyDescent="0.3">
      <c r="D751" s="114" t="str">
        <f t="shared" si="1260"/>
        <v/>
      </c>
      <c r="E751" s="114" t="str">
        <f t="shared" si="1261"/>
        <v/>
      </c>
      <c r="BD751" t="str">
        <f t="shared" si="1262"/>
        <v>RDYLD WEST DORSET</v>
      </c>
      <c r="BE751" s="94" t="s">
        <v>2884</v>
      </c>
      <c r="BF751" s="94" t="s">
        <v>2885</v>
      </c>
      <c r="BG751" s="94" t="s">
        <v>2884</v>
      </c>
      <c r="BH751" s="94" t="s">
        <v>2885</v>
      </c>
      <c r="BI751" s="94" t="str">
        <f t="shared" si="1263"/>
        <v>RDY</v>
      </c>
    </row>
    <row r="752" spans="4:61" hidden="1" x14ac:dyDescent="0.3">
      <c r="D752" s="114" t="str">
        <f t="shared" si="1260"/>
        <v/>
      </c>
      <c r="E752" s="114" t="str">
        <f t="shared" si="1261"/>
        <v/>
      </c>
      <c r="BD752" t="str">
        <f t="shared" si="1262"/>
        <v>RDYMAIDEN CASTLE HOUSE</v>
      </c>
      <c r="BE752" s="98" t="s">
        <v>9775</v>
      </c>
      <c r="BF752" s="77" t="s">
        <v>9776</v>
      </c>
      <c r="BG752" s="98" t="s">
        <v>9775</v>
      </c>
      <c r="BH752" s="77" t="s">
        <v>9776</v>
      </c>
      <c r="BI752" s="94" t="str">
        <f t="shared" si="1263"/>
        <v>RDY</v>
      </c>
    </row>
    <row r="753" spans="4:61" hidden="1" x14ac:dyDescent="0.3">
      <c r="D753" s="114" t="str">
        <f t="shared" si="1260"/>
        <v/>
      </c>
      <c r="E753" s="114" t="str">
        <f t="shared" si="1261"/>
        <v/>
      </c>
      <c r="BD753" t="str">
        <f t="shared" si="1262"/>
        <v>RDYMUNICIPAL BUILDING</v>
      </c>
      <c r="BE753" s="94" t="s">
        <v>2891</v>
      </c>
      <c r="BF753" s="94" t="s">
        <v>2892</v>
      </c>
      <c r="BG753" s="94" t="s">
        <v>2891</v>
      </c>
      <c r="BH753" s="94" t="s">
        <v>2892</v>
      </c>
      <c r="BI753" s="94" t="str">
        <f t="shared" si="1263"/>
        <v>RDY</v>
      </c>
    </row>
    <row r="754" spans="4:61" hidden="1" x14ac:dyDescent="0.3">
      <c r="D754" s="114" t="str">
        <f t="shared" si="1260"/>
        <v/>
      </c>
      <c r="E754" s="114" t="str">
        <f t="shared" si="1261"/>
        <v/>
      </c>
      <c r="BD754" t="str">
        <f t="shared" si="1262"/>
        <v>RDYNIGHTINGALE HOUSE</v>
      </c>
      <c r="BE754" s="101" t="s">
        <v>9819</v>
      </c>
      <c r="BF754" s="101" t="s">
        <v>9820</v>
      </c>
      <c r="BG754" s="101" t="s">
        <v>9819</v>
      </c>
      <c r="BH754" s="101" t="s">
        <v>9820</v>
      </c>
      <c r="BI754" s="94" t="str">
        <f t="shared" si="1263"/>
        <v>RDY</v>
      </c>
    </row>
    <row r="755" spans="4:61" hidden="1" x14ac:dyDescent="0.3">
      <c r="D755" s="114" t="str">
        <f t="shared" si="1260"/>
        <v/>
      </c>
      <c r="E755" s="114" t="str">
        <f t="shared" si="1261"/>
        <v/>
      </c>
      <c r="BD755" t="str">
        <f t="shared" si="1262"/>
        <v>RDYOAKCROFT</v>
      </c>
      <c r="BE755" s="94" t="s">
        <v>2889</v>
      </c>
      <c r="BF755" s="94" t="s">
        <v>2890</v>
      </c>
      <c r="BG755" s="94" t="s">
        <v>2889</v>
      </c>
      <c r="BH755" s="94" t="s">
        <v>2890</v>
      </c>
      <c r="BI755" s="94" t="str">
        <f t="shared" si="1263"/>
        <v>RDY</v>
      </c>
    </row>
    <row r="756" spans="4:61" hidden="1" x14ac:dyDescent="0.3">
      <c r="D756" s="114" t="str">
        <f t="shared" si="1260"/>
        <v/>
      </c>
      <c r="E756" s="114" t="str">
        <f t="shared" si="1261"/>
        <v/>
      </c>
      <c r="BD756" t="str">
        <f t="shared" si="1262"/>
        <v>RDYPACT</v>
      </c>
      <c r="BE756" s="94" t="s">
        <v>2882</v>
      </c>
      <c r="BF756" s="94" t="s">
        <v>2883</v>
      </c>
      <c r="BG756" s="94" t="s">
        <v>2882</v>
      </c>
      <c r="BH756" s="94" t="s">
        <v>2883</v>
      </c>
      <c r="BI756" s="94" t="str">
        <f t="shared" si="1263"/>
        <v>RDY</v>
      </c>
    </row>
    <row r="757" spans="4:61" hidden="1" x14ac:dyDescent="0.3">
      <c r="D757" s="114" t="str">
        <f t="shared" si="1260"/>
        <v/>
      </c>
      <c r="E757" s="114" t="str">
        <f t="shared" si="1261"/>
        <v/>
      </c>
      <c r="BD757" t="str">
        <f t="shared" si="1262"/>
        <v>RDYPEBBLE LODGE</v>
      </c>
      <c r="BE757" s="98" t="s">
        <v>9771</v>
      </c>
      <c r="BF757" s="77" t="s">
        <v>9772</v>
      </c>
      <c r="BG757" s="98" t="s">
        <v>9771</v>
      </c>
      <c r="BH757" s="77" t="s">
        <v>9772</v>
      </c>
      <c r="BI757" s="94" t="str">
        <f t="shared" si="1263"/>
        <v>RDY</v>
      </c>
    </row>
    <row r="758" spans="4:61" hidden="1" x14ac:dyDescent="0.3">
      <c r="D758" s="114" t="str">
        <f t="shared" si="1260"/>
        <v/>
      </c>
      <c r="E758" s="114" t="str">
        <f t="shared" si="1261"/>
        <v/>
      </c>
      <c r="BD758" t="str">
        <f t="shared" si="1262"/>
        <v>RDYPORTFIELD HALL</v>
      </c>
      <c r="BE758" s="94" t="s">
        <v>2895</v>
      </c>
      <c r="BF758" s="94" t="s">
        <v>2896</v>
      </c>
      <c r="BG758" s="94" t="s">
        <v>2895</v>
      </c>
      <c r="BH758" s="94" t="s">
        <v>2896</v>
      </c>
      <c r="BI758" s="94" t="str">
        <f t="shared" si="1263"/>
        <v>RDY</v>
      </c>
    </row>
    <row r="759" spans="4:61" hidden="1" x14ac:dyDescent="0.3">
      <c r="D759" s="114" t="str">
        <f t="shared" si="1260"/>
        <v/>
      </c>
      <c r="E759" s="114" t="str">
        <f t="shared" si="1261"/>
        <v/>
      </c>
      <c r="BD759" t="str">
        <f t="shared" si="1262"/>
        <v>RDYPORTLAND CASTLETOWN WARD</v>
      </c>
      <c r="BE759" s="94" t="s">
        <v>2949</v>
      </c>
      <c r="BF759" s="94" t="s">
        <v>2950</v>
      </c>
      <c r="BG759" s="94" t="s">
        <v>2949</v>
      </c>
      <c r="BH759" s="94" t="s">
        <v>2950</v>
      </c>
      <c r="BI759" s="94" t="str">
        <f t="shared" si="1263"/>
        <v>RDY</v>
      </c>
    </row>
    <row r="760" spans="4:61" hidden="1" x14ac:dyDescent="0.3">
      <c r="D760" s="114" t="str">
        <f t="shared" ref="D760:D823" si="1264">IF(G142="","",IF(ISERROR(VLOOKUP(G142,$AH$14:$AI$95,2,FALSE)),1,VLOOKUP(G142,$AH$14:$AI$95,2,FALSE)))</f>
        <v/>
      </c>
      <c r="E760" s="114" t="str">
        <f t="shared" ref="E760:E823" si="1265">IF(H142="","",IF(ISERROR(VLOOKUP(H142,$AH$14:$AI$95,2,FALSE)),1,VLOOKUP(H142,$AH$14:$AI$95,2,FALSE)))</f>
        <v/>
      </c>
      <c r="BD760" t="str">
        <f t="shared" si="1262"/>
        <v>RDYPORTLAND HOSPITAL</v>
      </c>
      <c r="BE760" s="94" t="s">
        <v>2901</v>
      </c>
      <c r="BF760" s="94" t="s">
        <v>2902</v>
      </c>
      <c r="BG760" s="94" t="s">
        <v>2901</v>
      </c>
      <c r="BH760" s="94" t="s">
        <v>2902</v>
      </c>
      <c r="BI760" s="94" t="str">
        <f t="shared" si="1263"/>
        <v>RDY</v>
      </c>
    </row>
    <row r="761" spans="4:61" hidden="1" x14ac:dyDescent="0.3">
      <c r="D761" s="114" t="str">
        <f t="shared" si="1264"/>
        <v/>
      </c>
      <c r="E761" s="114" t="str">
        <f t="shared" si="1265"/>
        <v/>
      </c>
      <c r="BD761" t="str">
        <f t="shared" si="1262"/>
        <v>RDYPORTLAND MIU</v>
      </c>
      <c r="BE761" s="94" t="s">
        <v>2975</v>
      </c>
      <c r="BF761" s="94" t="s">
        <v>2976</v>
      </c>
      <c r="BG761" s="94" t="s">
        <v>2975</v>
      </c>
      <c r="BH761" s="94" t="s">
        <v>2976</v>
      </c>
      <c r="BI761" s="94" t="str">
        <f t="shared" si="1263"/>
        <v>RDY</v>
      </c>
    </row>
    <row r="762" spans="4:61" hidden="1" x14ac:dyDescent="0.3">
      <c r="D762" s="114" t="str">
        <f t="shared" si="1264"/>
        <v/>
      </c>
      <c r="E762" s="114" t="str">
        <f t="shared" si="1265"/>
        <v/>
      </c>
      <c r="BD762" t="str">
        <f t="shared" si="1262"/>
        <v>RDYPSYCHOLOGICAL THERAPIES HAMBLE</v>
      </c>
      <c r="BE762" s="94" t="s">
        <v>2995</v>
      </c>
      <c r="BF762" s="94" t="s">
        <v>2996</v>
      </c>
      <c r="BG762" s="94" t="s">
        <v>2995</v>
      </c>
      <c r="BH762" s="94" t="s">
        <v>2996</v>
      </c>
      <c r="BI762" s="94" t="str">
        <f t="shared" si="1263"/>
        <v>RDY</v>
      </c>
    </row>
    <row r="763" spans="4:61" hidden="1" x14ac:dyDescent="0.3">
      <c r="D763" s="114" t="str">
        <f t="shared" si="1264"/>
        <v/>
      </c>
      <c r="E763" s="114" t="str">
        <f t="shared" si="1265"/>
        <v/>
      </c>
      <c r="BD763" t="str">
        <f t="shared" si="1262"/>
        <v>RDYS'BURY ELDERLY CARE CONS</v>
      </c>
      <c r="BE763" s="94" t="s">
        <v>2961</v>
      </c>
      <c r="BF763" s="94" t="s">
        <v>2962</v>
      </c>
      <c r="BG763" s="94" t="s">
        <v>2961</v>
      </c>
      <c r="BH763" s="94" t="s">
        <v>2962</v>
      </c>
      <c r="BI763" s="94" t="str">
        <f t="shared" si="1263"/>
        <v>RDY</v>
      </c>
    </row>
    <row r="764" spans="4:61" hidden="1" x14ac:dyDescent="0.3">
      <c r="D764" s="114" t="str">
        <f t="shared" si="1264"/>
        <v/>
      </c>
      <c r="E764" s="114" t="str">
        <f t="shared" si="1265"/>
        <v/>
      </c>
      <c r="BD764" t="str">
        <f t="shared" si="1262"/>
        <v>RDYSEDMAN UNIT</v>
      </c>
      <c r="BE764" s="94" t="s">
        <v>2870</v>
      </c>
      <c r="BF764" s="94" t="s">
        <v>2871</v>
      </c>
      <c r="BG764" s="94" t="s">
        <v>2870</v>
      </c>
      <c r="BH764" s="94" t="s">
        <v>2871</v>
      </c>
      <c r="BI764" s="94" t="str">
        <f t="shared" si="1263"/>
        <v>RDY</v>
      </c>
    </row>
    <row r="765" spans="4:61" hidden="1" x14ac:dyDescent="0.3">
      <c r="D765" s="114" t="str">
        <f t="shared" si="1264"/>
        <v/>
      </c>
      <c r="E765" s="114" t="str">
        <f t="shared" si="1265"/>
        <v/>
      </c>
      <c r="BD765" t="str">
        <f t="shared" si="1262"/>
        <v>RDYSEDMAN UNIT</v>
      </c>
      <c r="BE765" s="94" t="s">
        <v>2886</v>
      </c>
      <c r="BF765" s="94" t="s">
        <v>2871</v>
      </c>
      <c r="BG765" s="94" t="s">
        <v>2886</v>
      </c>
      <c r="BH765" s="94" t="s">
        <v>2871</v>
      </c>
      <c r="BI765" s="94" t="str">
        <f t="shared" si="1263"/>
        <v>RDY</v>
      </c>
    </row>
    <row r="766" spans="4:61" hidden="1" x14ac:dyDescent="0.3">
      <c r="D766" s="114" t="str">
        <f t="shared" si="1264"/>
        <v/>
      </c>
      <c r="E766" s="114" t="str">
        <f t="shared" si="1265"/>
        <v/>
      </c>
      <c r="BD766" t="str">
        <f t="shared" si="1262"/>
        <v>RDYSHAFTESBURY MIU</v>
      </c>
      <c r="BE766" s="94" t="s">
        <v>2981</v>
      </c>
      <c r="BF766" s="94" t="s">
        <v>2982</v>
      </c>
      <c r="BG766" s="94" t="s">
        <v>2981</v>
      </c>
      <c r="BH766" s="94" t="s">
        <v>2982</v>
      </c>
      <c r="BI766" s="94" t="str">
        <f t="shared" si="1263"/>
        <v>RDY</v>
      </c>
    </row>
    <row r="767" spans="4:61" hidden="1" x14ac:dyDescent="0.3">
      <c r="D767" s="114" t="str">
        <f t="shared" si="1264"/>
        <v/>
      </c>
      <c r="E767" s="114" t="str">
        <f t="shared" si="1265"/>
        <v/>
      </c>
      <c r="BD767" t="str">
        <f t="shared" si="1262"/>
        <v>RDYSHAFTESBURY SHASTON WARD</v>
      </c>
      <c r="BE767" s="94" t="s">
        <v>2971</v>
      </c>
      <c r="BF767" s="94" t="s">
        <v>2972</v>
      </c>
      <c r="BG767" s="94" t="s">
        <v>2971</v>
      </c>
      <c r="BH767" s="94" t="s">
        <v>2972</v>
      </c>
      <c r="BI767" s="94" t="str">
        <f t="shared" si="1263"/>
        <v>RDY</v>
      </c>
    </row>
    <row r="768" spans="4:61" hidden="1" x14ac:dyDescent="0.3">
      <c r="D768" s="114" t="str">
        <f t="shared" si="1264"/>
        <v/>
      </c>
      <c r="E768" s="114" t="str">
        <f t="shared" si="1265"/>
        <v/>
      </c>
      <c r="BD768" t="str">
        <f t="shared" si="1262"/>
        <v>RDYSHERBORNE COM HOSPITAL</v>
      </c>
      <c r="BE768" s="94" t="s">
        <v>2963</v>
      </c>
      <c r="BF768" s="94" t="s">
        <v>2964</v>
      </c>
      <c r="BG768" s="94" t="s">
        <v>2963</v>
      </c>
      <c r="BH768" s="94" t="s">
        <v>2964</v>
      </c>
      <c r="BI768" s="94" t="str">
        <f t="shared" si="1263"/>
        <v>RDY</v>
      </c>
    </row>
    <row r="769" spans="4:61" hidden="1" x14ac:dyDescent="0.3">
      <c r="D769" s="114" t="str">
        <f t="shared" si="1264"/>
        <v/>
      </c>
      <c r="E769" s="114" t="str">
        <f t="shared" si="1265"/>
        <v/>
      </c>
      <c r="BD769" t="str">
        <f t="shared" si="1262"/>
        <v>RDYSHERBORNE DERMATOLOGY</v>
      </c>
      <c r="BE769" s="94" t="s">
        <v>2957</v>
      </c>
      <c r="BF769" s="94" t="s">
        <v>2958</v>
      </c>
      <c r="BG769" s="94" t="s">
        <v>2957</v>
      </c>
      <c r="BH769" s="94" t="s">
        <v>2958</v>
      </c>
      <c r="BI769" s="94" t="str">
        <f t="shared" si="1263"/>
        <v>RDY</v>
      </c>
    </row>
    <row r="770" spans="4:61" hidden="1" x14ac:dyDescent="0.3">
      <c r="D770" s="114" t="str">
        <f t="shared" si="1264"/>
        <v/>
      </c>
      <c r="E770" s="114" t="str">
        <f t="shared" si="1265"/>
        <v/>
      </c>
      <c r="BD770" t="str">
        <f t="shared" si="1262"/>
        <v>RDYSHERBORNE MIU</v>
      </c>
      <c r="BE770" s="94" t="s">
        <v>2983</v>
      </c>
      <c r="BF770" s="94" t="s">
        <v>2984</v>
      </c>
      <c r="BG770" s="94" t="s">
        <v>2983</v>
      </c>
      <c r="BH770" s="94" t="s">
        <v>2984</v>
      </c>
      <c r="BI770" s="94" t="str">
        <f t="shared" si="1263"/>
        <v>RDY</v>
      </c>
    </row>
    <row r="771" spans="4:61" hidden="1" x14ac:dyDescent="0.3">
      <c r="D771" s="114" t="str">
        <f t="shared" si="1264"/>
        <v/>
      </c>
      <c r="E771" s="114" t="str">
        <f t="shared" si="1265"/>
        <v/>
      </c>
      <c r="BD771" t="str">
        <f t="shared" si="1262"/>
        <v>RDYSHERBORNE WILLOWS UNIT</v>
      </c>
      <c r="BE771" s="94" t="s">
        <v>2973</v>
      </c>
      <c r="BF771" s="94" t="s">
        <v>2974</v>
      </c>
      <c r="BG771" s="94" t="s">
        <v>2973</v>
      </c>
      <c r="BH771" s="94" t="s">
        <v>2974</v>
      </c>
      <c r="BI771" s="94" t="str">
        <f t="shared" si="1263"/>
        <v>RDY</v>
      </c>
    </row>
    <row r="772" spans="4:61" hidden="1" x14ac:dyDescent="0.3">
      <c r="D772" s="114" t="str">
        <f t="shared" si="1264"/>
        <v/>
      </c>
      <c r="E772" s="114" t="str">
        <f t="shared" si="1265"/>
        <v/>
      </c>
      <c r="BD772" t="str">
        <f t="shared" si="1262"/>
        <v>RDYST ANN'S HOSPITAL</v>
      </c>
      <c r="BE772" s="94" t="s">
        <v>2852</v>
      </c>
      <c r="BF772" s="94" t="s">
        <v>2853</v>
      </c>
      <c r="BG772" s="94" t="s">
        <v>2852</v>
      </c>
      <c r="BH772" s="94" t="s">
        <v>2853</v>
      </c>
      <c r="BI772" s="94" t="str">
        <f t="shared" si="1263"/>
        <v>RDY</v>
      </c>
    </row>
    <row r="773" spans="4:61" hidden="1" x14ac:dyDescent="0.3">
      <c r="D773" s="114" t="str">
        <f t="shared" si="1264"/>
        <v/>
      </c>
      <c r="E773" s="114" t="str">
        <f t="shared" si="1265"/>
        <v/>
      </c>
      <c r="BD773" t="str">
        <f t="shared" si="1262"/>
        <v>RDYST GABRIELS</v>
      </c>
      <c r="BE773" s="94" t="s">
        <v>2866</v>
      </c>
      <c r="BF773" s="94" t="s">
        <v>2867</v>
      </c>
      <c r="BG773" s="94" t="s">
        <v>2866</v>
      </c>
      <c r="BH773" s="94" t="s">
        <v>2867</v>
      </c>
      <c r="BI773" s="94" t="str">
        <f t="shared" si="1263"/>
        <v>RDY</v>
      </c>
    </row>
    <row r="774" spans="4:61" hidden="1" x14ac:dyDescent="0.3">
      <c r="D774" s="114" t="str">
        <f t="shared" si="1264"/>
        <v/>
      </c>
      <c r="E774" s="114" t="str">
        <f t="shared" si="1265"/>
        <v/>
      </c>
      <c r="BD774" t="str">
        <f t="shared" si="1262"/>
        <v>RDYST LEONARDS COMMUNITY HOSPITAL</v>
      </c>
      <c r="BE774" s="94" t="s">
        <v>2923</v>
      </c>
      <c r="BF774" s="94" t="s">
        <v>2924</v>
      </c>
      <c r="BG774" s="94" t="s">
        <v>2923</v>
      </c>
      <c r="BH774" s="94" t="s">
        <v>2924</v>
      </c>
      <c r="BI774" s="94" t="str">
        <f t="shared" si="1263"/>
        <v>RDY</v>
      </c>
    </row>
    <row r="775" spans="4:61" hidden="1" x14ac:dyDescent="0.3">
      <c r="D775" s="114" t="str">
        <f t="shared" si="1264"/>
        <v/>
      </c>
      <c r="E775" s="114" t="str">
        <f t="shared" si="1265"/>
        <v/>
      </c>
      <c r="BD775" t="str">
        <f t="shared" si="1262"/>
        <v>RDYST LEONARD'S FAYREWOOD</v>
      </c>
      <c r="BE775" s="94" t="s">
        <v>2989</v>
      </c>
      <c r="BF775" s="94" t="s">
        <v>2990</v>
      </c>
      <c r="BG775" s="94" t="s">
        <v>2989</v>
      </c>
      <c r="BH775" s="94" t="s">
        <v>2990</v>
      </c>
      <c r="BI775" s="94" t="str">
        <f t="shared" si="1263"/>
        <v>RDY</v>
      </c>
    </row>
    <row r="776" spans="4:61" hidden="1" x14ac:dyDescent="0.3">
      <c r="D776" s="114" t="str">
        <f t="shared" si="1264"/>
        <v/>
      </c>
      <c r="E776" s="114" t="str">
        <f t="shared" si="1265"/>
        <v/>
      </c>
      <c r="BD776" t="str">
        <f t="shared" si="1262"/>
        <v>RDYSUSSED</v>
      </c>
      <c r="BE776" s="94" t="s">
        <v>2939</v>
      </c>
      <c r="BF776" s="94" t="s">
        <v>2940</v>
      </c>
      <c r="BG776" s="94" t="s">
        <v>2939</v>
      </c>
      <c r="BH776" s="94" t="s">
        <v>2940</v>
      </c>
      <c r="BI776" s="94" t="str">
        <f t="shared" si="1263"/>
        <v>RDY</v>
      </c>
    </row>
    <row r="777" spans="4:61" hidden="1" x14ac:dyDescent="0.3">
      <c r="D777" s="114" t="str">
        <f t="shared" si="1264"/>
        <v/>
      </c>
      <c r="E777" s="114" t="str">
        <f t="shared" si="1265"/>
        <v/>
      </c>
      <c r="BD777" t="str">
        <f t="shared" si="1262"/>
        <v>RDYSWANAGE COMMUNTIY HOSPITAL</v>
      </c>
      <c r="BE777" s="94" t="s">
        <v>2921</v>
      </c>
      <c r="BF777" s="94" t="s">
        <v>2922</v>
      </c>
      <c r="BG777" s="94" t="s">
        <v>2921</v>
      </c>
      <c r="BH777" s="94" t="s">
        <v>2922</v>
      </c>
      <c r="BI777" s="94" t="str">
        <f t="shared" si="1263"/>
        <v>RDY</v>
      </c>
    </row>
    <row r="778" spans="4:61" hidden="1" x14ac:dyDescent="0.3">
      <c r="D778" s="114" t="str">
        <f t="shared" si="1264"/>
        <v/>
      </c>
      <c r="E778" s="114" t="str">
        <f t="shared" si="1265"/>
        <v/>
      </c>
      <c r="BD778" t="str">
        <f t="shared" si="1262"/>
        <v>RDYSWANAGE HOSPITAL MIU</v>
      </c>
      <c r="BE778" s="94" t="s">
        <v>3009</v>
      </c>
      <c r="BF778" s="94" t="s">
        <v>3010</v>
      </c>
      <c r="BG778" s="94" t="s">
        <v>3009</v>
      </c>
      <c r="BH778" s="94" t="s">
        <v>3010</v>
      </c>
      <c r="BI778" s="94" t="str">
        <f t="shared" si="1263"/>
        <v>RDY</v>
      </c>
    </row>
    <row r="779" spans="4:61" hidden="1" x14ac:dyDescent="0.3">
      <c r="D779" s="114" t="str">
        <f t="shared" si="1264"/>
        <v/>
      </c>
      <c r="E779" s="114" t="str">
        <f t="shared" si="1265"/>
        <v/>
      </c>
      <c r="BD779" t="str">
        <f t="shared" si="1262"/>
        <v>RDYSWANAGE HOSPITAL THEATRE</v>
      </c>
      <c r="BE779" s="94" t="s">
        <v>3011</v>
      </c>
      <c r="BF779" s="94" t="s">
        <v>3012</v>
      </c>
      <c r="BG779" s="94" t="s">
        <v>3011</v>
      </c>
      <c r="BH779" s="94" t="s">
        <v>3012</v>
      </c>
      <c r="BI779" s="94" t="str">
        <f t="shared" si="1263"/>
        <v>RDY</v>
      </c>
    </row>
    <row r="780" spans="4:61" hidden="1" x14ac:dyDescent="0.3">
      <c r="D780" s="114" t="str">
        <f t="shared" si="1264"/>
        <v/>
      </c>
      <c r="E780" s="114" t="str">
        <f t="shared" si="1265"/>
        <v/>
      </c>
      <c r="BD780" t="str">
        <f t="shared" si="1262"/>
        <v>RDYSWANAGE STANLEY PURSER</v>
      </c>
      <c r="BE780" s="94" t="s">
        <v>2991</v>
      </c>
      <c r="BF780" s="94" t="s">
        <v>2992</v>
      </c>
      <c r="BG780" s="94" t="s">
        <v>2991</v>
      </c>
      <c r="BH780" s="94" t="s">
        <v>2992</v>
      </c>
      <c r="BI780" s="94" t="str">
        <f t="shared" si="1263"/>
        <v>RDY</v>
      </c>
    </row>
    <row r="781" spans="4:61" hidden="1" x14ac:dyDescent="0.3">
      <c r="D781" s="114" t="str">
        <f t="shared" si="1264"/>
        <v/>
      </c>
      <c r="E781" s="114" t="str">
        <f t="shared" si="1265"/>
        <v/>
      </c>
      <c r="BD781" t="str">
        <f t="shared" si="1262"/>
        <v>RDYTHE CEDARS (POOLE)</v>
      </c>
      <c r="BE781" s="94" t="s">
        <v>2864</v>
      </c>
      <c r="BF781" s="94" t="s">
        <v>2865</v>
      </c>
      <c r="BG781" s="94" t="s">
        <v>2864</v>
      </c>
      <c r="BH781" s="94" t="s">
        <v>2865</v>
      </c>
      <c r="BI781" s="94" t="str">
        <f t="shared" si="1263"/>
        <v>RDY</v>
      </c>
    </row>
    <row r="782" spans="4:61" hidden="1" x14ac:dyDescent="0.3">
      <c r="D782" s="114" t="str">
        <f t="shared" si="1264"/>
        <v/>
      </c>
      <c r="E782" s="114" t="str">
        <f t="shared" si="1265"/>
        <v/>
      </c>
      <c r="BD782" t="str">
        <f t="shared" si="1262"/>
        <v>RDYTHE EXCHANGE STURMINSTER NEWTON</v>
      </c>
      <c r="BE782" s="94" t="s">
        <v>3029</v>
      </c>
      <c r="BF782" s="94" t="s">
        <v>3030</v>
      </c>
      <c r="BG782" s="94" t="s">
        <v>3029</v>
      </c>
      <c r="BH782" s="94" t="s">
        <v>3030</v>
      </c>
      <c r="BI782" s="94" t="str">
        <f t="shared" si="1263"/>
        <v>RDY</v>
      </c>
    </row>
    <row r="783" spans="4:61" hidden="1" x14ac:dyDescent="0.3">
      <c r="D783" s="114" t="str">
        <f t="shared" si="1264"/>
        <v/>
      </c>
      <c r="E783" s="114" t="str">
        <f t="shared" si="1265"/>
        <v/>
      </c>
      <c r="BD783" t="str">
        <f t="shared" si="1262"/>
        <v>RDYTHE GLENDENNING UNIT</v>
      </c>
      <c r="BE783" s="94" t="s">
        <v>3035</v>
      </c>
      <c r="BF783" s="94" t="s">
        <v>3036</v>
      </c>
      <c r="BG783" s="94" t="s">
        <v>3035</v>
      </c>
      <c r="BH783" s="94" t="s">
        <v>3036</v>
      </c>
      <c r="BI783" s="94" t="str">
        <f t="shared" si="1263"/>
        <v>RDY</v>
      </c>
    </row>
    <row r="784" spans="4:61" hidden="1" x14ac:dyDescent="0.3">
      <c r="D784" s="114" t="str">
        <f t="shared" si="1264"/>
        <v/>
      </c>
      <c r="E784" s="114" t="str">
        <f t="shared" si="1265"/>
        <v/>
      </c>
      <c r="BD784" t="str">
        <f t="shared" si="1262"/>
        <v>RDYTHE JUNCTION</v>
      </c>
      <c r="BE784" s="94" t="s">
        <v>2937</v>
      </c>
      <c r="BF784" s="94" t="s">
        <v>2938</v>
      </c>
      <c r="BG784" s="94" t="s">
        <v>2937</v>
      </c>
      <c r="BH784" s="94" t="s">
        <v>2938</v>
      </c>
      <c r="BI784" s="94" t="str">
        <f t="shared" si="1263"/>
        <v>RDY</v>
      </c>
    </row>
    <row r="785" spans="4:61" hidden="1" x14ac:dyDescent="0.3">
      <c r="D785" s="114" t="str">
        <f t="shared" si="1264"/>
        <v/>
      </c>
      <c r="E785" s="114" t="str">
        <f t="shared" si="1265"/>
        <v/>
      </c>
      <c r="BD785" t="str">
        <f t="shared" si="1262"/>
        <v>RDYTHE OAKS</v>
      </c>
      <c r="BE785" s="94" t="s">
        <v>2860</v>
      </c>
      <c r="BF785" s="94" t="s">
        <v>2861</v>
      </c>
      <c r="BG785" s="94" t="s">
        <v>2860</v>
      </c>
      <c r="BH785" s="94" t="s">
        <v>2861</v>
      </c>
      <c r="BI785" s="94" t="str">
        <f t="shared" si="1263"/>
        <v>RDY</v>
      </c>
    </row>
    <row r="786" spans="4:61" hidden="1" x14ac:dyDescent="0.3">
      <c r="D786" s="114" t="str">
        <f t="shared" si="1264"/>
        <v/>
      </c>
      <c r="E786" s="114" t="str">
        <f t="shared" si="1265"/>
        <v/>
      </c>
      <c r="BD786" t="str">
        <f t="shared" si="1262"/>
        <v>RDYTREADS</v>
      </c>
      <c r="BE786" s="94" t="s">
        <v>3017</v>
      </c>
      <c r="BF786" s="94" t="s">
        <v>3018</v>
      </c>
      <c r="BG786" s="94" t="s">
        <v>3017</v>
      </c>
      <c r="BH786" s="94" t="s">
        <v>3018</v>
      </c>
      <c r="BI786" s="94" t="str">
        <f t="shared" si="1263"/>
        <v>RDY</v>
      </c>
    </row>
    <row r="787" spans="4:61" hidden="1" x14ac:dyDescent="0.3">
      <c r="D787" s="114" t="str">
        <f t="shared" si="1264"/>
        <v/>
      </c>
      <c r="E787" s="114" t="str">
        <f t="shared" si="1265"/>
        <v/>
      </c>
      <c r="BD787" t="str">
        <f t="shared" si="1262"/>
        <v>RDYUNIT 4 PARK PLACE</v>
      </c>
      <c r="BE787" s="94" t="s">
        <v>2943</v>
      </c>
      <c r="BF787" s="94" t="s">
        <v>2944</v>
      </c>
      <c r="BG787" s="94" t="s">
        <v>2943</v>
      </c>
      <c r="BH787" s="94" t="s">
        <v>2944</v>
      </c>
      <c r="BI787" s="94" t="str">
        <f t="shared" si="1263"/>
        <v>RDY</v>
      </c>
    </row>
    <row r="788" spans="4:61" hidden="1" x14ac:dyDescent="0.3">
      <c r="D788" s="114" t="str">
        <f t="shared" si="1264"/>
        <v/>
      </c>
      <c r="E788" s="114" t="str">
        <f t="shared" si="1265"/>
        <v/>
      </c>
      <c r="BD788" t="str">
        <f t="shared" si="1262"/>
        <v>RDYUPAC</v>
      </c>
      <c r="BE788" s="94" t="s">
        <v>2993</v>
      </c>
      <c r="BF788" s="94" t="s">
        <v>2994</v>
      </c>
      <c r="BG788" s="94" t="s">
        <v>2993</v>
      </c>
      <c r="BH788" s="94" t="s">
        <v>2994</v>
      </c>
      <c r="BI788" s="94" t="str">
        <f t="shared" si="1263"/>
        <v>RDY</v>
      </c>
    </row>
    <row r="789" spans="4:61" hidden="1" x14ac:dyDescent="0.3">
      <c r="D789" s="114" t="str">
        <f t="shared" si="1264"/>
        <v/>
      </c>
      <c r="E789" s="114" t="str">
        <f t="shared" si="1265"/>
        <v/>
      </c>
      <c r="BD789" t="str">
        <f t="shared" si="1262"/>
        <v>RDYVICTORIA HOSPITAL W'BORNE</v>
      </c>
      <c r="BE789" s="94" t="s">
        <v>2919</v>
      </c>
      <c r="BF789" s="94" t="s">
        <v>2920</v>
      </c>
      <c r="BG789" s="94" t="s">
        <v>2919</v>
      </c>
      <c r="BH789" s="94" t="s">
        <v>2920</v>
      </c>
      <c r="BI789" s="94" t="str">
        <f t="shared" si="1263"/>
        <v>RDY</v>
      </c>
    </row>
    <row r="790" spans="4:61" hidden="1" x14ac:dyDescent="0.3">
      <c r="D790" s="114" t="str">
        <f t="shared" si="1264"/>
        <v/>
      </c>
      <c r="E790" s="114" t="str">
        <f t="shared" si="1265"/>
        <v/>
      </c>
      <c r="BD790" t="str">
        <f t="shared" si="1262"/>
        <v>RDYWAREHAM COMMUNITY HOSPITAL</v>
      </c>
      <c r="BE790" s="94" t="s">
        <v>2917</v>
      </c>
      <c r="BF790" s="94" t="s">
        <v>2918</v>
      </c>
      <c r="BG790" s="94" t="s">
        <v>2917</v>
      </c>
      <c r="BH790" s="94" t="s">
        <v>2918</v>
      </c>
      <c r="BI790" s="94" t="str">
        <f t="shared" si="1263"/>
        <v>RDY</v>
      </c>
    </row>
    <row r="791" spans="4:61" hidden="1" x14ac:dyDescent="0.3">
      <c r="D791" s="114" t="str">
        <f t="shared" si="1264"/>
        <v/>
      </c>
      <c r="E791" s="114" t="str">
        <f t="shared" si="1265"/>
        <v/>
      </c>
      <c r="BD791" t="str">
        <f t="shared" si="1262"/>
        <v>RDYWESSEX HEALTH</v>
      </c>
      <c r="BE791" s="94" t="s">
        <v>3033</v>
      </c>
      <c r="BF791" s="94" t="s">
        <v>3034</v>
      </c>
      <c r="BG791" s="94" t="s">
        <v>3033</v>
      </c>
      <c r="BH791" s="94" t="s">
        <v>3034</v>
      </c>
      <c r="BI791" s="94" t="str">
        <f t="shared" si="1263"/>
        <v>RDY</v>
      </c>
    </row>
    <row r="792" spans="4:61" hidden="1" x14ac:dyDescent="0.3">
      <c r="D792" s="114" t="str">
        <f t="shared" si="1264"/>
        <v/>
      </c>
      <c r="E792" s="114" t="str">
        <f t="shared" si="1265"/>
        <v/>
      </c>
      <c r="BD792" t="str">
        <f t="shared" si="1262"/>
        <v>RDYWEST DORSET ISCR</v>
      </c>
      <c r="BE792" s="94" t="s">
        <v>2872</v>
      </c>
      <c r="BF792" s="94" t="s">
        <v>2873</v>
      </c>
      <c r="BG792" s="94" t="s">
        <v>2872</v>
      </c>
      <c r="BH792" s="94" t="s">
        <v>2873</v>
      </c>
      <c r="BI792" s="94" t="str">
        <f t="shared" si="1263"/>
        <v>RDY</v>
      </c>
    </row>
    <row r="793" spans="4:61" hidden="1" x14ac:dyDescent="0.3">
      <c r="D793" s="114" t="str">
        <f t="shared" si="1264"/>
        <v/>
      </c>
      <c r="E793" s="114" t="str">
        <f t="shared" si="1265"/>
        <v/>
      </c>
      <c r="BD793" t="str">
        <f t="shared" si="1262"/>
        <v>RDYWESTHAVEN HOSPITAL</v>
      </c>
      <c r="BE793" s="94" t="s">
        <v>2899</v>
      </c>
      <c r="BF793" s="94" t="s">
        <v>2900</v>
      </c>
      <c r="BG793" s="94" t="s">
        <v>2899</v>
      </c>
      <c r="BH793" s="94" t="s">
        <v>2900</v>
      </c>
      <c r="BI793" s="94" t="str">
        <f t="shared" si="1263"/>
        <v>RDY</v>
      </c>
    </row>
    <row r="794" spans="4:61" hidden="1" x14ac:dyDescent="0.3">
      <c r="D794" s="114" t="str">
        <f t="shared" si="1264"/>
        <v/>
      </c>
      <c r="E794" s="114" t="str">
        <f t="shared" si="1265"/>
        <v/>
      </c>
      <c r="BD794" t="str">
        <f t="shared" si="1262"/>
        <v>RDYWESTHAVEN RADIPOLE WARD</v>
      </c>
      <c r="BE794" s="94" t="s">
        <v>2985</v>
      </c>
      <c r="BF794" s="94" t="s">
        <v>2986</v>
      </c>
      <c r="BG794" s="94" t="s">
        <v>2985</v>
      </c>
      <c r="BH794" s="94" t="s">
        <v>2986</v>
      </c>
      <c r="BI794" s="94" t="str">
        <f t="shared" si="1263"/>
        <v>RDY</v>
      </c>
    </row>
    <row r="795" spans="4:61" hidden="1" x14ac:dyDescent="0.3">
      <c r="D795" s="114" t="str">
        <f t="shared" si="1264"/>
        <v/>
      </c>
      <c r="E795" s="114" t="str">
        <f t="shared" si="1265"/>
        <v/>
      </c>
      <c r="BD795" t="str">
        <f t="shared" si="1262"/>
        <v>RDYWESTMINSTER MEMORIAL HOSPITAL</v>
      </c>
      <c r="BE795" s="94" t="s">
        <v>2913</v>
      </c>
      <c r="BF795" s="94" t="s">
        <v>2914</v>
      </c>
      <c r="BG795" s="94" t="s">
        <v>2913</v>
      </c>
      <c r="BH795" s="94" t="s">
        <v>2914</v>
      </c>
      <c r="BI795" s="94" t="str">
        <f t="shared" si="1263"/>
        <v>RDY</v>
      </c>
    </row>
    <row r="796" spans="4:61" hidden="1" x14ac:dyDescent="0.3">
      <c r="D796" s="114" t="str">
        <f t="shared" si="1264"/>
        <v/>
      </c>
      <c r="E796" s="114" t="str">
        <f t="shared" si="1265"/>
        <v/>
      </c>
      <c r="BD796" t="str">
        <f t="shared" si="1262"/>
        <v>RDYWEYMOUTH CHALBURY ELDERLY</v>
      </c>
      <c r="BE796" s="94" t="s">
        <v>2965</v>
      </c>
      <c r="BF796" s="94" t="s">
        <v>2966</v>
      </c>
      <c r="BG796" s="94" t="s">
        <v>2965</v>
      </c>
      <c r="BH796" s="94" t="s">
        <v>2966</v>
      </c>
      <c r="BI796" s="94" t="str">
        <f t="shared" si="1263"/>
        <v>RDY</v>
      </c>
    </row>
    <row r="797" spans="4:61" hidden="1" x14ac:dyDescent="0.3">
      <c r="D797" s="114" t="str">
        <f t="shared" si="1264"/>
        <v/>
      </c>
      <c r="E797" s="114" t="str">
        <f t="shared" si="1265"/>
        <v/>
      </c>
      <c r="BD797" t="str">
        <f t="shared" si="1262"/>
        <v>RDYWEYMOUTH COMMUNITY HOSPITAL</v>
      </c>
      <c r="BE797" s="94" t="s">
        <v>2897</v>
      </c>
      <c r="BF797" s="94" t="s">
        <v>2898</v>
      </c>
      <c r="BG797" s="94" t="s">
        <v>2897</v>
      </c>
      <c r="BH797" s="94" t="s">
        <v>2898</v>
      </c>
      <c r="BI797" s="94" t="str">
        <f t="shared" si="1263"/>
        <v>RDY</v>
      </c>
    </row>
    <row r="798" spans="4:61" hidden="1" x14ac:dyDescent="0.3">
      <c r="D798" s="114" t="str">
        <f t="shared" si="1264"/>
        <v/>
      </c>
      <c r="E798" s="114" t="str">
        <f t="shared" si="1265"/>
        <v/>
      </c>
      <c r="BD798" t="str">
        <f t="shared" si="1262"/>
        <v>RDYWEYMOUTH LINDEN UNIT</v>
      </c>
      <c r="BE798" s="94" t="s">
        <v>3007</v>
      </c>
      <c r="BF798" s="94" t="s">
        <v>3008</v>
      </c>
      <c r="BG798" s="94" t="s">
        <v>3007</v>
      </c>
      <c r="BH798" s="94" t="s">
        <v>3008</v>
      </c>
      <c r="BI798" s="94" t="str">
        <f t="shared" si="1263"/>
        <v>RDY</v>
      </c>
    </row>
    <row r="799" spans="4:61" hidden="1" x14ac:dyDescent="0.3">
      <c r="D799" s="114" t="str">
        <f t="shared" si="1264"/>
        <v/>
      </c>
      <c r="E799" s="114" t="str">
        <f t="shared" si="1265"/>
        <v/>
      </c>
      <c r="BD799" t="str">
        <f t="shared" si="1262"/>
        <v>RDYWEYMOUTH MIU</v>
      </c>
      <c r="BE799" s="94" t="s">
        <v>2927</v>
      </c>
      <c r="BF799" s="94" t="s">
        <v>2928</v>
      </c>
      <c r="BG799" s="94" t="s">
        <v>2927</v>
      </c>
      <c r="BH799" s="94" t="s">
        <v>2928</v>
      </c>
      <c r="BI799" s="94" t="str">
        <f t="shared" si="1263"/>
        <v>RDY</v>
      </c>
    </row>
    <row r="800" spans="4:61" hidden="1" x14ac:dyDescent="0.3">
      <c r="D800" s="114" t="str">
        <f t="shared" si="1264"/>
        <v/>
      </c>
      <c r="E800" s="114" t="str">
        <f t="shared" si="1265"/>
        <v/>
      </c>
      <c r="BD800" t="str">
        <f t="shared" si="1262"/>
        <v>RDYWIMBORNE HANHAM WARD</v>
      </c>
      <c r="BE800" s="94" t="s">
        <v>3015</v>
      </c>
      <c r="BF800" s="94" t="s">
        <v>3016</v>
      </c>
      <c r="BG800" s="94" t="s">
        <v>3015</v>
      </c>
      <c r="BH800" s="94" t="s">
        <v>3016</v>
      </c>
      <c r="BI800" s="94" t="str">
        <f t="shared" si="1263"/>
        <v>RDY</v>
      </c>
    </row>
    <row r="801" spans="4:61" hidden="1" x14ac:dyDescent="0.3">
      <c r="D801" s="114" t="str">
        <f t="shared" si="1264"/>
        <v/>
      </c>
      <c r="E801" s="114" t="str">
        <f t="shared" si="1265"/>
        <v/>
      </c>
      <c r="BD801" t="str">
        <f t="shared" si="1262"/>
        <v>RDYWIMBORNE HOSPITAL THEATRE</v>
      </c>
      <c r="BE801" s="94" t="s">
        <v>3013</v>
      </c>
      <c r="BF801" s="94" t="s">
        <v>3014</v>
      </c>
      <c r="BG801" s="94" t="s">
        <v>3013</v>
      </c>
      <c r="BH801" s="94" t="s">
        <v>3014</v>
      </c>
      <c r="BI801" s="94" t="str">
        <f t="shared" si="1263"/>
        <v>RDY</v>
      </c>
    </row>
    <row r="802" spans="4:61" hidden="1" x14ac:dyDescent="0.3">
      <c r="D802" s="114" t="str">
        <f t="shared" si="1264"/>
        <v/>
      </c>
      <c r="E802" s="114" t="str">
        <f t="shared" si="1265"/>
        <v/>
      </c>
      <c r="BD802" t="str">
        <f t="shared" si="1262"/>
        <v>RDYYADAS</v>
      </c>
      <c r="BE802" s="94" t="s">
        <v>2887</v>
      </c>
      <c r="BF802" s="94" t="s">
        <v>2888</v>
      </c>
      <c r="BG802" s="94" t="s">
        <v>2887</v>
      </c>
      <c r="BH802" s="94" t="s">
        <v>2888</v>
      </c>
      <c r="BI802" s="94" t="str">
        <f t="shared" si="1263"/>
        <v>RDY</v>
      </c>
    </row>
    <row r="803" spans="4:61" hidden="1" x14ac:dyDescent="0.3">
      <c r="D803" s="114" t="str">
        <f t="shared" si="1264"/>
        <v/>
      </c>
      <c r="E803" s="114" t="str">
        <f t="shared" si="1265"/>
        <v/>
      </c>
      <c r="BD803" t="str">
        <f t="shared" si="1262"/>
        <v>RDYYEATMAN HOSPITAL</v>
      </c>
      <c r="BE803" s="94" t="s">
        <v>2915</v>
      </c>
      <c r="BF803" s="94" t="s">
        <v>2916</v>
      </c>
      <c r="BG803" s="94" t="s">
        <v>2915</v>
      </c>
      <c r="BH803" s="94" t="s">
        <v>2916</v>
      </c>
      <c r="BI803" s="94" t="str">
        <f t="shared" si="1263"/>
        <v>RDY</v>
      </c>
    </row>
    <row r="804" spans="4:61" hidden="1" x14ac:dyDescent="0.3">
      <c r="D804" s="114" t="str">
        <f t="shared" si="1264"/>
        <v/>
      </c>
      <c r="E804" s="114" t="str">
        <f t="shared" si="1265"/>
        <v/>
      </c>
      <c r="BD804" t="str">
        <f t="shared" si="1262"/>
        <v>RDZCHRISTCHURCH HOSPITAL</v>
      </c>
      <c r="BE804" s="94" t="s">
        <v>796</v>
      </c>
      <c r="BF804" s="94" t="s">
        <v>9066</v>
      </c>
      <c r="BG804" s="94" t="s">
        <v>796</v>
      </c>
      <c r="BH804" s="94" t="s">
        <v>9066</v>
      </c>
      <c r="BI804" s="94" t="str">
        <f t="shared" si="1263"/>
        <v>RDZ</v>
      </c>
    </row>
    <row r="805" spans="4:61" hidden="1" x14ac:dyDescent="0.3">
      <c r="D805" s="114" t="str">
        <f t="shared" si="1264"/>
        <v/>
      </c>
      <c r="E805" s="114" t="str">
        <f t="shared" si="1265"/>
        <v/>
      </c>
      <c r="BD805" t="str">
        <f t="shared" si="1262"/>
        <v>RDZMACMILLAN UNIT</v>
      </c>
      <c r="BE805" s="94" t="s">
        <v>797</v>
      </c>
      <c r="BF805" s="94" t="s">
        <v>9067</v>
      </c>
      <c r="BG805" s="94" t="s">
        <v>797</v>
      </c>
      <c r="BH805" s="94" t="s">
        <v>9067</v>
      </c>
      <c r="BI805" s="94" t="str">
        <f t="shared" si="1263"/>
        <v>RDZ</v>
      </c>
    </row>
    <row r="806" spans="4:61" hidden="1" x14ac:dyDescent="0.3">
      <c r="D806" s="114" t="str">
        <f t="shared" si="1264"/>
        <v/>
      </c>
      <c r="E806" s="114" t="str">
        <f t="shared" si="1265"/>
        <v/>
      </c>
      <c r="BD806" t="str">
        <f t="shared" si="1262"/>
        <v>RDZROYAL BOURNEMOUTH GENERAL HOSPITAL</v>
      </c>
      <c r="BE806" s="94" t="s">
        <v>798</v>
      </c>
      <c r="BF806" s="94" t="s">
        <v>9068</v>
      </c>
      <c r="BG806" s="94" t="s">
        <v>798</v>
      </c>
      <c r="BH806" s="94" t="s">
        <v>9068</v>
      </c>
      <c r="BI806" s="94" t="str">
        <f t="shared" si="1263"/>
        <v>RDZ</v>
      </c>
    </row>
    <row r="807" spans="4:61" hidden="1" x14ac:dyDescent="0.3">
      <c r="D807" s="114" t="str">
        <f t="shared" si="1264"/>
        <v/>
      </c>
      <c r="E807" s="114" t="str">
        <f t="shared" si="1265"/>
        <v/>
      </c>
      <c r="BD807" t="str">
        <f t="shared" ref="BD807:BD872" si="1266">CONCATENATE(LEFT(BE807, 3),BF807)</f>
        <v>RE9BOKER LANE HEALTH CENTRE</v>
      </c>
      <c r="BE807" s="94" t="s">
        <v>799</v>
      </c>
      <c r="BF807" s="94" t="s">
        <v>9069</v>
      </c>
      <c r="BG807" s="94" t="s">
        <v>799</v>
      </c>
      <c r="BH807" s="94" t="s">
        <v>9069</v>
      </c>
      <c r="BI807" s="94" t="str">
        <f t="shared" ref="BI807:BI872" si="1267">LEFT(BG807,3)</f>
        <v>RE9</v>
      </c>
    </row>
    <row r="808" spans="4:61" hidden="1" x14ac:dyDescent="0.3">
      <c r="D808" s="114" t="str">
        <f t="shared" si="1264"/>
        <v/>
      </c>
      <c r="E808" s="114" t="str">
        <f t="shared" si="1265"/>
        <v/>
      </c>
      <c r="BD808" t="str">
        <f t="shared" si="1266"/>
        <v>RE9BOLDON LANE CLINIC</v>
      </c>
      <c r="BE808" s="94" t="s">
        <v>800</v>
      </c>
      <c r="BF808" s="94" t="s">
        <v>9070</v>
      </c>
      <c r="BG808" s="94" t="s">
        <v>800</v>
      </c>
      <c r="BH808" s="94" t="s">
        <v>9070</v>
      </c>
      <c r="BI808" s="94" t="str">
        <f t="shared" si="1267"/>
        <v>RE9</v>
      </c>
    </row>
    <row r="809" spans="4:61" hidden="1" x14ac:dyDescent="0.3">
      <c r="D809" s="114" t="str">
        <f t="shared" si="1264"/>
        <v/>
      </c>
      <c r="E809" s="114" t="str">
        <f t="shared" si="1265"/>
        <v/>
      </c>
      <c r="BD809" t="str">
        <f t="shared" si="1266"/>
        <v>RE9CLEVELAND VOCATIONAL TRAINING SCHEME</v>
      </c>
      <c r="BE809" s="94" t="s">
        <v>801</v>
      </c>
      <c r="BF809" s="94" t="s">
        <v>9071</v>
      </c>
      <c r="BG809" s="94" t="s">
        <v>801</v>
      </c>
      <c r="BH809" s="94" t="s">
        <v>9071</v>
      </c>
      <c r="BI809" s="94" t="str">
        <f t="shared" si="1267"/>
        <v>RE9</v>
      </c>
    </row>
    <row r="810" spans="4:61" hidden="1" x14ac:dyDescent="0.3">
      <c r="D810" s="114" t="str">
        <f t="shared" si="1264"/>
        <v/>
      </c>
      <c r="E810" s="114" t="str">
        <f t="shared" si="1265"/>
        <v/>
      </c>
      <c r="BD810" t="str">
        <f t="shared" si="1266"/>
        <v>RE9GLASGOW ROAD CLINIC</v>
      </c>
      <c r="BE810" s="94" t="s">
        <v>802</v>
      </c>
      <c r="BF810" s="94" t="s">
        <v>9072</v>
      </c>
      <c r="BG810" s="94" t="s">
        <v>802</v>
      </c>
      <c r="BH810" s="94" t="s">
        <v>9072</v>
      </c>
      <c r="BI810" s="94" t="str">
        <f t="shared" si="1267"/>
        <v>RE9</v>
      </c>
    </row>
    <row r="811" spans="4:61" hidden="1" x14ac:dyDescent="0.3">
      <c r="D811" s="114" t="str">
        <f t="shared" si="1264"/>
        <v/>
      </c>
      <c r="E811" s="114" t="str">
        <f t="shared" si="1265"/>
        <v/>
      </c>
      <c r="BD811" t="str">
        <f t="shared" si="1266"/>
        <v>RE9HEBBURN HEALTH CENTRE</v>
      </c>
      <c r="BE811" s="94" t="s">
        <v>803</v>
      </c>
      <c r="BF811" s="94" t="s">
        <v>9073</v>
      </c>
      <c r="BG811" s="94" t="s">
        <v>803</v>
      </c>
      <c r="BH811" s="94" t="s">
        <v>9073</v>
      </c>
      <c r="BI811" s="94" t="str">
        <f t="shared" si="1267"/>
        <v>RE9</v>
      </c>
    </row>
    <row r="812" spans="4:61" hidden="1" x14ac:dyDescent="0.3">
      <c r="D812" s="114" t="str">
        <f t="shared" si="1264"/>
        <v/>
      </c>
      <c r="E812" s="114" t="str">
        <f t="shared" si="1265"/>
        <v/>
      </c>
      <c r="BD812" t="str">
        <f t="shared" si="1266"/>
        <v>RE9MARSDEN ROAD HEALTH CENTRE</v>
      </c>
      <c r="BE812" s="94" t="s">
        <v>804</v>
      </c>
      <c r="BF812" s="94" t="s">
        <v>9074</v>
      </c>
      <c r="BG812" s="94" t="s">
        <v>804</v>
      </c>
      <c r="BH812" s="94" t="s">
        <v>9074</v>
      </c>
      <c r="BI812" s="94" t="str">
        <f t="shared" si="1267"/>
        <v>RE9</v>
      </c>
    </row>
    <row r="813" spans="4:61" hidden="1" x14ac:dyDescent="0.3">
      <c r="D813" s="114" t="str">
        <f t="shared" si="1264"/>
        <v/>
      </c>
      <c r="E813" s="114" t="str">
        <f t="shared" si="1265"/>
        <v/>
      </c>
      <c r="BD813" t="str">
        <f t="shared" si="1266"/>
        <v>RE9MONKTON HALL HOSPITAL</v>
      </c>
      <c r="BE813" s="94" t="s">
        <v>573</v>
      </c>
      <c r="BF813" s="94" t="s">
        <v>6443</v>
      </c>
      <c r="BG813" s="94" t="s">
        <v>573</v>
      </c>
      <c r="BH813" s="94" t="s">
        <v>6443</v>
      </c>
      <c r="BI813" s="94" t="str">
        <f t="shared" si="1267"/>
        <v>RE9</v>
      </c>
    </row>
    <row r="814" spans="4:61" hidden="1" x14ac:dyDescent="0.3">
      <c r="D814" s="114" t="str">
        <f t="shared" si="1264"/>
        <v/>
      </c>
      <c r="E814" s="114" t="str">
        <f t="shared" si="1265"/>
        <v/>
      </c>
      <c r="BD814" t="str">
        <f t="shared" si="1266"/>
        <v>RE9PALMER COMMUNITY HOSPITAL</v>
      </c>
      <c r="BE814" s="94" t="s">
        <v>574</v>
      </c>
      <c r="BF814" s="94" t="s">
        <v>6433</v>
      </c>
      <c r="BG814" s="94" t="s">
        <v>574</v>
      </c>
      <c r="BH814" s="94" t="s">
        <v>6433</v>
      </c>
      <c r="BI814" s="94" t="str">
        <f t="shared" si="1267"/>
        <v>RE9</v>
      </c>
    </row>
    <row r="815" spans="4:61" hidden="1" x14ac:dyDescent="0.3">
      <c r="D815" s="114" t="str">
        <f t="shared" si="1264"/>
        <v/>
      </c>
      <c r="E815" s="114" t="str">
        <f t="shared" si="1265"/>
        <v/>
      </c>
      <c r="BD815" t="str">
        <f t="shared" si="1266"/>
        <v>RE9POST GRADUATE INSTITUTE FOR MEDICINE AND DENTISTRY</v>
      </c>
      <c r="BE815" s="94" t="s">
        <v>575</v>
      </c>
      <c r="BF815" s="94" t="s">
        <v>9075</v>
      </c>
      <c r="BG815" s="94" t="s">
        <v>575</v>
      </c>
      <c r="BH815" s="94" t="s">
        <v>9075</v>
      </c>
      <c r="BI815" s="94" t="str">
        <f t="shared" si="1267"/>
        <v>RE9</v>
      </c>
    </row>
    <row r="816" spans="4:61" hidden="1" x14ac:dyDescent="0.3">
      <c r="D816" s="114" t="str">
        <f t="shared" si="1264"/>
        <v/>
      </c>
      <c r="E816" s="114" t="str">
        <f t="shared" si="1265"/>
        <v/>
      </c>
      <c r="BD816" t="str">
        <f t="shared" si="1266"/>
        <v>RE9PRIMROSE HILL HOSPITAL</v>
      </c>
      <c r="BE816" s="94" t="s">
        <v>576</v>
      </c>
      <c r="BF816" s="94" t="s">
        <v>9076</v>
      </c>
      <c r="BG816" s="94" t="s">
        <v>576</v>
      </c>
      <c r="BH816" s="94" t="s">
        <v>9076</v>
      </c>
      <c r="BI816" s="94" t="str">
        <f t="shared" si="1267"/>
        <v>RE9</v>
      </c>
    </row>
    <row r="817" spans="4:61" hidden="1" x14ac:dyDescent="0.3">
      <c r="D817" s="114" t="str">
        <f t="shared" si="1264"/>
        <v/>
      </c>
      <c r="E817" s="114" t="str">
        <f t="shared" si="1265"/>
        <v/>
      </c>
      <c r="BD817" t="str">
        <f t="shared" si="1266"/>
        <v>RE9SOUTH TYNESIDE DISTRICT HOSPITAL</v>
      </c>
      <c r="BE817" s="94" t="s">
        <v>577</v>
      </c>
      <c r="BF817" s="94" t="s">
        <v>8654</v>
      </c>
      <c r="BG817" s="94" t="s">
        <v>577</v>
      </c>
      <c r="BH817" s="94" t="s">
        <v>8654</v>
      </c>
      <c r="BI817" s="94" t="str">
        <f t="shared" si="1267"/>
        <v>RE9</v>
      </c>
    </row>
    <row r="818" spans="4:61" hidden="1" x14ac:dyDescent="0.3">
      <c r="D818" s="114" t="str">
        <f t="shared" si="1264"/>
        <v/>
      </c>
      <c r="E818" s="114" t="str">
        <f t="shared" si="1265"/>
        <v/>
      </c>
      <c r="BD818" t="str">
        <f t="shared" si="1266"/>
        <v>RE9SOUTH TYNESIDE PCT HQ</v>
      </c>
      <c r="BE818" s="94" t="s">
        <v>578</v>
      </c>
      <c r="BF818" s="94" t="s">
        <v>9077</v>
      </c>
      <c r="BG818" s="94" t="s">
        <v>578</v>
      </c>
      <c r="BH818" s="94" t="s">
        <v>9077</v>
      </c>
      <c r="BI818" s="94" t="str">
        <f t="shared" si="1267"/>
        <v>RE9</v>
      </c>
    </row>
    <row r="819" spans="4:61" hidden="1" x14ac:dyDescent="0.3">
      <c r="D819" s="114" t="str">
        <f t="shared" si="1264"/>
        <v/>
      </c>
      <c r="E819" s="114" t="str">
        <f t="shared" si="1265"/>
        <v/>
      </c>
      <c r="BD819" t="str">
        <f t="shared" si="1266"/>
        <v>RE9ST BENEDICT'S HOSPICE</v>
      </c>
      <c r="BE819" s="94" t="s">
        <v>9765</v>
      </c>
      <c r="BF819" s="94" t="s">
        <v>9766</v>
      </c>
      <c r="BG819" s="94" t="s">
        <v>9765</v>
      </c>
      <c r="BH819" s="94" t="s">
        <v>9766</v>
      </c>
      <c r="BI819" s="94" t="str">
        <f t="shared" si="1267"/>
        <v>RE9</v>
      </c>
    </row>
    <row r="820" spans="4:61" hidden="1" x14ac:dyDescent="0.3">
      <c r="D820" s="114" t="str">
        <f t="shared" si="1264"/>
        <v/>
      </c>
      <c r="E820" s="114" t="str">
        <f t="shared" si="1265"/>
        <v/>
      </c>
      <c r="BD820" t="str">
        <f t="shared" si="1266"/>
        <v>RE9ST CLAIR'S HOSPICE</v>
      </c>
      <c r="BE820" s="94" t="s">
        <v>738</v>
      </c>
      <c r="BF820" s="94" t="s">
        <v>9078</v>
      </c>
      <c r="BG820" s="94" t="s">
        <v>738</v>
      </c>
      <c r="BH820" s="94" t="s">
        <v>9078</v>
      </c>
      <c r="BI820" s="94" t="str">
        <f t="shared" si="1267"/>
        <v>RE9</v>
      </c>
    </row>
    <row r="821" spans="4:61" hidden="1" x14ac:dyDescent="0.3">
      <c r="D821" s="114" t="str">
        <f t="shared" si="1264"/>
        <v/>
      </c>
      <c r="E821" s="114" t="str">
        <f t="shared" si="1265"/>
        <v/>
      </c>
      <c r="BD821" t="str">
        <f t="shared" si="1266"/>
        <v>RE9ST NICHOLAS HOSPITAL</v>
      </c>
      <c r="BE821" s="94" t="s">
        <v>739</v>
      </c>
      <c r="BF821" s="94" t="s">
        <v>9079</v>
      </c>
      <c r="BG821" s="94" t="s">
        <v>739</v>
      </c>
      <c r="BH821" s="94" t="s">
        <v>9079</v>
      </c>
      <c r="BI821" s="94" t="str">
        <f t="shared" si="1267"/>
        <v>RE9</v>
      </c>
    </row>
    <row r="822" spans="4:61" hidden="1" x14ac:dyDescent="0.3">
      <c r="D822" s="114" t="str">
        <f t="shared" si="1264"/>
        <v/>
      </c>
      <c r="E822" s="114" t="str">
        <f t="shared" si="1265"/>
        <v/>
      </c>
      <c r="BD822" t="str">
        <f t="shared" si="1266"/>
        <v>RE9STANHOPE PARADE HEALTH CENTRE</v>
      </c>
      <c r="BE822" s="94" t="s">
        <v>740</v>
      </c>
      <c r="BF822" s="94" t="s">
        <v>9080</v>
      </c>
      <c r="BG822" s="94" t="s">
        <v>740</v>
      </c>
      <c r="BH822" s="94" t="s">
        <v>9080</v>
      </c>
      <c r="BI822" s="94" t="str">
        <f t="shared" si="1267"/>
        <v>RE9</v>
      </c>
    </row>
    <row r="823" spans="4:61" hidden="1" x14ac:dyDescent="0.3">
      <c r="D823" s="114" t="str">
        <f t="shared" si="1264"/>
        <v/>
      </c>
      <c r="E823" s="114" t="str">
        <f t="shared" si="1265"/>
        <v/>
      </c>
      <c r="BD823" t="str">
        <f t="shared" si="1266"/>
        <v>RE9WESTOE ROAD</v>
      </c>
      <c r="BE823" s="94" t="s">
        <v>1013</v>
      </c>
      <c r="BF823" s="94" t="s">
        <v>9081</v>
      </c>
      <c r="BG823" s="94" t="s">
        <v>1013</v>
      </c>
      <c r="BH823" s="94" t="s">
        <v>9081</v>
      </c>
      <c r="BI823" s="94" t="str">
        <f t="shared" si="1267"/>
        <v>RE9</v>
      </c>
    </row>
    <row r="824" spans="4:61" hidden="1" x14ac:dyDescent="0.3">
      <c r="D824" s="114" t="str">
        <f t="shared" ref="D824:D832" si="1268">IF(G206="","",IF(ISERROR(VLOOKUP(G206,$AH$14:$AI$95,2,FALSE)),1,VLOOKUP(G206,$AH$14:$AI$95,2,FALSE)))</f>
        <v/>
      </c>
      <c r="E824" s="114" t="str">
        <f t="shared" ref="E824:E832" si="1269">IF(H206="","",IF(ISERROR(VLOOKUP(H206,$AH$14:$AI$95,2,FALSE)),1,VLOOKUP(H206,$AH$14:$AI$95,2,FALSE)))</f>
        <v/>
      </c>
      <c r="BD824" t="str">
        <f t="shared" si="1266"/>
        <v>REFROYAL CORNWALL HOSPITAL (TRELISKE)</v>
      </c>
      <c r="BE824" s="94" t="s">
        <v>1014</v>
      </c>
      <c r="BF824" s="94" t="s">
        <v>3433</v>
      </c>
      <c r="BG824" s="94" t="s">
        <v>1014</v>
      </c>
      <c r="BH824" s="94" t="s">
        <v>3433</v>
      </c>
      <c r="BI824" s="94" t="str">
        <f t="shared" si="1267"/>
        <v>REF</v>
      </c>
    </row>
    <row r="825" spans="4:61" hidden="1" x14ac:dyDescent="0.3">
      <c r="D825" s="114" t="str">
        <f t="shared" si="1268"/>
        <v/>
      </c>
      <c r="E825" s="114" t="str">
        <f t="shared" si="1269"/>
        <v/>
      </c>
      <c r="BD825" t="str">
        <f t="shared" si="1266"/>
        <v>REFST MICHAEL'S HOSPITAL</v>
      </c>
      <c r="BE825" s="94" t="s">
        <v>1015</v>
      </c>
      <c r="BF825" s="94" t="s">
        <v>2626</v>
      </c>
      <c r="BG825" s="94" t="s">
        <v>1015</v>
      </c>
      <c r="BH825" s="94" t="s">
        <v>2626</v>
      </c>
      <c r="BI825" s="94" t="str">
        <f t="shared" si="1267"/>
        <v>REF</v>
      </c>
    </row>
    <row r="826" spans="4:61" hidden="1" x14ac:dyDescent="0.3">
      <c r="D826" s="114" t="str">
        <f t="shared" si="1268"/>
        <v/>
      </c>
      <c r="E826" s="114" t="str">
        <f t="shared" si="1269"/>
        <v/>
      </c>
      <c r="BD826" t="str">
        <f t="shared" si="1266"/>
        <v>REFSTRATTON HOSPITAL</v>
      </c>
      <c r="BE826" s="94" t="s">
        <v>1016</v>
      </c>
      <c r="BF826" s="94" t="s">
        <v>3443</v>
      </c>
      <c r="BG826" s="94" t="s">
        <v>1016</v>
      </c>
      <c r="BH826" s="94" t="s">
        <v>3443</v>
      </c>
      <c r="BI826" s="94" t="str">
        <f t="shared" si="1267"/>
        <v>REF</v>
      </c>
    </row>
    <row r="827" spans="4:61" hidden="1" x14ac:dyDescent="0.3">
      <c r="D827" s="114" t="str">
        <f t="shared" si="1268"/>
        <v/>
      </c>
      <c r="E827" s="114" t="str">
        <f t="shared" si="1269"/>
        <v/>
      </c>
      <c r="BD827" t="str">
        <f t="shared" si="1266"/>
        <v>REFWEST CORNWALL HOSPITAL (PENZANCE)</v>
      </c>
      <c r="BE827" s="94" t="s">
        <v>1017</v>
      </c>
      <c r="BF827" s="94" t="s">
        <v>3429</v>
      </c>
      <c r="BG827" s="94" t="s">
        <v>1017</v>
      </c>
      <c r="BH827" s="94" t="s">
        <v>3429</v>
      </c>
      <c r="BI827" s="94" t="str">
        <f t="shared" si="1267"/>
        <v>REF</v>
      </c>
    </row>
    <row r="828" spans="4:61" hidden="1" x14ac:dyDescent="0.3">
      <c r="D828" s="114" t="str">
        <f t="shared" si="1268"/>
        <v/>
      </c>
      <c r="E828" s="114" t="str">
        <f t="shared" si="1269"/>
        <v/>
      </c>
      <c r="BD828" t="str">
        <f t="shared" si="1266"/>
        <v>REMST. CATHERINE'S HOSPITAL</v>
      </c>
      <c r="BE828" s="94" t="s">
        <v>1018</v>
      </c>
      <c r="BF828" s="94" t="s">
        <v>9082</v>
      </c>
      <c r="BG828" s="94" t="s">
        <v>1018</v>
      </c>
      <c r="BH828" s="94" t="s">
        <v>9082</v>
      </c>
      <c r="BI828" s="94" t="str">
        <f t="shared" si="1267"/>
        <v>REM</v>
      </c>
    </row>
    <row r="829" spans="4:61" hidden="1" x14ac:dyDescent="0.3">
      <c r="D829" s="114" t="str">
        <f t="shared" si="1268"/>
        <v/>
      </c>
      <c r="E829" s="114" t="str">
        <f t="shared" si="1269"/>
        <v/>
      </c>
      <c r="BD829" t="str">
        <f t="shared" si="1266"/>
        <v>REMUNIVERSITY HOSPITAL AINTREE</v>
      </c>
      <c r="BE829" s="94" t="s">
        <v>923</v>
      </c>
      <c r="BF829" s="94" t="s">
        <v>9083</v>
      </c>
      <c r="BG829" s="94" t="s">
        <v>923</v>
      </c>
      <c r="BH829" s="94" t="s">
        <v>9083</v>
      </c>
      <c r="BI829" s="94" t="str">
        <f t="shared" si="1267"/>
        <v>REM</v>
      </c>
    </row>
    <row r="830" spans="4:61" hidden="1" x14ac:dyDescent="0.3">
      <c r="D830" s="114" t="str">
        <f t="shared" si="1268"/>
        <v/>
      </c>
      <c r="E830" s="114" t="str">
        <f t="shared" si="1269"/>
        <v/>
      </c>
      <c r="BD830" t="str">
        <f t="shared" si="1266"/>
        <v>REMVICTORIA CENTRAL HOSPITAL</v>
      </c>
      <c r="BE830" s="94" t="s">
        <v>1019</v>
      </c>
      <c r="BF830" s="94" t="s">
        <v>6634</v>
      </c>
      <c r="BG830" s="94" t="s">
        <v>1019</v>
      </c>
      <c r="BH830" s="94" t="s">
        <v>6634</v>
      </c>
      <c r="BI830" s="94" t="str">
        <f t="shared" si="1267"/>
        <v>REM</v>
      </c>
    </row>
    <row r="831" spans="4:61" hidden="1" x14ac:dyDescent="0.3">
      <c r="D831" s="114" t="str">
        <f t="shared" si="1268"/>
        <v/>
      </c>
      <c r="E831" s="114" t="str">
        <f t="shared" si="1269"/>
        <v/>
      </c>
      <c r="BD831" t="str">
        <f t="shared" si="1266"/>
        <v>REMWALTON HOSPITAL</v>
      </c>
      <c r="BE831" s="94" t="s">
        <v>38</v>
      </c>
      <c r="BF831" s="94" t="s">
        <v>1869</v>
      </c>
      <c r="BG831" s="94" t="s">
        <v>38</v>
      </c>
      <c r="BH831" s="94" t="s">
        <v>1869</v>
      </c>
      <c r="BI831" s="94" t="str">
        <f t="shared" si="1267"/>
        <v>REM</v>
      </c>
    </row>
    <row r="832" spans="4:61" hidden="1" x14ac:dyDescent="0.3">
      <c r="D832" s="114" t="str">
        <f t="shared" si="1268"/>
        <v/>
      </c>
      <c r="E832" s="114" t="str">
        <f t="shared" si="1269"/>
        <v/>
      </c>
      <c r="BD832" t="str">
        <f>CONCATENATE(LEFT(BE832, 3),BF832)</f>
        <v>RENCLATTERBRIDGE CANCER CENTRE LIVERPOOL</v>
      </c>
      <c r="BE832" s="94" t="s">
        <v>325</v>
      </c>
      <c r="BF832" s="94" t="s">
        <v>9084</v>
      </c>
      <c r="BG832" s="94" t="s">
        <v>325</v>
      </c>
      <c r="BH832" s="94" t="s">
        <v>9084</v>
      </c>
      <c r="BI832" s="94" t="str">
        <f t="shared" si="1267"/>
        <v>REN</v>
      </c>
    </row>
    <row r="833" spans="4:61" hidden="1" x14ac:dyDescent="0.3">
      <c r="E833" s="28"/>
      <c r="BD833" t="str">
        <f>CONCATENATE(LEFT(BE833, 3),BF833)</f>
        <v>RENHAEMATO-ONCOLOGY</v>
      </c>
      <c r="BE833" s="94" t="s">
        <v>10106</v>
      </c>
      <c r="BF833" s="94" t="s">
        <v>10107</v>
      </c>
      <c r="BG833" s="94" t="s">
        <v>10106</v>
      </c>
      <c r="BH833" s="94" t="s">
        <v>10107</v>
      </c>
      <c r="BI833" s="94" t="str">
        <f t="shared" si="1267"/>
        <v>REN</v>
      </c>
    </row>
    <row r="834" spans="4:61" hidden="1" x14ac:dyDescent="0.3">
      <c r="D834" s="28">
        <f>SUM(D632:D832)</f>
        <v>0</v>
      </c>
      <c r="E834" s="28">
        <f>SUM(E632:E832)</f>
        <v>0</v>
      </c>
      <c r="BD834" t="str">
        <f t="shared" si="1266"/>
        <v>RENTHE CLATTERBRIDGE CANCER CENTRE</v>
      </c>
      <c r="BE834" s="94" t="s">
        <v>324</v>
      </c>
      <c r="BF834" s="94" t="s">
        <v>9085</v>
      </c>
      <c r="BG834" s="94" t="s">
        <v>324</v>
      </c>
      <c r="BH834" s="94" t="s">
        <v>9085</v>
      </c>
      <c r="BI834" s="94" t="str">
        <f t="shared" si="1267"/>
        <v>REN</v>
      </c>
    </row>
    <row r="835" spans="4:61" hidden="1" x14ac:dyDescent="0.3">
      <c r="BD835" t="str">
        <f t="shared" si="1266"/>
        <v>REPAINTREE CENTRE FOR WOMENS HEALTH</v>
      </c>
      <c r="BE835" s="94" t="s">
        <v>8632</v>
      </c>
      <c r="BF835" s="94" t="s">
        <v>8633</v>
      </c>
      <c r="BG835" s="94" t="s">
        <v>8632</v>
      </c>
      <c r="BH835" s="94" t="s">
        <v>8633</v>
      </c>
      <c r="BI835" s="94" t="str">
        <f t="shared" si="1267"/>
        <v>REP</v>
      </c>
    </row>
    <row r="836" spans="4:61" hidden="1" x14ac:dyDescent="0.3">
      <c r="BD836" t="str">
        <f t="shared" si="1266"/>
        <v>REPLIVERPOOL WOMENS HOSPITAL</v>
      </c>
      <c r="BE836" s="94" t="s">
        <v>39</v>
      </c>
      <c r="BF836" s="94" t="s">
        <v>9086</v>
      </c>
      <c r="BG836" s="94" t="s">
        <v>39</v>
      </c>
      <c r="BH836" s="94" t="s">
        <v>9086</v>
      </c>
      <c r="BI836" s="94" t="str">
        <f t="shared" si="1267"/>
        <v>REP</v>
      </c>
    </row>
    <row r="837" spans="4:61" hidden="1" x14ac:dyDescent="0.3">
      <c r="BD837" t="str">
        <f t="shared" si="1266"/>
        <v>RETTHE WALTON CENTRE FOR NEUROLOGY AND NEUROSURGERY NHS TRUST</v>
      </c>
      <c r="BE837" s="94" t="s">
        <v>40</v>
      </c>
      <c r="BF837" s="94" t="s">
        <v>9087</v>
      </c>
      <c r="BG837" s="94" t="s">
        <v>40</v>
      </c>
      <c r="BH837" s="94" t="s">
        <v>9087</v>
      </c>
      <c r="BI837" s="94" t="str">
        <f t="shared" si="1267"/>
        <v>RET</v>
      </c>
    </row>
    <row r="838" spans="4:61" hidden="1" x14ac:dyDescent="0.3">
      <c r="BD838" t="str">
        <f t="shared" si="1266"/>
        <v>RF4HAROLD WOOD HOSPITAL</v>
      </c>
      <c r="BE838" s="94" t="s">
        <v>1028</v>
      </c>
      <c r="BF838" s="94" t="s">
        <v>9088</v>
      </c>
      <c r="BG838" s="94" t="s">
        <v>1028</v>
      </c>
      <c r="BH838" s="94" t="s">
        <v>9088</v>
      </c>
      <c r="BI838" s="94" t="str">
        <f t="shared" si="1267"/>
        <v>RF4</v>
      </c>
    </row>
    <row r="839" spans="4:61" hidden="1" x14ac:dyDescent="0.3">
      <c r="BD839" t="str">
        <f t="shared" si="1266"/>
        <v>RF4KING GEORGE HOSPITAL</v>
      </c>
      <c r="BE839" s="94" t="s">
        <v>1029</v>
      </c>
      <c r="BF839" s="94" t="s">
        <v>9089</v>
      </c>
      <c r="BG839" s="94" t="s">
        <v>1029</v>
      </c>
      <c r="BH839" s="94" t="s">
        <v>9089</v>
      </c>
      <c r="BI839" s="94" t="str">
        <f t="shared" si="1267"/>
        <v>RF4</v>
      </c>
    </row>
    <row r="840" spans="4:61" hidden="1" x14ac:dyDescent="0.3">
      <c r="BD840" t="str">
        <f t="shared" si="1266"/>
        <v>RF4OLDCHURCH HOSPITAL</v>
      </c>
      <c r="BE840" s="94" t="s">
        <v>1030</v>
      </c>
      <c r="BF840" s="94" t="s">
        <v>9090</v>
      </c>
      <c r="BG840" s="94" t="s">
        <v>1030</v>
      </c>
      <c r="BH840" s="94" t="s">
        <v>9090</v>
      </c>
      <c r="BI840" s="94" t="str">
        <f t="shared" si="1267"/>
        <v>RF4</v>
      </c>
    </row>
    <row r="841" spans="4:61" hidden="1" x14ac:dyDescent="0.3">
      <c r="BD841" t="str">
        <f t="shared" si="1266"/>
        <v>RF4QUEEN'S HOSPITAL</v>
      </c>
      <c r="BE841" s="94" t="s">
        <v>1031</v>
      </c>
      <c r="BF841" s="94" t="s">
        <v>9091</v>
      </c>
      <c r="BG841" s="94" t="s">
        <v>1031</v>
      </c>
      <c r="BH841" s="94" t="s">
        <v>9091</v>
      </c>
      <c r="BI841" s="94" t="str">
        <f t="shared" si="1267"/>
        <v>RF4</v>
      </c>
    </row>
    <row r="842" spans="4:61" hidden="1" x14ac:dyDescent="0.3">
      <c r="BD842" t="str">
        <f t="shared" si="1266"/>
        <v>RFFBARNSLEY HOSPITAL NHS FOUNDATION TRUST HQ</v>
      </c>
      <c r="BE842" s="94" t="s">
        <v>1032</v>
      </c>
      <c r="BF842" s="94" t="s">
        <v>9092</v>
      </c>
      <c r="BG842" s="94" t="s">
        <v>1032</v>
      </c>
      <c r="BH842" s="94" t="s">
        <v>9092</v>
      </c>
      <c r="BI842" s="94" t="str">
        <f t="shared" si="1267"/>
        <v>RFF</v>
      </c>
    </row>
    <row r="843" spans="4:61" hidden="1" x14ac:dyDescent="0.3">
      <c r="BD843" t="str">
        <f t="shared" si="1266"/>
        <v>RFRBARNSLEY HOSPITALS</v>
      </c>
      <c r="BE843" s="94" t="s">
        <v>1033</v>
      </c>
      <c r="BF843" s="94" t="s">
        <v>9093</v>
      </c>
      <c r="BG843" s="94" t="s">
        <v>1033</v>
      </c>
      <c r="BH843" s="94" t="s">
        <v>9093</v>
      </c>
      <c r="BI843" s="94" t="str">
        <f t="shared" si="1267"/>
        <v>RFR</v>
      </c>
    </row>
    <row r="844" spans="4:61" hidden="1" x14ac:dyDescent="0.3">
      <c r="BD844" t="str">
        <f t="shared" si="1266"/>
        <v>RFRDONCASTER &amp; BASSETLAW HOSPITALS</v>
      </c>
      <c r="BE844" t="s">
        <v>8634</v>
      </c>
      <c r="BF844" s="94" t="s">
        <v>8635</v>
      </c>
      <c r="BG844" t="s">
        <v>8634</v>
      </c>
      <c r="BH844" t="s">
        <v>8635</v>
      </c>
      <c r="BI844" s="94" t="str">
        <f t="shared" si="1267"/>
        <v>RFR</v>
      </c>
    </row>
    <row r="845" spans="4:61" hidden="1" x14ac:dyDescent="0.3">
      <c r="BD845" t="str">
        <f t="shared" si="1266"/>
        <v>RFRROTHERHAM DISTRICT GENERAL HOSPITAL</v>
      </c>
      <c r="BE845" t="s">
        <v>1034</v>
      </c>
      <c r="BF845" s="94" t="s">
        <v>9094</v>
      </c>
      <c r="BG845" t="s">
        <v>1034</v>
      </c>
      <c r="BH845" t="s">
        <v>9094</v>
      </c>
      <c r="BI845" s="94" t="str">
        <f t="shared" si="1267"/>
        <v>RFR</v>
      </c>
    </row>
    <row r="846" spans="4:61" hidden="1" x14ac:dyDescent="0.3">
      <c r="BD846" t="str">
        <f t="shared" si="1266"/>
        <v>RFSBUXTON HOSPITAL</v>
      </c>
      <c r="BE846" s="94" t="s">
        <v>579</v>
      </c>
      <c r="BF846" s="94" t="s">
        <v>7293</v>
      </c>
      <c r="BG846" s="94" t="s">
        <v>579</v>
      </c>
      <c r="BH846" s="94" t="s">
        <v>7293</v>
      </c>
      <c r="BI846" s="94" t="str">
        <f t="shared" si="1267"/>
        <v>RFS</v>
      </c>
    </row>
    <row r="847" spans="4:61" hidden="1" x14ac:dyDescent="0.3">
      <c r="BD847" t="str">
        <f t="shared" si="1266"/>
        <v>RFSCHESTERFIELD ROYAL HOSPITAL</v>
      </c>
      <c r="BE847" s="94" t="s">
        <v>580</v>
      </c>
      <c r="BF847" s="94" t="s">
        <v>9095</v>
      </c>
      <c r="BG847" s="94" t="s">
        <v>580</v>
      </c>
      <c r="BH847" s="94" t="s">
        <v>9095</v>
      </c>
      <c r="BI847" s="94" t="str">
        <f t="shared" si="1267"/>
        <v>RFS</v>
      </c>
    </row>
    <row r="848" spans="4:61" hidden="1" x14ac:dyDescent="0.3">
      <c r="BD848" t="str">
        <f t="shared" si="1266"/>
        <v>RFSFOLJAMBE ROAD</v>
      </c>
      <c r="BE848" s="94" t="s">
        <v>581</v>
      </c>
      <c r="BF848" s="94" t="s">
        <v>9096</v>
      </c>
      <c r="BG848" s="94" t="s">
        <v>581</v>
      </c>
      <c r="BH848" s="94" t="s">
        <v>9096</v>
      </c>
      <c r="BI848" s="94" t="str">
        <f t="shared" si="1267"/>
        <v>RFS</v>
      </c>
    </row>
    <row r="849" spans="56:61" hidden="1" x14ac:dyDescent="0.3">
      <c r="BD849" t="str">
        <f t="shared" si="1266"/>
        <v>RFSSCARSDALE HOSPITAL</v>
      </c>
      <c r="BE849" s="94" t="s">
        <v>582</v>
      </c>
      <c r="BF849" s="94" t="s">
        <v>9097</v>
      </c>
      <c r="BG849" s="94" t="s">
        <v>582</v>
      </c>
      <c r="BH849" s="94" t="s">
        <v>9097</v>
      </c>
      <c r="BI849" s="94" t="str">
        <f t="shared" si="1267"/>
        <v>RFS</v>
      </c>
    </row>
    <row r="850" spans="56:61" hidden="1" x14ac:dyDescent="0.3">
      <c r="BD850" t="str">
        <f t="shared" si="1266"/>
        <v>RFSWHITWORTH HOSPITAL</v>
      </c>
      <c r="BE850" s="94" t="s">
        <v>583</v>
      </c>
      <c r="BF850" s="94" t="s">
        <v>7273</v>
      </c>
      <c r="BG850" s="94" t="s">
        <v>583</v>
      </c>
      <c r="BH850" s="94" t="s">
        <v>7273</v>
      </c>
      <c r="BI850" s="94" t="str">
        <f t="shared" si="1267"/>
        <v>RFS</v>
      </c>
    </row>
    <row r="851" spans="56:61" hidden="1" x14ac:dyDescent="0.3">
      <c r="BD851" t="str">
        <f t="shared" si="1266"/>
        <v>RGDACOMB GARTH</v>
      </c>
      <c r="BE851" s="94" t="s">
        <v>3099</v>
      </c>
      <c r="BF851" s="94" t="s">
        <v>3100</v>
      </c>
      <c r="BG851" s="94" t="s">
        <v>3099</v>
      </c>
      <c r="BH851" s="94" t="s">
        <v>3100</v>
      </c>
      <c r="BI851" s="94" t="str">
        <f t="shared" si="1267"/>
        <v>RGD</v>
      </c>
    </row>
    <row r="852" spans="56:61" hidden="1" x14ac:dyDescent="0.3">
      <c r="BD852" t="str">
        <f t="shared" si="1266"/>
        <v>RGDALPHA HOSPITAL BURY</v>
      </c>
      <c r="BE852" s="94" t="s">
        <v>3069</v>
      </c>
      <c r="BF852" s="94" t="s">
        <v>3070</v>
      </c>
      <c r="BG852" s="94" t="s">
        <v>3069</v>
      </c>
      <c r="BH852" s="94" t="s">
        <v>3070</v>
      </c>
      <c r="BI852" s="94" t="str">
        <f t="shared" si="1267"/>
        <v>RGD</v>
      </c>
    </row>
    <row r="853" spans="56:61" hidden="1" x14ac:dyDescent="0.3">
      <c r="BD853" t="str">
        <f t="shared" si="1266"/>
        <v>RGDARMLEY GRANGE</v>
      </c>
      <c r="BE853" s="94" t="s">
        <v>3067</v>
      </c>
      <c r="BF853" s="94" t="s">
        <v>3068</v>
      </c>
      <c r="BG853" s="94" t="s">
        <v>3067</v>
      </c>
      <c r="BH853" s="94" t="s">
        <v>3068</v>
      </c>
      <c r="BI853" s="94" t="str">
        <f t="shared" si="1267"/>
        <v>RGD</v>
      </c>
    </row>
    <row r="854" spans="56:61" hidden="1" x14ac:dyDescent="0.3">
      <c r="BD854" t="str">
        <f t="shared" si="1266"/>
        <v>RGDASKET CROFT</v>
      </c>
      <c r="BE854" s="94" t="s">
        <v>3044</v>
      </c>
      <c r="BF854" s="94" t="s">
        <v>3045</v>
      </c>
      <c r="BG854" s="94" t="s">
        <v>3044</v>
      </c>
      <c r="BH854" s="94" t="s">
        <v>3045</v>
      </c>
      <c r="BI854" s="94" t="str">
        <f t="shared" si="1267"/>
        <v>RGD</v>
      </c>
    </row>
    <row r="855" spans="56:61" hidden="1" x14ac:dyDescent="0.3">
      <c r="BD855" t="str">
        <f t="shared" si="1266"/>
        <v>RGDASKET HOUSE</v>
      </c>
      <c r="BE855" s="94" t="s">
        <v>8914</v>
      </c>
      <c r="BF855" s="94" t="s">
        <v>9100</v>
      </c>
      <c r="BG855" s="94" t="s">
        <v>8914</v>
      </c>
      <c r="BH855" s="94" t="s">
        <v>9100</v>
      </c>
      <c r="BI855" s="94" t="str">
        <f t="shared" si="1267"/>
        <v>RGD</v>
      </c>
    </row>
    <row r="856" spans="56:61" hidden="1" x14ac:dyDescent="0.3">
      <c r="BD856" t="str">
        <f t="shared" si="1266"/>
        <v>RGDBECKLIN CENTRE</v>
      </c>
      <c r="BE856" s="94" t="s">
        <v>8915</v>
      </c>
      <c r="BF856" s="94" t="s">
        <v>9101</v>
      </c>
      <c r="BG856" s="94" t="s">
        <v>8915</v>
      </c>
      <c r="BH856" s="94" t="s">
        <v>9101</v>
      </c>
      <c r="BI856" s="94" t="str">
        <f t="shared" si="1267"/>
        <v>RGD</v>
      </c>
    </row>
    <row r="857" spans="56:61" hidden="1" x14ac:dyDescent="0.3">
      <c r="BD857" t="str">
        <f t="shared" si="1266"/>
        <v>RGDBOOTHAM PARK HOSPITAL</v>
      </c>
      <c r="BE857" s="94" t="s">
        <v>3103</v>
      </c>
      <c r="BF857" s="94" t="s">
        <v>3104</v>
      </c>
      <c r="BG857" s="94" t="s">
        <v>3103</v>
      </c>
      <c r="BH857" s="94" t="s">
        <v>3104</v>
      </c>
      <c r="BI857" s="94" t="str">
        <f t="shared" si="1267"/>
        <v>RGD</v>
      </c>
    </row>
    <row r="858" spans="56:61" hidden="1" x14ac:dyDescent="0.3">
      <c r="BD858" t="str">
        <f t="shared" si="1266"/>
        <v>RGDCATTERICK GARRISON</v>
      </c>
      <c r="BE858" s="94" t="s">
        <v>3135</v>
      </c>
      <c r="BF858" s="94" t="s">
        <v>3136</v>
      </c>
      <c r="BG858" s="94" t="s">
        <v>3135</v>
      </c>
      <c r="BH858" s="94" t="s">
        <v>3136</v>
      </c>
      <c r="BI858" s="94" t="str">
        <f t="shared" si="1267"/>
        <v>RGD</v>
      </c>
    </row>
    <row r="859" spans="56:61" hidden="1" x14ac:dyDescent="0.3">
      <c r="BD859" t="str">
        <f t="shared" si="1266"/>
        <v>RGDCHAPEL ALLERTON HOSPITAL</v>
      </c>
      <c r="BE859" s="94" t="s">
        <v>3049</v>
      </c>
      <c r="BF859" s="94" t="s">
        <v>3050</v>
      </c>
      <c r="BG859" s="94" t="s">
        <v>3049</v>
      </c>
      <c r="BH859" s="94" t="s">
        <v>3050</v>
      </c>
      <c r="BI859" s="94" t="str">
        <f t="shared" si="1267"/>
        <v>RGD</v>
      </c>
    </row>
    <row r="860" spans="56:61" hidden="1" x14ac:dyDescent="0.3">
      <c r="BD860" t="str">
        <f t="shared" si="1266"/>
        <v>RGDCHILD AND FAMILY PSYCHIATRIC UNIT</v>
      </c>
      <c r="BE860" s="94" t="s">
        <v>3055</v>
      </c>
      <c r="BF860" s="94" t="s">
        <v>3056</v>
      </c>
      <c r="BG860" s="94" t="s">
        <v>3055</v>
      </c>
      <c r="BH860" s="94" t="s">
        <v>3056</v>
      </c>
      <c r="BI860" s="94" t="str">
        <f t="shared" si="1267"/>
        <v>RGD</v>
      </c>
    </row>
    <row r="861" spans="56:61" hidden="1" x14ac:dyDescent="0.3">
      <c r="BD861" t="str">
        <f t="shared" si="1266"/>
        <v>RGDCLIFTON HOUSE</v>
      </c>
      <c r="BE861" s="94" t="s">
        <v>8920</v>
      </c>
      <c r="BF861" s="94" t="s">
        <v>9102</v>
      </c>
      <c r="BG861" s="94" t="s">
        <v>8920</v>
      </c>
      <c r="BH861" s="94" t="s">
        <v>9102</v>
      </c>
      <c r="BI861" s="94" t="str">
        <f t="shared" si="1267"/>
        <v>RGD</v>
      </c>
    </row>
    <row r="862" spans="56:61" hidden="1" x14ac:dyDescent="0.3">
      <c r="BD862" t="str">
        <f t="shared" si="1266"/>
        <v>RGDCROOKED ACRES</v>
      </c>
      <c r="BE862" s="94" t="s">
        <v>3051</v>
      </c>
      <c r="BF862" s="94" t="s">
        <v>3052</v>
      </c>
      <c r="BG862" s="94" t="s">
        <v>3051</v>
      </c>
      <c r="BH862" s="94" t="s">
        <v>3052</v>
      </c>
      <c r="BI862" s="94" t="str">
        <f t="shared" si="1267"/>
        <v>RGD</v>
      </c>
    </row>
    <row r="863" spans="56:61" hidden="1" x14ac:dyDescent="0.3">
      <c r="BD863" t="str">
        <f t="shared" si="1266"/>
        <v>RGDCYGNET HOSPITAL BECKTON</v>
      </c>
      <c r="BE863" s="94" t="s">
        <v>3109</v>
      </c>
      <c r="BF863" s="94" t="s">
        <v>3110</v>
      </c>
      <c r="BG863" s="94" t="s">
        <v>3109</v>
      </c>
      <c r="BH863" s="94" t="s">
        <v>3110</v>
      </c>
      <c r="BI863" s="94" t="str">
        <f t="shared" si="1267"/>
        <v>RGD</v>
      </c>
    </row>
    <row r="864" spans="56:61" hidden="1" x14ac:dyDescent="0.3">
      <c r="BD864" t="str">
        <f t="shared" si="1266"/>
        <v>RGDCYGNET HOSPITAL BIERLEY</v>
      </c>
      <c r="BE864" s="94" t="s">
        <v>3073</v>
      </c>
      <c r="BF864" s="94" t="s">
        <v>3074</v>
      </c>
      <c r="BG864" s="94" t="s">
        <v>3073</v>
      </c>
      <c r="BH864" s="94" t="s">
        <v>3074</v>
      </c>
      <c r="BI864" s="94" t="str">
        <f t="shared" si="1267"/>
        <v>RGD</v>
      </c>
    </row>
    <row r="865" spans="56:61" hidden="1" x14ac:dyDescent="0.3">
      <c r="BD865" t="str">
        <f t="shared" si="1266"/>
        <v>RGDCYGNET HOSPITAL WYKE</v>
      </c>
      <c r="BE865" s="94" t="s">
        <v>3071</v>
      </c>
      <c r="BF865" s="94" t="s">
        <v>3072</v>
      </c>
      <c r="BG865" s="94" t="s">
        <v>3071</v>
      </c>
      <c r="BH865" s="94" t="s">
        <v>3072</v>
      </c>
      <c r="BI865" s="94" t="str">
        <f t="shared" si="1267"/>
        <v>RGD</v>
      </c>
    </row>
    <row r="866" spans="56:61" hidden="1" x14ac:dyDescent="0.3">
      <c r="BD866" t="str">
        <f t="shared" si="1266"/>
        <v>RGDFARSLEY</v>
      </c>
      <c r="BE866" s="94" t="s">
        <v>3087</v>
      </c>
      <c r="BF866" s="94" t="s">
        <v>3088</v>
      </c>
      <c r="BG866" s="94" t="s">
        <v>3087</v>
      </c>
      <c r="BH866" s="94" t="s">
        <v>3088</v>
      </c>
      <c r="BI866" s="94" t="str">
        <f t="shared" si="1267"/>
        <v>RGD</v>
      </c>
    </row>
    <row r="867" spans="56:61" hidden="1" x14ac:dyDescent="0.3">
      <c r="BD867" t="str">
        <f t="shared" si="1266"/>
        <v>RGDFIELD VIEW</v>
      </c>
      <c r="BE867" s="94" t="s">
        <v>3105</v>
      </c>
      <c r="BF867" s="94" t="s">
        <v>3106</v>
      </c>
      <c r="BG867" s="94" t="s">
        <v>3105</v>
      </c>
      <c r="BH867" s="94" t="s">
        <v>3106</v>
      </c>
      <c r="BI867" s="94" t="str">
        <f t="shared" si="1267"/>
        <v>RGD</v>
      </c>
    </row>
    <row r="868" spans="56:61" hidden="1" x14ac:dyDescent="0.3">
      <c r="BD868" t="str">
        <f t="shared" si="1266"/>
        <v>RGDJOSEPH'S WELL</v>
      </c>
      <c r="BE868" s="94" t="s">
        <v>3079</v>
      </c>
      <c r="BF868" s="94" t="s">
        <v>3080</v>
      </c>
      <c r="BG868" s="94" t="s">
        <v>3079</v>
      </c>
      <c r="BH868" s="94" t="s">
        <v>3080</v>
      </c>
      <c r="BI868" s="94" t="str">
        <f t="shared" si="1267"/>
        <v>RGD</v>
      </c>
    </row>
    <row r="869" spans="56:61" hidden="1" x14ac:dyDescent="0.3">
      <c r="BD869" t="str">
        <f t="shared" si="1266"/>
        <v>RGDLABURNUM COTTAGE</v>
      </c>
      <c r="BE869" s="94" t="s">
        <v>3057</v>
      </c>
      <c r="BF869" s="94" t="s">
        <v>3058</v>
      </c>
      <c r="BG869" s="94" t="s">
        <v>3057</v>
      </c>
      <c r="BH869" s="94" t="s">
        <v>3058</v>
      </c>
      <c r="BI869" s="94" t="str">
        <f t="shared" si="1267"/>
        <v>RGD</v>
      </c>
    </row>
    <row r="870" spans="56:61" hidden="1" x14ac:dyDescent="0.3">
      <c r="BD870" t="str">
        <f t="shared" si="1266"/>
        <v>RGDLEEDS GENERAL INFIRMARY</v>
      </c>
      <c r="BE870" s="94" t="s">
        <v>3037</v>
      </c>
      <c r="BF870" s="94" t="s">
        <v>3038</v>
      </c>
      <c r="BG870" s="94" t="s">
        <v>3037</v>
      </c>
      <c r="BH870" s="94" t="s">
        <v>3038</v>
      </c>
      <c r="BI870" s="94" t="str">
        <f t="shared" si="1267"/>
        <v>RGD</v>
      </c>
    </row>
    <row r="871" spans="56:61" hidden="1" x14ac:dyDescent="0.3">
      <c r="BD871" t="str">
        <f t="shared" si="1266"/>
        <v>RGDLIME TREES</v>
      </c>
      <c r="BE871" s="94" t="s">
        <v>3107</v>
      </c>
      <c r="BF871" s="94" t="s">
        <v>3108</v>
      </c>
      <c r="BG871" s="94" t="s">
        <v>3107</v>
      </c>
      <c r="BH871" s="94" t="s">
        <v>3108</v>
      </c>
      <c r="BI871" s="94" t="str">
        <f t="shared" si="1267"/>
        <v>RGD</v>
      </c>
    </row>
    <row r="872" spans="56:61" ht="14.4" hidden="1" x14ac:dyDescent="0.3">
      <c r="BD872" t="str">
        <f t="shared" si="1266"/>
        <v>RGDLYNFIELD MOUNT HOSPITAL</v>
      </c>
      <c r="BE872" s="94" t="s">
        <v>10292</v>
      </c>
      <c r="BF872" s="112" t="s">
        <v>7739</v>
      </c>
      <c r="BG872" s="94" t="s">
        <v>10292</v>
      </c>
      <c r="BH872" s="112" t="s">
        <v>7739</v>
      </c>
      <c r="BI872" s="94" t="str">
        <f t="shared" si="1267"/>
        <v>RGD</v>
      </c>
    </row>
    <row r="873" spans="56:61" hidden="1" x14ac:dyDescent="0.3">
      <c r="BD873" t="str">
        <f t="shared" ref="BD873:BD941" si="1270">CONCATENATE(LEFT(BE873, 3),BF873)</f>
        <v>RGDMAWCROFT GRANGE</v>
      </c>
      <c r="BE873" s="94" t="s">
        <v>3077</v>
      </c>
      <c r="BF873" s="94" t="s">
        <v>3078</v>
      </c>
      <c r="BG873" s="94" t="s">
        <v>3077</v>
      </c>
      <c r="BH873" s="94" t="s">
        <v>3078</v>
      </c>
      <c r="BI873" s="94" t="str">
        <f t="shared" ref="BI873:BI941" si="1271">LEFT(BG873,3)</f>
        <v>RGD</v>
      </c>
    </row>
    <row r="874" spans="56:61" hidden="1" x14ac:dyDescent="0.3">
      <c r="BD874" t="str">
        <f t="shared" si="1270"/>
        <v>RGDMEADOWFIELDS CUE</v>
      </c>
      <c r="BE874" s="94" t="s">
        <v>3119</v>
      </c>
      <c r="BF874" s="94" t="s">
        <v>3120</v>
      </c>
      <c r="BG874" s="94" t="s">
        <v>3119</v>
      </c>
      <c r="BH874" s="94" t="s">
        <v>3120</v>
      </c>
      <c r="BI874" s="94" t="str">
        <f t="shared" si="1271"/>
        <v>RGD</v>
      </c>
    </row>
    <row r="875" spans="56:61" hidden="1" x14ac:dyDescent="0.3">
      <c r="BD875" t="str">
        <f t="shared" si="1270"/>
        <v>RGDMH IN-REACH (ASKHAM)</v>
      </c>
      <c r="BE875" s="94" t="s">
        <v>3111</v>
      </c>
      <c r="BF875" s="94" t="s">
        <v>3112</v>
      </c>
      <c r="BG875" s="94" t="s">
        <v>3111</v>
      </c>
      <c r="BH875" s="94" t="s">
        <v>3112</v>
      </c>
      <c r="BI875" s="94" t="str">
        <f t="shared" si="1271"/>
        <v>RGD</v>
      </c>
    </row>
    <row r="876" spans="56:61" hidden="1" x14ac:dyDescent="0.3">
      <c r="BD876" t="str">
        <f t="shared" si="1270"/>
        <v>RGDMH IN-REACH (NORTHALLERTON)</v>
      </c>
      <c r="BE876" s="94" t="s">
        <v>3113</v>
      </c>
      <c r="BF876" s="94" t="s">
        <v>3114</v>
      </c>
      <c r="BG876" s="94" t="s">
        <v>3113</v>
      </c>
      <c r="BH876" s="94" t="s">
        <v>3114</v>
      </c>
      <c r="BI876" s="94" t="str">
        <f t="shared" si="1271"/>
        <v>RGD</v>
      </c>
    </row>
    <row r="877" spans="56:61" hidden="1" x14ac:dyDescent="0.3">
      <c r="BD877" t="str">
        <f t="shared" si="1270"/>
        <v>RGDMILL LODGE COMMUNITY UNIT</v>
      </c>
      <c r="BE877" s="94" t="s">
        <v>3121</v>
      </c>
      <c r="BF877" s="94" t="s">
        <v>3122</v>
      </c>
      <c r="BG877" s="94" t="s">
        <v>3121</v>
      </c>
      <c r="BH877" s="94" t="s">
        <v>3122</v>
      </c>
      <c r="BI877" s="94" t="str">
        <f t="shared" si="1271"/>
        <v>RGD</v>
      </c>
    </row>
    <row r="878" spans="56:61" hidden="1" x14ac:dyDescent="0.3">
      <c r="BD878" t="str">
        <f t="shared" si="1270"/>
        <v>RGDMILLSIDE CUE</v>
      </c>
      <c r="BE878" s="94" t="s">
        <v>3063</v>
      </c>
      <c r="BF878" s="94" t="s">
        <v>3064</v>
      </c>
      <c r="BG878" s="94" t="s">
        <v>3063</v>
      </c>
      <c r="BH878" s="94" t="s">
        <v>3064</v>
      </c>
      <c r="BI878" s="94" t="str">
        <f t="shared" si="1271"/>
        <v>RGD</v>
      </c>
    </row>
    <row r="879" spans="56:61" hidden="1" x14ac:dyDescent="0.3">
      <c r="BD879" t="str">
        <f t="shared" si="1270"/>
        <v>RGDNEWSAM CENTRE</v>
      </c>
      <c r="BE879" s="94" t="s">
        <v>8916</v>
      </c>
      <c r="BF879" s="94" t="s">
        <v>9103</v>
      </c>
      <c r="BG879" s="94" t="s">
        <v>8916</v>
      </c>
      <c r="BH879" s="94" t="s">
        <v>9103</v>
      </c>
      <c r="BI879" s="94" t="str">
        <f t="shared" si="1271"/>
        <v>RGD</v>
      </c>
    </row>
    <row r="880" spans="56:61" hidden="1" x14ac:dyDescent="0.3">
      <c r="BD880" t="str">
        <f t="shared" si="1270"/>
        <v>RGDNEWTON LODGE SECURE UNIT</v>
      </c>
      <c r="BE880" s="94" t="s">
        <v>3085</v>
      </c>
      <c r="BF880" s="94" t="s">
        <v>3086</v>
      </c>
      <c r="BG880" s="94" t="s">
        <v>3085</v>
      </c>
      <c r="BH880" s="94" t="s">
        <v>3086</v>
      </c>
      <c r="BI880" s="94" t="str">
        <f t="shared" si="1271"/>
        <v>RGD</v>
      </c>
    </row>
    <row r="881" spans="56:61" hidden="1" x14ac:dyDescent="0.3">
      <c r="BD881" t="str">
        <f t="shared" si="1270"/>
        <v>RGDNSCAP</v>
      </c>
      <c r="BE881" s="94" t="s">
        <v>3097</v>
      </c>
      <c r="BF881" s="94" t="s">
        <v>3098</v>
      </c>
      <c r="BG881" s="94" t="s">
        <v>3097</v>
      </c>
      <c r="BH881" s="94" t="s">
        <v>3098</v>
      </c>
      <c r="BI881" s="94" t="str">
        <f t="shared" si="1271"/>
        <v>RGD</v>
      </c>
    </row>
    <row r="882" spans="56:61" hidden="1" x14ac:dyDescent="0.3">
      <c r="BD882" t="str">
        <f t="shared" si="1270"/>
        <v>RGDOAK RISE</v>
      </c>
      <c r="BE882" s="94" t="s">
        <v>3101</v>
      </c>
      <c r="BF882" s="94" t="s">
        <v>3102</v>
      </c>
      <c r="BG882" s="94" t="s">
        <v>3101</v>
      </c>
      <c r="BH882" s="94" t="s">
        <v>3102</v>
      </c>
      <c r="BI882" s="94" t="str">
        <f t="shared" si="1271"/>
        <v>RGD</v>
      </c>
    </row>
    <row r="883" spans="56:61" hidden="1" x14ac:dyDescent="0.3">
      <c r="BD883" t="str">
        <f t="shared" si="1270"/>
        <v>RGDPARKSIDE GREEN</v>
      </c>
      <c r="BE883" s="94" t="s">
        <v>3095</v>
      </c>
      <c r="BF883" s="94" t="s">
        <v>3096</v>
      </c>
      <c r="BG883" s="94" t="s">
        <v>3095</v>
      </c>
      <c r="BH883" s="94" t="s">
        <v>3096</v>
      </c>
      <c r="BI883" s="94" t="str">
        <f t="shared" si="1271"/>
        <v>RGD</v>
      </c>
    </row>
    <row r="884" spans="56:61" hidden="1" x14ac:dyDescent="0.3">
      <c r="BD884" t="str">
        <f t="shared" si="1270"/>
        <v>RGDPARKSIDE LODGE</v>
      </c>
      <c r="BE884" s="94" t="s">
        <v>3093</v>
      </c>
      <c r="BF884" s="94" t="s">
        <v>3094</v>
      </c>
      <c r="BG884" s="94" t="s">
        <v>3093</v>
      </c>
      <c r="BH884" s="94" t="s">
        <v>3094</v>
      </c>
      <c r="BI884" s="94" t="str">
        <f t="shared" si="1271"/>
        <v>RGD</v>
      </c>
    </row>
    <row r="885" spans="56:61" hidden="1" x14ac:dyDescent="0.3">
      <c r="BD885" t="str">
        <f t="shared" si="1270"/>
        <v>RGDPEPPERMILL COURT</v>
      </c>
      <c r="BE885" s="94" t="s">
        <v>8919</v>
      </c>
      <c r="BF885" s="94" t="s">
        <v>9104</v>
      </c>
      <c r="BG885" s="94" t="s">
        <v>8919</v>
      </c>
      <c r="BH885" s="94" t="s">
        <v>9104</v>
      </c>
      <c r="BI885" s="94" t="str">
        <f t="shared" si="1271"/>
        <v>RGD</v>
      </c>
    </row>
    <row r="886" spans="56:61" hidden="1" x14ac:dyDescent="0.3">
      <c r="BD886" t="str">
        <f t="shared" si="1270"/>
        <v>RGDPERSONALITY DISORDERS UNIT</v>
      </c>
      <c r="BE886" s="94" t="s">
        <v>3075</v>
      </c>
      <c r="BF886" s="94" t="s">
        <v>3076</v>
      </c>
      <c r="BG886" s="94" t="s">
        <v>3075</v>
      </c>
      <c r="BH886" s="94" t="s">
        <v>3076</v>
      </c>
      <c r="BI886" s="94" t="str">
        <f t="shared" si="1271"/>
        <v>RGD</v>
      </c>
    </row>
    <row r="887" spans="56:61" hidden="1" x14ac:dyDescent="0.3">
      <c r="BD887" t="str">
        <f t="shared" si="1270"/>
        <v>RGDPONTEFRACT GENERAL INFIRMARY</v>
      </c>
      <c r="BE887" s="94" t="s">
        <v>3042</v>
      </c>
      <c r="BF887" s="94" t="s">
        <v>3043</v>
      </c>
      <c r="BG887" s="94" t="s">
        <v>3042</v>
      </c>
      <c r="BH887" s="94" t="s">
        <v>3043</v>
      </c>
      <c r="BI887" s="94" t="str">
        <f t="shared" si="1271"/>
        <v>RGD</v>
      </c>
    </row>
    <row r="888" spans="56:61" hidden="1" x14ac:dyDescent="0.3">
      <c r="BD888" t="str">
        <f t="shared" si="1270"/>
        <v>RGDRED ROOFS</v>
      </c>
      <c r="BE888" s="94" t="s">
        <v>3123</v>
      </c>
      <c r="BF888" s="94" t="s">
        <v>3124</v>
      </c>
      <c r="BG888" s="94" t="s">
        <v>3123</v>
      </c>
      <c r="BH888" s="94" t="s">
        <v>3124</v>
      </c>
      <c r="BI888" s="94" t="str">
        <f t="shared" si="1271"/>
        <v>RGD</v>
      </c>
    </row>
    <row r="889" spans="56:61" hidden="1" x14ac:dyDescent="0.3">
      <c r="BD889" t="str">
        <f t="shared" si="1270"/>
        <v>RGDRIPON COMMUNITY HOSPITAL</v>
      </c>
      <c r="BE889" s="94" t="s">
        <v>3091</v>
      </c>
      <c r="BF889" s="94" t="s">
        <v>3092</v>
      </c>
      <c r="BG889" s="94" t="s">
        <v>3091</v>
      </c>
      <c r="BH889" s="94" t="s">
        <v>3092</v>
      </c>
      <c r="BI889" s="94" t="str">
        <f t="shared" si="1271"/>
        <v>RGD</v>
      </c>
    </row>
    <row r="890" spans="56:61" hidden="1" x14ac:dyDescent="0.3">
      <c r="BD890" t="str">
        <f t="shared" si="1270"/>
        <v>RGDRUTSON HOSPITAL</v>
      </c>
      <c r="BE890" s="94" t="s">
        <v>3131</v>
      </c>
      <c r="BF890" s="94" t="s">
        <v>3132</v>
      </c>
      <c r="BG890" s="94" t="s">
        <v>3131</v>
      </c>
      <c r="BH890" s="94" t="s">
        <v>3132</v>
      </c>
      <c r="BI890" s="94" t="str">
        <f t="shared" si="1271"/>
        <v>RGD</v>
      </c>
    </row>
    <row r="891" spans="56:61" hidden="1" x14ac:dyDescent="0.3">
      <c r="BD891" t="str">
        <f t="shared" si="1270"/>
        <v>RGDRYEDALE COUNSELLING</v>
      </c>
      <c r="BE891" s="94" t="s">
        <v>3115</v>
      </c>
      <c r="BF891" s="94" t="s">
        <v>3116</v>
      </c>
      <c r="BG891" s="94" t="s">
        <v>3115</v>
      </c>
      <c r="BH891" s="94" t="s">
        <v>3116</v>
      </c>
      <c r="BI891" s="94" t="str">
        <f t="shared" si="1271"/>
        <v>RGD</v>
      </c>
    </row>
    <row r="892" spans="56:61" hidden="1" x14ac:dyDescent="0.3">
      <c r="BD892" t="str">
        <f t="shared" si="1270"/>
        <v>RGDSEACROFT HOSPTIAL WARD J</v>
      </c>
      <c r="BE892" s="94" t="s">
        <v>3083</v>
      </c>
      <c r="BF892" s="94" t="s">
        <v>3084</v>
      </c>
      <c r="BG892" s="94" t="s">
        <v>3083</v>
      </c>
      <c r="BH892" s="94" t="s">
        <v>3084</v>
      </c>
      <c r="BI892" s="94" t="str">
        <f t="shared" si="1271"/>
        <v>RGD</v>
      </c>
    </row>
    <row r="893" spans="56:61" hidden="1" x14ac:dyDescent="0.3">
      <c r="BD893" t="str">
        <f t="shared" si="1270"/>
        <v>RGDSEACROFT ONE STOP SHOP</v>
      </c>
      <c r="BE893" s="94" t="s">
        <v>3089</v>
      </c>
      <c r="BF893" s="94" t="s">
        <v>3090</v>
      </c>
      <c r="BG893" s="94" t="s">
        <v>3089</v>
      </c>
      <c r="BH893" s="94" t="s">
        <v>3090</v>
      </c>
      <c r="BI893" s="94" t="str">
        <f t="shared" si="1271"/>
        <v>RGD</v>
      </c>
    </row>
    <row r="894" spans="56:61" hidden="1" x14ac:dyDescent="0.3">
      <c r="BD894" t="str">
        <f t="shared" si="1270"/>
        <v>RGDSELBY WAR MEMORIAL HOSPITAL</v>
      </c>
      <c r="BE894" s="94" t="s">
        <v>3127</v>
      </c>
      <c r="BF894" s="94" t="s">
        <v>3128</v>
      </c>
      <c r="BG894" s="94" t="s">
        <v>3127</v>
      </c>
      <c r="BH894" s="94" t="s">
        <v>3128</v>
      </c>
      <c r="BI894" s="94" t="str">
        <f t="shared" si="1271"/>
        <v>RGD</v>
      </c>
    </row>
    <row r="895" spans="56:61" hidden="1" x14ac:dyDescent="0.3">
      <c r="BD895" t="str">
        <f t="shared" si="1270"/>
        <v>RGDST GEORGE'S CRYPT</v>
      </c>
      <c r="BE895" s="94" t="s">
        <v>3065</v>
      </c>
      <c r="BF895" s="94" t="s">
        <v>3066</v>
      </c>
      <c r="BG895" s="94" t="s">
        <v>3065</v>
      </c>
      <c r="BH895" s="94" t="s">
        <v>3066</v>
      </c>
      <c r="BI895" s="94" t="str">
        <f t="shared" si="1271"/>
        <v>RGD</v>
      </c>
    </row>
    <row r="896" spans="56:61" hidden="1" x14ac:dyDescent="0.3">
      <c r="BD896" t="str">
        <f t="shared" si="1270"/>
        <v>RGDST JAMES'S UNIVERSITY HOSPITAL</v>
      </c>
      <c r="BE896" s="94" t="s">
        <v>3046</v>
      </c>
      <c r="BF896" s="94" t="s">
        <v>3047</v>
      </c>
      <c r="BG896" s="94" t="s">
        <v>3046</v>
      </c>
      <c r="BH896" s="94" t="s">
        <v>3047</v>
      </c>
      <c r="BI896" s="94" t="str">
        <f t="shared" si="1271"/>
        <v>RGD</v>
      </c>
    </row>
    <row r="897" spans="56:61" hidden="1" x14ac:dyDescent="0.3">
      <c r="BD897" t="str">
        <f t="shared" si="1270"/>
        <v>RGDST MARY'S HOSPITAL</v>
      </c>
      <c r="BE897" s="94" t="s">
        <v>3048</v>
      </c>
      <c r="BF897" s="94" t="s">
        <v>1216</v>
      </c>
      <c r="BG897" s="94" t="s">
        <v>3048</v>
      </c>
      <c r="BH897" s="94" t="s">
        <v>1216</v>
      </c>
      <c r="BI897" s="94" t="str">
        <f t="shared" si="1271"/>
        <v>RGD</v>
      </c>
    </row>
    <row r="898" spans="56:61" hidden="1" x14ac:dyDescent="0.3">
      <c r="BD898" t="str">
        <f t="shared" si="1270"/>
        <v>RGDST. ANDREW'S COUNSELLING &amp; PSYCHOTHERAPY UNIT</v>
      </c>
      <c r="BE898" s="94" t="s">
        <v>3125</v>
      </c>
      <c r="BF898" s="94" t="s">
        <v>3126</v>
      </c>
      <c r="BG898" s="94" t="s">
        <v>3125</v>
      </c>
      <c r="BH898" s="94" t="s">
        <v>3126</v>
      </c>
      <c r="BI898" s="94" t="str">
        <f t="shared" si="1271"/>
        <v>RGD</v>
      </c>
    </row>
    <row r="899" spans="56:61" hidden="1" x14ac:dyDescent="0.3">
      <c r="BD899" t="str">
        <f t="shared" si="1270"/>
        <v>RGDTEMPLARS CROFT</v>
      </c>
      <c r="BE899" s="94" t="s">
        <v>3081</v>
      </c>
      <c r="BF899" s="94" t="s">
        <v>3082</v>
      </c>
      <c r="BG899" s="94" t="s">
        <v>3081</v>
      </c>
      <c r="BH899" s="94" t="s">
        <v>3082</v>
      </c>
      <c r="BI899" s="94" t="str">
        <f t="shared" si="1271"/>
        <v>RGD</v>
      </c>
    </row>
    <row r="900" spans="56:61" hidden="1" x14ac:dyDescent="0.3">
      <c r="BD900" t="str">
        <f t="shared" si="1270"/>
        <v>RGDTHE BEECHES</v>
      </c>
      <c r="BE900" s="94" t="s">
        <v>3059</v>
      </c>
      <c r="BF900" s="94" t="s">
        <v>3060</v>
      </c>
      <c r="BG900" s="94" t="s">
        <v>3059</v>
      </c>
      <c r="BH900" s="94" t="s">
        <v>3060</v>
      </c>
      <c r="BI900" s="94" t="str">
        <f t="shared" si="1271"/>
        <v>RGD</v>
      </c>
    </row>
    <row r="901" spans="56:61" hidden="1" x14ac:dyDescent="0.3">
      <c r="BD901" t="str">
        <f t="shared" si="1270"/>
        <v>RGDTHE MOUNT</v>
      </c>
      <c r="BE901" s="94" t="s">
        <v>3039</v>
      </c>
      <c r="BF901" s="94" t="s">
        <v>2502</v>
      </c>
      <c r="BG901" s="94" t="s">
        <v>3039</v>
      </c>
      <c r="BH901" s="94" t="s">
        <v>2502</v>
      </c>
      <c r="BI901" s="94" t="str">
        <f t="shared" si="1271"/>
        <v>RGD</v>
      </c>
    </row>
    <row r="902" spans="56:61" hidden="1" x14ac:dyDescent="0.3">
      <c r="BD902" t="str">
        <f t="shared" si="1270"/>
        <v>RGDTHE OVAL</v>
      </c>
      <c r="BE902" s="94" t="s">
        <v>3053</v>
      </c>
      <c r="BF902" s="94" t="s">
        <v>3054</v>
      </c>
      <c r="BG902" s="94" t="s">
        <v>3053</v>
      </c>
      <c r="BH902" s="94" t="s">
        <v>3054</v>
      </c>
      <c r="BI902" s="94" t="str">
        <f t="shared" si="1271"/>
        <v>RGD</v>
      </c>
    </row>
    <row r="903" spans="56:61" hidden="1" x14ac:dyDescent="0.3">
      <c r="BD903" t="str">
        <f t="shared" si="1270"/>
        <v>RGDTOWNGATE HOUSE</v>
      </c>
      <c r="BE903" s="94" t="s">
        <v>8917</v>
      </c>
      <c r="BF903" s="94" t="s">
        <v>9105</v>
      </c>
      <c r="BG903" s="94" t="s">
        <v>8917</v>
      </c>
      <c r="BH903" s="94" t="s">
        <v>9105</v>
      </c>
      <c r="BI903" s="94" t="str">
        <f t="shared" si="1271"/>
        <v>RGD</v>
      </c>
    </row>
    <row r="904" spans="56:61" hidden="1" x14ac:dyDescent="0.3">
      <c r="BD904" t="str">
        <f t="shared" si="1270"/>
        <v>RGDWHARFEDALE GENERAL HOSPITAL</v>
      </c>
      <c r="BE904" s="94" t="s">
        <v>3040</v>
      </c>
      <c r="BF904" s="94" t="s">
        <v>3041</v>
      </c>
      <c r="BG904" s="94" t="s">
        <v>3040</v>
      </c>
      <c r="BH904" s="94" t="s">
        <v>3041</v>
      </c>
      <c r="BI904" s="94" t="str">
        <f t="shared" si="1271"/>
        <v>RGD</v>
      </c>
    </row>
    <row r="905" spans="56:61" hidden="1" x14ac:dyDescent="0.3">
      <c r="BD905" t="str">
        <f t="shared" si="1270"/>
        <v>RGDWHITBY HOSPITAL</v>
      </c>
      <c r="BE905" s="94" t="s">
        <v>3133</v>
      </c>
      <c r="BF905" s="94" t="s">
        <v>3134</v>
      </c>
      <c r="BG905" s="94" t="s">
        <v>3133</v>
      </c>
      <c r="BH905" s="94" t="s">
        <v>3134</v>
      </c>
      <c r="BI905" s="94" t="str">
        <f t="shared" si="1271"/>
        <v>RGD</v>
      </c>
    </row>
    <row r="906" spans="56:61" hidden="1" x14ac:dyDescent="0.3">
      <c r="BD906" t="str">
        <f t="shared" si="1270"/>
        <v>RGDWHITE HORSE VIEW</v>
      </c>
      <c r="BE906" s="94" t="s">
        <v>3117</v>
      </c>
      <c r="BF906" s="94" t="s">
        <v>3118</v>
      </c>
      <c r="BG906" s="94" t="s">
        <v>3117</v>
      </c>
      <c r="BH906" s="94" t="s">
        <v>3118</v>
      </c>
      <c r="BI906" s="94" t="str">
        <f t="shared" si="1271"/>
        <v>RGD</v>
      </c>
    </row>
    <row r="907" spans="56:61" hidden="1" x14ac:dyDescent="0.3">
      <c r="BD907" t="str">
        <f t="shared" si="1270"/>
        <v>RGDWORSLEY COURT</v>
      </c>
      <c r="BE907" s="94" t="s">
        <v>8918</v>
      </c>
      <c r="BF907" s="94" t="s">
        <v>9106</v>
      </c>
      <c r="BG907" s="94" t="s">
        <v>8918</v>
      </c>
      <c r="BH907" s="94" t="s">
        <v>9106</v>
      </c>
      <c r="BI907" s="94" t="str">
        <f t="shared" si="1271"/>
        <v>RGD</v>
      </c>
    </row>
    <row r="908" spans="56:61" hidden="1" x14ac:dyDescent="0.3">
      <c r="BD908" t="str">
        <f t="shared" si="1270"/>
        <v>RGDYORK DISTRICT HOSPITAL</v>
      </c>
      <c r="BE908" s="94" t="s">
        <v>3129</v>
      </c>
      <c r="BF908" s="94" t="s">
        <v>3130</v>
      </c>
      <c r="BG908" s="94" t="s">
        <v>3129</v>
      </c>
      <c r="BH908" s="94" t="s">
        <v>3130</v>
      </c>
      <c r="BI908" s="94" t="str">
        <f t="shared" si="1271"/>
        <v>RGD</v>
      </c>
    </row>
    <row r="909" spans="56:61" hidden="1" x14ac:dyDescent="0.3">
      <c r="BD909" t="str">
        <f t="shared" si="1270"/>
        <v>RGDYORK TOWERS</v>
      </c>
      <c r="BE909" s="94" t="s">
        <v>3061</v>
      </c>
      <c r="BF909" s="94" t="s">
        <v>3062</v>
      </c>
      <c r="BG909" s="94" t="s">
        <v>3061</v>
      </c>
      <c r="BH909" s="94" t="s">
        <v>3062</v>
      </c>
      <c r="BI909" s="94" t="str">
        <f t="shared" si="1271"/>
        <v>RGD</v>
      </c>
    </row>
    <row r="910" spans="56:61" hidden="1" x14ac:dyDescent="0.3">
      <c r="BD910" t="str">
        <f t="shared" si="1270"/>
        <v>RGMPAPWORTH HOSPITAL</v>
      </c>
      <c r="BE910" s="94" t="s">
        <v>836</v>
      </c>
      <c r="BF910" s="94" t="s">
        <v>9107</v>
      </c>
      <c r="BG910" s="94" t="s">
        <v>836</v>
      </c>
      <c r="BH910" s="94" t="s">
        <v>9107</v>
      </c>
      <c r="BI910" s="94" t="str">
        <f t="shared" si="1271"/>
        <v>RGM</v>
      </c>
    </row>
    <row r="911" spans="56:61" hidden="1" x14ac:dyDescent="0.3">
      <c r="BD911" t="str">
        <f t="shared" si="1270"/>
        <v>RGNHINCHINGBROOKE HOSPITAL</v>
      </c>
      <c r="BE911" s="94" t="s">
        <v>10065</v>
      </c>
      <c r="BF911" s="94" t="s">
        <v>7568</v>
      </c>
      <c r="BG911" s="94" t="s">
        <v>10065</v>
      </c>
      <c r="BH911" s="94" t="s">
        <v>7568</v>
      </c>
      <c r="BI911" s="94" t="str">
        <f t="shared" si="1271"/>
        <v>RGN</v>
      </c>
    </row>
    <row r="912" spans="56:61" hidden="1" x14ac:dyDescent="0.3">
      <c r="BD912" t="str">
        <f t="shared" si="1270"/>
        <v>RGNPETERBOROUGH CITY HOSPITAL</v>
      </c>
      <c r="BE912" s="94" t="s">
        <v>838</v>
      </c>
      <c r="BF912" s="94" t="s">
        <v>9108</v>
      </c>
      <c r="BG912" s="94" t="s">
        <v>838</v>
      </c>
      <c r="BH912" s="94" t="s">
        <v>9108</v>
      </c>
      <c r="BI912" s="94" t="str">
        <f t="shared" si="1271"/>
        <v>RGN</v>
      </c>
    </row>
    <row r="913" spans="56:61" hidden="1" x14ac:dyDescent="0.3">
      <c r="BD913" t="str">
        <f t="shared" si="1270"/>
        <v>RGNSTAMFORD AND RUTLAND HOSPITAL</v>
      </c>
      <c r="BE913" s="94" t="s">
        <v>839</v>
      </c>
      <c r="BF913" s="94" t="s">
        <v>9109</v>
      </c>
      <c r="BG913" s="94" t="s">
        <v>839</v>
      </c>
      <c r="BH913" s="94" t="s">
        <v>9109</v>
      </c>
      <c r="BI913" s="94" t="str">
        <f t="shared" si="1271"/>
        <v>RGN</v>
      </c>
    </row>
    <row r="914" spans="56:61" hidden="1" x14ac:dyDescent="0.3">
      <c r="BD914" t="str">
        <f t="shared" si="1270"/>
        <v>RGNTHE HUNTINGDON NHS TREATMENT CENTRE</v>
      </c>
      <c r="BE914" s="94" t="s">
        <v>10066</v>
      </c>
      <c r="BF914" s="94" t="s">
        <v>10067</v>
      </c>
      <c r="BG914" s="94" t="s">
        <v>10066</v>
      </c>
      <c r="BH914" s="94" t="s">
        <v>10067</v>
      </c>
      <c r="BI914" s="94" t="str">
        <f t="shared" si="1271"/>
        <v>RGN</v>
      </c>
    </row>
    <row r="915" spans="56:61" hidden="1" x14ac:dyDescent="0.3">
      <c r="BD915" t="str">
        <f t="shared" si="1270"/>
        <v>RGPBECCLES AND DISTRICT HOSPITAL</v>
      </c>
      <c r="BE915" s="94" t="s">
        <v>840</v>
      </c>
      <c r="BF915" s="94" t="s">
        <v>2138</v>
      </c>
      <c r="BG915" s="94" t="s">
        <v>840</v>
      </c>
      <c r="BH915" s="94" t="s">
        <v>2138</v>
      </c>
      <c r="BI915" s="94" t="str">
        <f t="shared" si="1271"/>
        <v>RGP</v>
      </c>
    </row>
    <row r="916" spans="56:61" hidden="1" x14ac:dyDescent="0.3">
      <c r="BD916" t="str">
        <f t="shared" si="1270"/>
        <v>RGPJAMES PAGET UNIVERSITY HOSPITAL</v>
      </c>
      <c r="BE916" s="94" t="s">
        <v>841</v>
      </c>
      <c r="BF916" s="94" t="s">
        <v>9110</v>
      </c>
      <c r="BG916" s="94" t="s">
        <v>841</v>
      </c>
      <c r="BH916" s="94" t="s">
        <v>9110</v>
      </c>
      <c r="BI916" s="94" t="str">
        <f t="shared" si="1271"/>
        <v>RGP</v>
      </c>
    </row>
    <row r="917" spans="56:61" hidden="1" x14ac:dyDescent="0.3">
      <c r="BD917" t="str">
        <f t="shared" si="1270"/>
        <v>RGPLOWESTOFT HOSPITAL</v>
      </c>
      <c r="BE917" s="94" t="s">
        <v>842</v>
      </c>
      <c r="BF917" s="94" t="s">
        <v>9111</v>
      </c>
      <c r="BG917" s="94" t="s">
        <v>842</v>
      </c>
      <c r="BH917" s="94" t="s">
        <v>9111</v>
      </c>
      <c r="BI917" s="94" t="str">
        <f t="shared" si="1271"/>
        <v>RGP</v>
      </c>
    </row>
    <row r="918" spans="56:61" hidden="1" x14ac:dyDescent="0.3">
      <c r="BD918" t="str">
        <f t="shared" si="1270"/>
        <v>RGPNORTHGATE HOSPITAL</v>
      </c>
      <c r="BE918" s="94" t="s">
        <v>843</v>
      </c>
      <c r="BF918" s="94" t="s">
        <v>2108</v>
      </c>
      <c r="BG918" s="94" t="s">
        <v>843</v>
      </c>
      <c r="BH918" s="94" t="s">
        <v>2108</v>
      </c>
      <c r="BI918" s="94" t="str">
        <f t="shared" si="1271"/>
        <v>RGP</v>
      </c>
    </row>
    <row r="919" spans="56:61" hidden="1" x14ac:dyDescent="0.3">
      <c r="BD919" t="str">
        <f t="shared" si="1270"/>
        <v>RGPPATRICK STEAD HOSPITAL</v>
      </c>
      <c r="BE919" s="94" t="s">
        <v>844</v>
      </c>
      <c r="BF919" s="94" t="s">
        <v>2136</v>
      </c>
      <c r="BG919" s="94" t="s">
        <v>844</v>
      </c>
      <c r="BH919" s="94" t="s">
        <v>2136</v>
      </c>
      <c r="BI919" s="94" t="str">
        <f t="shared" si="1271"/>
        <v>RGP</v>
      </c>
    </row>
    <row r="920" spans="56:61" hidden="1" x14ac:dyDescent="0.3">
      <c r="BD920" t="str">
        <f t="shared" si="1270"/>
        <v>RGPSOUTHWOLD HOSPITAL</v>
      </c>
      <c r="BE920" s="94" t="s">
        <v>845</v>
      </c>
      <c r="BF920" s="94" t="s">
        <v>2140</v>
      </c>
      <c r="BG920" s="94" t="s">
        <v>845</v>
      </c>
      <c r="BH920" s="94" t="s">
        <v>2140</v>
      </c>
      <c r="BI920" s="94" t="str">
        <f t="shared" si="1271"/>
        <v>RGP</v>
      </c>
    </row>
    <row r="921" spans="56:61" hidden="1" x14ac:dyDescent="0.3">
      <c r="BD921" t="str">
        <f t="shared" si="1270"/>
        <v>RGQALDEBURGH HOSPITAL</v>
      </c>
      <c r="BE921" s="94" t="s">
        <v>10217</v>
      </c>
      <c r="BF921" s="94" t="s">
        <v>10218</v>
      </c>
      <c r="BG921" s="94" t="s">
        <v>10217</v>
      </c>
      <c r="BH921" s="94" t="s">
        <v>10218</v>
      </c>
      <c r="BI921" s="94" t="str">
        <f t="shared" si="1271"/>
        <v>RGQ</v>
      </c>
    </row>
    <row r="922" spans="56:61" hidden="1" x14ac:dyDescent="0.3">
      <c r="BD922" t="str">
        <f t="shared" si="1270"/>
        <v>RGQBLUEBIRD LODGE</v>
      </c>
      <c r="BE922" s="94" t="s">
        <v>10219</v>
      </c>
      <c r="BF922" s="94" t="s">
        <v>10220</v>
      </c>
      <c r="BG922" s="94" t="s">
        <v>10219</v>
      </c>
      <c r="BH922" s="94" t="s">
        <v>10220</v>
      </c>
      <c r="BI922" s="94" t="str">
        <f t="shared" si="1271"/>
        <v>RGQ</v>
      </c>
    </row>
    <row r="923" spans="56:61" hidden="1" x14ac:dyDescent="0.3">
      <c r="BD923" t="str">
        <f t="shared" si="1270"/>
        <v>RGQFELIXSTOWE HOSPITAL</v>
      </c>
      <c r="BE923" s="94" t="s">
        <v>10221</v>
      </c>
      <c r="BF923" s="94" t="s">
        <v>10222</v>
      </c>
      <c r="BG923" s="94" t="s">
        <v>10221</v>
      </c>
      <c r="BH923" s="94" t="s">
        <v>10222</v>
      </c>
      <c r="BI923" s="94" t="str">
        <f t="shared" si="1271"/>
        <v>RGQ</v>
      </c>
    </row>
    <row r="924" spans="56:61" hidden="1" x14ac:dyDescent="0.3">
      <c r="BD924" t="str">
        <f t="shared" si="1270"/>
        <v>RGQTHE IPSWICH HOSPITAL NHS TRUST</v>
      </c>
      <c r="BE924" s="94" t="s">
        <v>846</v>
      </c>
      <c r="BF924" s="94" t="s">
        <v>9112</v>
      </c>
      <c r="BG924" s="94" t="s">
        <v>846</v>
      </c>
      <c r="BH924" s="94" t="s">
        <v>9112</v>
      </c>
      <c r="BI924" s="94" t="str">
        <f t="shared" si="1271"/>
        <v>RGQ</v>
      </c>
    </row>
    <row r="925" spans="56:61" hidden="1" x14ac:dyDescent="0.3">
      <c r="BD925" t="str">
        <f t="shared" si="1270"/>
        <v>RGRGROVE LANE SURGERY</v>
      </c>
      <c r="BE925" s="94" t="s">
        <v>847</v>
      </c>
      <c r="BF925" s="94" t="s">
        <v>9113</v>
      </c>
      <c r="BG925" s="94" t="s">
        <v>847</v>
      </c>
      <c r="BH925" s="94" t="s">
        <v>9113</v>
      </c>
      <c r="BI925" s="94" t="str">
        <f t="shared" si="1271"/>
        <v>RGR</v>
      </c>
    </row>
    <row r="926" spans="56:61" hidden="1" x14ac:dyDescent="0.3">
      <c r="BD926" t="str">
        <f t="shared" si="1270"/>
        <v>RGRTHINGOE HOUSE</v>
      </c>
      <c r="BE926" s="94" t="s">
        <v>848</v>
      </c>
      <c r="BF926" s="94" t="s">
        <v>9114</v>
      </c>
      <c r="BG926" s="94" t="s">
        <v>848</v>
      </c>
      <c r="BH926" s="94" t="s">
        <v>9114</v>
      </c>
      <c r="BI926" s="94" t="str">
        <f t="shared" si="1271"/>
        <v>RGR</v>
      </c>
    </row>
    <row r="927" spans="56:61" hidden="1" x14ac:dyDescent="0.3">
      <c r="BD927" t="str">
        <f t="shared" si="1270"/>
        <v>RGRWEST SUFFOLK HOSPITAL</v>
      </c>
      <c r="BE927" s="94" t="s">
        <v>849</v>
      </c>
      <c r="BF927" s="94" t="s">
        <v>5398</v>
      </c>
      <c r="BG927" s="94" t="s">
        <v>849</v>
      </c>
      <c r="BH927" s="94" t="s">
        <v>5398</v>
      </c>
      <c r="BI927" s="94" t="str">
        <f t="shared" si="1271"/>
        <v>RGR</v>
      </c>
    </row>
    <row r="928" spans="56:61" hidden="1" x14ac:dyDescent="0.3">
      <c r="BD928" t="str">
        <f t="shared" si="1270"/>
        <v>RGTADDENBROOKE'S HOSPITAL</v>
      </c>
      <c r="BE928" s="94" t="s">
        <v>850</v>
      </c>
      <c r="BF928" s="94" t="s">
        <v>9115</v>
      </c>
      <c r="BG928" s="94" t="s">
        <v>850</v>
      </c>
      <c r="BH928" s="94" t="s">
        <v>9115</v>
      </c>
      <c r="BI928" s="94" t="str">
        <f t="shared" si="1271"/>
        <v>RGT</v>
      </c>
    </row>
    <row r="929" spans="56:61" hidden="1" x14ac:dyDescent="0.3">
      <c r="BD929" t="str">
        <f t="shared" si="1270"/>
        <v>RGTNEWMARKET HOSPITAL</v>
      </c>
      <c r="BE929" s="94" t="s">
        <v>612</v>
      </c>
      <c r="BF929" s="94" t="s">
        <v>2152</v>
      </c>
      <c r="BG929" s="94" t="s">
        <v>612</v>
      </c>
      <c r="BH929" s="94" t="s">
        <v>2152</v>
      </c>
      <c r="BI929" s="94" t="str">
        <f t="shared" si="1271"/>
        <v>RGT</v>
      </c>
    </row>
    <row r="930" spans="56:61" hidden="1" x14ac:dyDescent="0.3">
      <c r="BD930" t="str">
        <f t="shared" si="1270"/>
        <v>RGTROSIE HOSPITAL</v>
      </c>
      <c r="BE930" s="94" t="s">
        <v>613</v>
      </c>
      <c r="BF930" s="94" t="s">
        <v>9116</v>
      </c>
      <c r="BG930" s="94" t="s">
        <v>613</v>
      </c>
      <c r="BH930" s="94" t="s">
        <v>9116</v>
      </c>
      <c r="BI930" s="94" t="str">
        <f t="shared" si="1271"/>
        <v>RGT</v>
      </c>
    </row>
    <row r="931" spans="56:61" hidden="1" x14ac:dyDescent="0.3">
      <c r="BD931" t="str">
        <f t="shared" si="1270"/>
        <v>RGTROYSTON HOSPITAL</v>
      </c>
      <c r="BE931" s="94" t="s">
        <v>614</v>
      </c>
      <c r="BF931" s="94" t="s">
        <v>7204</v>
      </c>
      <c r="BG931" s="94" t="s">
        <v>614</v>
      </c>
      <c r="BH931" s="94" t="s">
        <v>7204</v>
      </c>
      <c r="BI931" s="94" t="str">
        <f t="shared" si="1271"/>
        <v>RGT</v>
      </c>
    </row>
    <row r="932" spans="56:61" hidden="1" x14ac:dyDescent="0.3">
      <c r="BD932" t="str">
        <f t="shared" si="1270"/>
        <v>RGTSAFFRON WALDEN COMMUNITY HOSPITAL</v>
      </c>
      <c r="BE932" s="94" t="s">
        <v>1008</v>
      </c>
      <c r="BF932" s="94" t="s">
        <v>5461</v>
      </c>
      <c r="BG932" s="94" t="s">
        <v>1008</v>
      </c>
      <c r="BH932" s="94" t="s">
        <v>5461</v>
      </c>
      <c r="BI932" s="94" t="str">
        <f t="shared" si="1271"/>
        <v>RGT</v>
      </c>
    </row>
    <row r="933" spans="56:61" hidden="1" x14ac:dyDescent="0.3">
      <c r="BD933" t="str">
        <f t="shared" si="1270"/>
        <v>RH5BARNFIELD UNIT (MINEHEAD DAY HOSPITAL)</v>
      </c>
      <c r="BE933" s="94" t="s">
        <v>3173</v>
      </c>
      <c r="BF933" s="94" t="s">
        <v>3174</v>
      </c>
      <c r="BG933" s="94" t="s">
        <v>3173</v>
      </c>
      <c r="BH933" s="94" t="s">
        <v>3174</v>
      </c>
      <c r="BI933" s="94" t="str">
        <f t="shared" si="1271"/>
        <v>RH5</v>
      </c>
    </row>
    <row r="934" spans="56:61" hidden="1" x14ac:dyDescent="0.3">
      <c r="BD934" t="str">
        <f t="shared" si="1270"/>
        <v>RH5BLACK SWAN</v>
      </c>
      <c r="BE934" s="94" t="s">
        <v>3155</v>
      </c>
      <c r="BF934" s="94" t="s">
        <v>3156</v>
      </c>
      <c r="BG934" s="94" t="s">
        <v>3155</v>
      </c>
      <c r="BH934" s="94" t="s">
        <v>3156</v>
      </c>
      <c r="BI934" s="94" t="str">
        <f t="shared" si="1271"/>
        <v>RH5</v>
      </c>
    </row>
    <row r="935" spans="56:61" hidden="1" x14ac:dyDescent="0.3">
      <c r="BD935" t="str">
        <f t="shared" si="1270"/>
        <v>RH5BRIDGWATER COMMUNITY HOSPITAL</v>
      </c>
      <c r="BE935" s="94" t="s">
        <v>3207</v>
      </c>
      <c r="BF935" s="94" t="s">
        <v>3208</v>
      </c>
      <c r="BG935" s="94" t="s">
        <v>3207</v>
      </c>
      <c r="BH935" s="94" t="s">
        <v>3208</v>
      </c>
      <c r="BI935" s="94" t="str">
        <f t="shared" si="1271"/>
        <v>RH5</v>
      </c>
    </row>
    <row r="936" spans="56:61" hidden="1" x14ac:dyDescent="0.3">
      <c r="BD936" t="str">
        <f t="shared" si="1270"/>
        <v>RH5BRIDGWATER HOSPITAL</v>
      </c>
      <c r="BE936" s="94" t="s">
        <v>3179</v>
      </c>
      <c r="BF936" s="94" t="s">
        <v>3180</v>
      </c>
      <c r="BG936" s="94" t="s">
        <v>3179</v>
      </c>
      <c r="BH936" s="94" t="s">
        <v>3180</v>
      </c>
      <c r="BI936" s="94" t="str">
        <f t="shared" si="1271"/>
        <v>RH5</v>
      </c>
    </row>
    <row r="937" spans="56:61" hidden="1" x14ac:dyDescent="0.3">
      <c r="BD937" t="str">
        <f t="shared" si="1270"/>
        <v>RH5BROADWAY REHABILITATION SERVICE (ASH WARD)</v>
      </c>
      <c r="BE937" s="94" t="s">
        <v>8072</v>
      </c>
      <c r="BF937" s="94" t="s">
        <v>9117</v>
      </c>
      <c r="BG937" s="94" t="s">
        <v>8072</v>
      </c>
      <c r="BH937" s="94" t="s">
        <v>9117</v>
      </c>
      <c r="BI937" s="94" t="str">
        <f t="shared" si="1271"/>
        <v>RH5</v>
      </c>
    </row>
    <row r="938" spans="56:61" hidden="1" x14ac:dyDescent="0.3">
      <c r="BD938" t="str">
        <f t="shared" si="1270"/>
        <v>RH5BROADWAY REHABILITATION SERVICE (WILLOW WARD)</v>
      </c>
      <c r="BE938" s="94" t="s">
        <v>8073</v>
      </c>
      <c r="BF938" s="94" t="s">
        <v>9118</v>
      </c>
      <c r="BG938" s="94" t="s">
        <v>8073</v>
      </c>
      <c r="BH938" s="94" t="s">
        <v>9118</v>
      </c>
      <c r="BI938" s="94" t="str">
        <f t="shared" si="1271"/>
        <v>RH5</v>
      </c>
    </row>
    <row r="939" spans="56:61" hidden="1" x14ac:dyDescent="0.3">
      <c r="BD939" t="str">
        <f t="shared" si="1270"/>
        <v>RH5BURNHAM ON SEA WAR MEMORIAL HOSPITAL</v>
      </c>
      <c r="BE939" s="94" t="s">
        <v>3181</v>
      </c>
      <c r="BF939" s="94" t="s">
        <v>3182</v>
      </c>
      <c r="BG939" s="94" t="s">
        <v>3181</v>
      </c>
      <c r="BH939" s="94" t="s">
        <v>3182</v>
      </c>
      <c r="BI939" s="94" t="str">
        <f t="shared" si="1271"/>
        <v>RH5</v>
      </c>
    </row>
    <row r="940" spans="56:61" hidden="1" x14ac:dyDescent="0.3">
      <c r="BD940" t="str">
        <f t="shared" si="1270"/>
        <v>RH5BURTONS ORCHARD</v>
      </c>
      <c r="BE940" s="94" t="s">
        <v>3167</v>
      </c>
      <c r="BF940" s="94" t="s">
        <v>3168</v>
      </c>
      <c r="BG940" s="94" t="s">
        <v>3167</v>
      </c>
      <c r="BH940" s="94" t="s">
        <v>3168</v>
      </c>
      <c r="BI940" s="94" t="str">
        <f t="shared" si="1271"/>
        <v>RH5</v>
      </c>
    </row>
    <row r="941" spans="56:61" hidden="1" x14ac:dyDescent="0.3">
      <c r="BD941" t="str">
        <f t="shared" si="1270"/>
        <v>RH5CEDAR LODGE</v>
      </c>
      <c r="BE941" s="94" t="s">
        <v>3159</v>
      </c>
      <c r="BF941" s="94" t="s">
        <v>3160</v>
      </c>
      <c r="BG941" s="94" t="s">
        <v>3159</v>
      </c>
      <c r="BH941" s="94" t="s">
        <v>3160</v>
      </c>
      <c r="BI941" s="94" t="str">
        <f t="shared" si="1271"/>
        <v>RH5</v>
      </c>
    </row>
    <row r="942" spans="56:61" hidden="1" x14ac:dyDescent="0.3">
      <c r="BD942" t="str">
        <f t="shared" ref="BD942:BD1005" si="1272">CONCATENATE(LEFT(BE942, 3),BF942)</f>
        <v>RH5CHARD HOSPITAL</v>
      </c>
      <c r="BE942" s="94" t="s">
        <v>3177</v>
      </c>
      <c r="BF942" s="94" t="s">
        <v>3178</v>
      </c>
      <c r="BG942" s="94" t="s">
        <v>3177</v>
      </c>
      <c r="BH942" s="94" t="s">
        <v>3178</v>
      </c>
      <c r="BI942" s="94" t="str">
        <f t="shared" ref="BI942:BI1005" si="1273">LEFT(BG942,3)</f>
        <v>RH5</v>
      </c>
    </row>
    <row r="943" spans="56:61" hidden="1" x14ac:dyDescent="0.3">
      <c r="BD943" t="str">
        <f t="shared" si="1272"/>
        <v>RH5CHEDDON LODGE</v>
      </c>
      <c r="BE943" s="94" t="s">
        <v>3161</v>
      </c>
      <c r="BF943" s="94" t="s">
        <v>3162</v>
      </c>
      <c r="BG943" s="94" t="s">
        <v>3161</v>
      </c>
      <c r="BH943" s="94" t="s">
        <v>3162</v>
      </c>
      <c r="BI943" s="94" t="str">
        <f t="shared" si="1273"/>
        <v>RH5</v>
      </c>
    </row>
    <row r="944" spans="56:61" hidden="1" x14ac:dyDescent="0.3">
      <c r="BD944" t="str">
        <f t="shared" si="1272"/>
        <v>RH5CREWKERNE HOSPITAL</v>
      </c>
      <c r="BE944" s="94" t="s">
        <v>3191</v>
      </c>
      <c r="BF944" s="94" t="s">
        <v>3192</v>
      </c>
      <c r="BG944" s="94" t="s">
        <v>3191</v>
      </c>
      <c r="BH944" s="94" t="s">
        <v>3192</v>
      </c>
      <c r="BI944" s="94" t="str">
        <f t="shared" si="1273"/>
        <v>RH5</v>
      </c>
    </row>
    <row r="945" spans="56:61" hidden="1" x14ac:dyDescent="0.3">
      <c r="BD945" t="str">
        <f t="shared" si="1272"/>
        <v>RH5DENE BARTON COMMUNITY UNIT</v>
      </c>
      <c r="BE945" s="94" t="s">
        <v>3197</v>
      </c>
      <c r="BF945" s="94" t="s">
        <v>3198</v>
      </c>
      <c r="BG945" s="94" t="s">
        <v>3197</v>
      </c>
      <c r="BH945" s="94" t="s">
        <v>3198</v>
      </c>
      <c r="BI945" s="94" t="str">
        <f t="shared" si="1273"/>
        <v>RH5</v>
      </c>
    </row>
    <row r="946" spans="56:61" hidden="1" x14ac:dyDescent="0.3">
      <c r="BD946" t="str">
        <f t="shared" si="1272"/>
        <v>RH5FROME COMMUNITY HOSPITAL</v>
      </c>
      <c r="BE946" s="94" t="s">
        <v>3199</v>
      </c>
      <c r="BF946" s="94" t="s">
        <v>3200</v>
      </c>
      <c r="BG946" s="94" t="s">
        <v>3199</v>
      </c>
      <c r="BH946" s="94" t="s">
        <v>3200</v>
      </c>
      <c r="BI946" s="94" t="str">
        <f t="shared" si="1273"/>
        <v>RH5</v>
      </c>
    </row>
    <row r="947" spans="56:61" hidden="1" x14ac:dyDescent="0.3">
      <c r="BD947" t="str">
        <f t="shared" si="1272"/>
        <v>RH5GLASTONBURY PCDS</v>
      </c>
      <c r="BE947" s="94" t="s">
        <v>3203</v>
      </c>
      <c r="BF947" s="94" t="s">
        <v>3204</v>
      </c>
      <c r="BG947" s="94" t="s">
        <v>3203</v>
      </c>
      <c r="BH947" s="94" t="s">
        <v>3204</v>
      </c>
      <c r="BI947" s="94" t="str">
        <f t="shared" si="1273"/>
        <v>RH5</v>
      </c>
    </row>
    <row r="948" spans="56:61" hidden="1" x14ac:dyDescent="0.3">
      <c r="BD948" t="str">
        <f t="shared" si="1272"/>
        <v>RH5HOLFORD</v>
      </c>
      <c r="BE948" s="94" t="s">
        <v>3149</v>
      </c>
      <c r="BF948" s="94" t="s">
        <v>3150</v>
      </c>
      <c r="BG948" s="94" t="s">
        <v>3149</v>
      </c>
      <c r="BH948" s="94" t="s">
        <v>3150</v>
      </c>
      <c r="BI948" s="94" t="str">
        <f t="shared" si="1273"/>
        <v>RH5</v>
      </c>
    </row>
    <row r="949" spans="56:61" hidden="1" x14ac:dyDescent="0.3">
      <c r="BD949" t="str">
        <f t="shared" si="1272"/>
        <v>RH5INTERSTEP CYBERCAFE</v>
      </c>
      <c r="BE949" s="94" t="s">
        <v>3163</v>
      </c>
      <c r="BF949" s="94" t="s">
        <v>3164</v>
      </c>
      <c r="BG949" s="94" t="s">
        <v>3163</v>
      </c>
      <c r="BH949" s="94" t="s">
        <v>3164</v>
      </c>
      <c r="BI949" s="94" t="str">
        <f t="shared" si="1273"/>
        <v>RH5</v>
      </c>
    </row>
    <row r="950" spans="56:61" hidden="1" x14ac:dyDescent="0.3">
      <c r="BD950" t="str">
        <f t="shared" si="1272"/>
        <v>RH5MAGNOLIA</v>
      </c>
      <c r="BE950" s="94" t="s">
        <v>3137</v>
      </c>
      <c r="BF950" s="94" t="s">
        <v>3138</v>
      </c>
      <c r="BG950" s="94" t="s">
        <v>3137</v>
      </c>
      <c r="BH950" s="94" t="s">
        <v>3138</v>
      </c>
      <c r="BI950" s="94" t="str">
        <f t="shared" si="1273"/>
        <v>RH5</v>
      </c>
    </row>
    <row r="951" spans="56:61" hidden="1" x14ac:dyDescent="0.3">
      <c r="BD951" t="str">
        <f t="shared" si="1272"/>
        <v>RH5MINEHEAD COMMUNITY HOSPITAL</v>
      </c>
      <c r="BE951" s="94" t="s">
        <v>3183</v>
      </c>
      <c r="BF951" s="94" t="s">
        <v>3184</v>
      </c>
      <c r="BG951" s="94" t="s">
        <v>3183</v>
      </c>
      <c r="BH951" s="94" t="s">
        <v>3184</v>
      </c>
      <c r="BI951" s="94" t="str">
        <f t="shared" si="1273"/>
        <v>RH5</v>
      </c>
    </row>
    <row r="952" spans="56:61" hidden="1" x14ac:dyDescent="0.3">
      <c r="BD952" t="str">
        <f t="shared" si="1272"/>
        <v>RH5OLDER PERSONS (CRANLEIGH)</v>
      </c>
      <c r="BE952" s="94" t="s">
        <v>3171</v>
      </c>
      <c r="BF952" s="94" t="s">
        <v>3172</v>
      </c>
      <c r="BG952" s="94" t="s">
        <v>3171</v>
      </c>
      <c r="BH952" s="94" t="s">
        <v>3172</v>
      </c>
      <c r="BI952" s="94" t="str">
        <f t="shared" si="1273"/>
        <v>RH5</v>
      </c>
    </row>
    <row r="953" spans="56:61" hidden="1" x14ac:dyDescent="0.3">
      <c r="BD953" t="str">
        <f t="shared" si="1272"/>
        <v>RH5PYRLAND</v>
      </c>
      <c r="BE953" s="94" t="s">
        <v>3145</v>
      </c>
      <c r="BF953" s="94" t="s">
        <v>3146</v>
      </c>
      <c r="BG953" s="94" t="s">
        <v>3145</v>
      </c>
      <c r="BH953" s="94" t="s">
        <v>3146</v>
      </c>
      <c r="BI953" s="94" t="str">
        <f t="shared" si="1273"/>
        <v>RH5</v>
      </c>
    </row>
    <row r="954" spans="56:61" hidden="1" x14ac:dyDescent="0.3">
      <c r="BD954" t="str">
        <f t="shared" si="1272"/>
        <v>RH5RIDLEY DAY HOSPITAL</v>
      </c>
      <c r="BE954" s="94" t="s">
        <v>3153</v>
      </c>
      <c r="BF954" s="94" t="s">
        <v>3154</v>
      </c>
      <c r="BG954" s="94" t="s">
        <v>3153</v>
      </c>
      <c r="BH954" s="94" t="s">
        <v>3154</v>
      </c>
      <c r="BI954" s="94" t="str">
        <f t="shared" si="1273"/>
        <v>RH5</v>
      </c>
    </row>
    <row r="955" spans="56:61" hidden="1" x14ac:dyDescent="0.3">
      <c r="BD955" t="str">
        <f t="shared" si="1272"/>
        <v>RH5ROWAN</v>
      </c>
      <c r="BE955" s="94" t="s">
        <v>3147</v>
      </c>
      <c r="BF955" s="94" t="s">
        <v>3148</v>
      </c>
      <c r="BG955" s="94" t="s">
        <v>3147</v>
      </c>
      <c r="BH955" s="94" t="s">
        <v>3148</v>
      </c>
      <c r="BI955" s="94" t="str">
        <f t="shared" si="1273"/>
        <v>RH5</v>
      </c>
    </row>
    <row r="956" spans="56:61" hidden="1" x14ac:dyDescent="0.3">
      <c r="BD956" t="str">
        <f t="shared" si="1272"/>
        <v>RH5RYDON</v>
      </c>
      <c r="BE956" s="94" t="s">
        <v>3141</v>
      </c>
      <c r="BF956" s="94" t="s">
        <v>3142</v>
      </c>
      <c r="BG956" s="94" t="s">
        <v>3141</v>
      </c>
      <c r="BH956" s="94" t="s">
        <v>3142</v>
      </c>
      <c r="BI956" s="94" t="str">
        <f t="shared" si="1273"/>
        <v>RH5</v>
      </c>
    </row>
    <row r="957" spans="56:61" hidden="1" x14ac:dyDescent="0.3">
      <c r="BD957" t="str">
        <f t="shared" si="1272"/>
        <v>RH5SHEPTON MALLET COMMUNITY HOSPITAL</v>
      </c>
      <c r="BE957" s="94" t="s">
        <v>3187</v>
      </c>
      <c r="BF957" s="94" t="s">
        <v>3188</v>
      </c>
      <c r="BG957" s="94" t="s">
        <v>3187</v>
      </c>
      <c r="BH957" s="94" t="s">
        <v>3188</v>
      </c>
      <c r="BI957" s="94" t="str">
        <f t="shared" si="1273"/>
        <v>RH5</v>
      </c>
    </row>
    <row r="958" spans="56:61" hidden="1" x14ac:dyDescent="0.3">
      <c r="BD958" t="str">
        <f t="shared" si="1272"/>
        <v>RH5SOUTH PETHERTON HOSPITAL</v>
      </c>
      <c r="BE958" s="94" t="s">
        <v>3193</v>
      </c>
      <c r="BF958" s="94" t="s">
        <v>3194</v>
      </c>
      <c r="BG958" s="94" t="s">
        <v>3193</v>
      </c>
      <c r="BH958" s="94" t="s">
        <v>3194</v>
      </c>
      <c r="BI958" s="94" t="str">
        <f t="shared" si="1273"/>
        <v>RH5</v>
      </c>
    </row>
    <row r="959" spans="56:61" hidden="1" x14ac:dyDescent="0.3">
      <c r="BD959" t="str">
        <f t="shared" si="1272"/>
        <v>RH5ST ANDREWS</v>
      </c>
      <c r="BE959" s="94" t="s">
        <v>3205</v>
      </c>
      <c r="BF959" s="94" t="s">
        <v>3206</v>
      </c>
      <c r="BG959" s="94" t="s">
        <v>3205</v>
      </c>
      <c r="BH959" s="94" t="s">
        <v>3206</v>
      </c>
      <c r="BI959" s="94" t="str">
        <f t="shared" si="1273"/>
        <v>RH5</v>
      </c>
    </row>
    <row r="960" spans="56:61" hidden="1" x14ac:dyDescent="0.3">
      <c r="BD960" t="str">
        <f t="shared" si="1272"/>
        <v>RH5TAUNTON ADULT</v>
      </c>
      <c r="BE960" s="94" t="s">
        <v>3169</v>
      </c>
      <c r="BF960" s="94" t="s">
        <v>3170</v>
      </c>
      <c r="BG960" s="94" t="s">
        <v>3169</v>
      </c>
      <c r="BH960" s="94" t="s">
        <v>3170</v>
      </c>
      <c r="BI960" s="94" t="str">
        <f t="shared" si="1273"/>
        <v>RH5</v>
      </c>
    </row>
    <row r="961" spans="56:61" hidden="1" x14ac:dyDescent="0.3">
      <c r="BD961" t="str">
        <f t="shared" si="1272"/>
        <v>RH5THE BRIDGE</v>
      </c>
      <c r="BE961" s="94" t="s">
        <v>3151</v>
      </c>
      <c r="BF961" s="94" t="s">
        <v>3152</v>
      </c>
      <c r="BG961" s="94" t="s">
        <v>3151</v>
      </c>
      <c r="BH961" s="94" t="s">
        <v>3152</v>
      </c>
      <c r="BI961" s="94" t="str">
        <f t="shared" si="1273"/>
        <v>RH5</v>
      </c>
    </row>
    <row r="962" spans="56:61" hidden="1" x14ac:dyDescent="0.3">
      <c r="BD962" t="str">
        <f t="shared" si="1272"/>
        <v>RH5THE LODGE (EVERGREEN)</v>
      </c>
      <c r="BE962" s="94" t="s">
        <v>3201</v>
      </c>
      <c r="BF962" s="94" t="s">
        <v>3202</v>
      </c>
      <c r="BG962" s="94" t="s">
        <v>3201</v>
      </c>
      <c r="BH962" s="94" t="s">
        <v>3202</v>
      </c>
      <c r="BI962" s="94" t="str">
        <f t="shared" si="1273"/>
        <v>RH5</v>
      </c>
    </row>
    <row r="963" spans="56:61" hidden="1" x14ac:dyDescent="0.3">
      <c r="BD963" t="str">
        <f t="shared" si="1272"/>
        <v>RH5THE TOWER BISHOPS LYDEARD</v>
      </c>
      <c r="BE963" s="94" t="s">
        <v>3139</v>
      </c>
      <c r="BF963" s="94" t="s">
        <v>3140</v>
      </c>
      <c r="BG963" s="94" t="s">
        <v>3139</v>
      </c>
      <c r="BH963" s="94" t="s">
        <v>3140</v>
      </c>
      <c r="BI963" s="94" t="str">
        <f t="shared" si="1273"/>
        <v>RH5</v>
      </c>
    </row>
    <row r="964" spans="56:61" hidden="1" x14ac:dyDescent="0.3">
      <c r="BD964" t="str">
        <f t="shared" si="1272"/>
        <v>RH5THE TOWER WIVELISCOMBE</v>
      </c>
      <c r="BE964" s="94" t="s">
        <v>3143</v>
      </c>
      <c r="BF964" s="94" t="s">
        <v>3144</v>
      </c>
      <c r="BG964" s="94" t="s">
        <v>3143</v>
      </c>
      <c r="BH964" s="94" t="s">
        <v>3144</v>
      </c>
      <c r="BI964" s="94" t="str">
        <f t="shared" si="1273"/>
        <v>RH5</v>
      </c>
    </row>
    <row r="965" spans="56:61" hidden="1" x14ac:dyDescent="0.3">
      <c r="BD965" t="str">
        <f t="shared" si="1272"/>
        <v>RH5WELLINGTON &amp; DISTRICT COTTAGE HOSPITAL</v>
      </c>
      <c r="BE965" s="94" t="s">
        <v>3175</v>
      </c>
      <c r="BF965" s="94" t="s">
        <v>3176</v>
      </c>
      <c r="BG965" s="94" t="s">
        <v>3175</v>
      </c>
      <c r="BH965" s="94" t="s">
        <v>3176</v>
      </c>
      <c r="BI965" s="94" t="str">
        <f t="shared" si="1273"/>
        <v>RH5</v>
      </c>
    </row>
    <row r="966" spans="56:61" hidden="1" x14ac:dyDescent="0.3">
      <c r="BD966" t="str">
        <f t="shared" si="1272"/>
        <v>RH5WESSEX HOUSE</v>
      </c>
      <c r="BE966" t="s">
        <v>9870</v>
      </c>
      <c r="BF966" t="s">
        <v>9871</v>
      </c>
      <c r="BG966" t="s">
        <v>9870</v>
      </c>
      <c r="BH966" t="s">
        <v>9871</v>
      </c>
      <c r="BI966" s="94" t="str">
        <f t="shared" si="1273"/>
        <v>RH5</v>
      </c>
    </row>
    <row r="967" spans="56:61" hidden="1" x14ac:dyDescent="0.3">
      <c r="BD967" t="str">
        <f t="shared" si="1272"/>
        <v>RH5WEST MENDIP COMMUNITY HOSPITAL</v>
      </c>
      <c r="BE967" s="94" t="s">
        <v>3189</v>
      </c>
      <c r="BF967" s="94" t="s">
        <v>3190</v>
      </c>
      <c r="BG967" s="94" t="s">
        <v>3189</v>
      </c>
      <c r="BH967" s="94" t="s">
        <v>3190</v>
      </c>
      <c r="BI967" s="94" t="str">
        <f t="shared" si="1273"/>
        <v>RH5</v>
      </c>
    </row>
    <row r="968" spans="56:61" hidden="1" x14ac:dyDescent="0.3">
      <c r="BD968" t="str">
        <f t="shared" si="1272"/>
        <v>RH5WILLITON HOSPITAL</v>
      </c>
      <c r="BE968" s="94" t="s">
        <v>3185</v>
      </c>
      <c r="BF968" s="94" t="s">
        <v>3186</v>
      </c>
      <c r="BG968" s="94" t="s">
        <v>3185</v>
      </c>
      <c r="BH968" s="94" t="s">
        <v>3186</v>
      </c>
      <c r="BI968" s="94" t="str">
        <f t="shared" si="1273"/>
        <v>RH5</v>
      </c>
    </row>
    <row r="969" spans="56:61" hidden="1" x14ac:dyDescent="0.3">
      <c r="BD969" t="str">
        <f t="shared" si="1272"/>
        <v>RH5WILLOWBANK DAY HOSPITAL</v>
      </c>
      <c r="BE969" s="94" t="s">
        <v>3165</v>
      </c>
      <c r="BF969" s="94" t="s">
        <v>3166</v>
      </c>
      <c r="BG969" s="94" t="s">
        <v>3165</v>
      </c>
      <c r="BH969" s="94" t="s">
        <v>3166</v>
      </c>
      <c r="BI969" s="94" t="str">
        <f t="shared" si="1273"/>
        <v>RH5</v>
      </c>
    </row>
    <row r="970" spans="56:61" hidden="1" x14ac:dyDescent="0.3">
      <c r="BD970" t="str">
        <f t="shared" si="1272"/>
        <v>RH5WINCANTON COMMUNITY HOSPITAL</v>
      </c>
      <c r="BE970" s="94" t="s">
        <v>3195</v>
      </c>
      <c r="BF970" s="94" t="s">
        <v>3196</v>
      </c>
      <c r="BG970" s="94" t="s">
        <v>3195</v>
      </c>
      <c r="BH970" s="94" t="s">
        <v>3196</v>
      </c>
      <c r="BI970" s="94" t="str">
        <f t="shared" si="1273"/>
        <v>RH5</v>
      </c>
    </row>
    <row r="971" spans="56:61" hidden="1" x14ac:dyDescent="0.3">
      <c r="BD971" t="str">
        <f t="shared" si="1272"/>
        <v>RH5WOODLANDS</v>
      </c>
      <c r="BE971" s="94" t="s">
        <v>3209</v>
      </c>
      <c r="BF971" s="94" t="s">
        <v>1360</v>
      </c>
      <c r="BG971" s="94" t="s">
        <v>3209</v>
      </c>
      <c r="BH971" s="94" t="s">
        <v>1360</v>
      </c>
      <c r="BI971" s="94" t="str">
        <f t="shared" si="1273"/>
        <v>RH5</v>
      </c>
    </row>
    <row r="972" spans="56:61" hidden="1" x14ac:dyDescent="0.3">
      <c r="BD972" t="str">
        <f t="shared" si="1272"/>
        <v>RH5WYVERN LINK</v>
      </c>
      <c r="BE972" s="94" t="s">
        <v>3157</v>
      </c>
      <c r="BF972" s="94" t="s">
        <v>3158</v>
      </c>
      <c r="BG972" s="94" t="s">
        <v>3157</v>
      </c>
      <c r="BH972" s="94" t="s">
        <v>3158</v>
      </c>
      <c r="BI972" s="94" t="str">
        <f t="shared" si="1273"/>
        <v>RH5</v>
      </c>
    </row>
    <row r="973" spans="56:61" hidden="1" x14ac:dyDescent="0.3">
      <c r="BD973" t="str">
        <f t="shared" si="1272"/>
        <v>RH8AXMINSTER HOSPITAL</v>
      </c>
      <c r="BE973" s="94" t="s">
        <v>1009</v>
      </c>
      <c r="BF973" s="94" t="s">
        <v>8984</v>
      </c>
      <c r="BG973" s="94" t="s">
        <v>1009</v>
      </c>
      <c r="BH973" s="94" t="s">
        <v>8984</v>
      </c>
      <c r="BI973" s="94" t="str">
        <f t="shared" si="1273"/>
        <v>RH8</v>
      </c>
    </row>
    <row r="974" spans="56:61" hidden="1" x14ac:dyDescent="0.3">
      <c r="BD974" t="str">
        <f t="shared" si="1272"/>
        <v>RH8EXETER NUFFIELD HOSPITAL</v>
      </c>
      <c r="BE974" s="94" t="s">
        <v>1010</v>
      </c>
      <c r="BF974" s="94" t="s">
        <v>9119</v>
      </c>
      <c r="BG974" s="94" t="s">
        <v>1010</v>
      </c>
      <c r="BH974" s="94" t="s">
        <v>9119</v>
      </c>
      <c r="BI974" s="94" t="str">
        <f t="shared" si="1273"/>
        <v>RH8</v>
      </c>
    </row>
    <row r="975" spans="56:61" hidden="1" x14ac:dyDescent="0.3">
      <c r="BD975" t="str">
        <f t="shared" si="1272"/>
        <v>RH8EXMOUTH HOSPITAL</v>
      </c>
      <c r="BE975" s="94" t="s">
        <v>1011</v>
      </c>
      <c r="BF975" s="94" t="s">
        <v>8987</v>
      </c>
      <c r="BG975" s="94" t="s">
        <v>1011</v>
      </c>
      <c r="BH975" s="94" t="s">
        <v>8987</v>
      </c>
      <c r="BI975" s="94" t="str">
        <f t="shared" si="1273"/>
        <v>RH8</v>
      </c>
    </row>
    <row r="976" spans="56:61" hidden="1" x14ac:dyDescent="0.3">
      <c r="BD976" t="str">
        <f t="shared" si="1272"/>
        <v>RH8HEAVITREE HOSPITAL</v>
      </c>
      <c r="BE976" s="94" t="s">
        <v>1012</v>
      </c>
      <c r="BF976" s="94" t="s">
        <v>9120</v>
      </c>
      <c r="BG976" s="94" t="s">
        <v>1012</v>
      </c>
      <c r="BH976" s="94" t="s">
        <v>9120</v>
      </c>
      <c r="BI976" s="94" t="str">
        <f t="shared" si="1273"/>
        <v>RH8</v>
      </c>
    </row>
    <row r="977" spans="56:61" hidden="1" x14ac:dyDescent="0.3">
      <c r="BD977" t="str">
        <f t="shared" si="1272"/>
        <v>RH8NORTH DEVON DISTRICT HOSPITAL</v>
      </c>
      <c r="BE977" s="94" t="s">
        <v>891</v>
      </c>
      <c r="BF977" s="94" t="s">
        <v>5473</v>
      </c>
      <c r="BG977" s="94" t="s">
        <v>891</v>
      </c>
      <c r="BH977" s="94" t="s">
        <v>5473</v>
      </c>
      <c r="BI977" s="94" t="str">
        <f t="shared" si="1273"/>
        <v>RH8</v>
      </c>
    </row>
    <row r="978" spans="56:61" hidden="1" x14ac:dyDescent="0.3">
      <c r="BD978" t="str">
        <f t="shared" si="1272"/>
        <v>RH8ROYAL DEVON AND EXETER HOSPITAL (WONFORD)</v>
      </c>
      <c r="BE978" s="94" t="s">
        <v>892</v>
      </c>
      <c r="BF978" s="94" t="s">
        <v>9121</v>
      </c>
      <c r="BG978" s="94" t="s">
        <v>892</v>
      </c>
      <c r="BH978" s="94" t="s">
        <v>9121</v>
      </c>
      <c r="BI978" s="94" t="str">
        <f t="shared" si="1273"/>
        <v>RH8</v>
      </c>
    </row>
    <row r="979" spans="56:61" hidden="1" x14ac:dyDescent="0.3">
      <c r="BD979" t="str">
        <f t="shared" si="1272"/>
        <v>RH8SCOTT HOSPITAL</v>
      </c>
      <c r="BE979" s="94" t="s">
        <v>893</v>
      </c>
      <c r="BF979" s="94" t="s">
        <v>9122</v>
      </c>
      <c r="BG979" s="94" t="s">
        <v>893</v>
      </c>
      <c r="BH979" s="94" t="s">
        <v>9122</v>
      </c>
      <c r="BI979" s="94" t="str">
        <f t="shared" si="1273"/>
        <v>RH8</v>
      </c>
    </row>
    <row r="980" spans="56:61" hidden="1" x14ac:dyDescent="0.3">
      <c r="BD980" t="str">
        <f t="shared" si="1272"/>
        <v>RH8TIVERTON AND DISTRICT HOSPITAL</v>
      </c>
      <c r="BE980" s="94" t="s">
        <v>894</v>
      </c>
      <c r="BF980" s="94" t="s">
        <v>8996</v>
      </c>
      <c r="BG980" s="94" t="s">
        <v>894</v>
      </c>
      <c r="BH980" s="94" t="s">
        <v>8996</v>
      </c>
      <c r="BI980" s="94" t="str">
        <f t="shared" si="1273"/>
        <v>RH8</v>
      </c>
    </row>
    <row r="981" spans="56:61" hidden="1" x14ac:dyDescent="0.3">
      <c r="BD981" t="str">
        <f t="shared" si="1272"/>
        <v>RH8TORBAY DISTRICT GENERAL HOSPITAL</v>
      </c>
      <c r="BE981" s="94" t="s">
        <v>895</v>
      </c>
      <c r="BF981" s="94" t="s">
        <v>9123</v>
      </c>
      <c r="BG981" s="94" t="s">
        <v>895</v>
      </c>
      <c r="BH981" s="94" t="s">
        <v>9123</v>
      </c>
      <c r="BI981" s="94" t="str">
        <f t="shared" si="1273"/>
        <v>RH8</v>
      </c>
    </row>
    <row r="982" spans="56:61" hidden="1" x14ac:dyDescent="0.3">
      <c r="BD982" t="str">
        <f t="shared" si="1272"/>
        <v>RH8VICTORIA HOSPITAL (SIDMOUTH)</v>
      </c>
      <c r="BE982" s="94" t="s">
        <v>896</v>
      </c>
      <c r="BF982" s="94" t="s">
        <v>9124</v>
      </c>
      <c r="BG982" s="94" t="s">
        <v>896</v>
      </c>
      <c r="BH982" s="94" t="s">
        <v>9124</v>
      </c>
      <c r="BI982" s="94" t="str">
        <f t="shared" si="1273"/>
        <v>RH8</v>
      </c>
    </row>
    <row r="983" spans="56:61" hidden="1" x14ac:dyDescent="0.3">
      <c r="BD983" t="str">
        <f t="shared" si="1272"/>
        <v>RHAAPAS</v>
      </c>
      <c r="BE983" s="94" t="s">
        <v>3262</v>
      </c>
      <c r="BF983" s="94" t="s">
        <v>3263</v>
      </c>
      <c r="BG983" s="94" t="s">
        <v>3262</v>
      </c>
      <c r="BH983" s="94" t="s">
        <v>3263</v>
      </c>
      <c r="BI983" s="94" t="str">
        <f t="shared" si="1273"/>
        <v>RHA</v>
      </c>
    </row>
    <row r="984" spans="56:61" hidden="1" x14ac:dyDescent="0.3">
      <c r="BD984" t="str">
        <f t="shared" si="1272"/>
        <v>RHAARNOLD LODGE REGIONAL SECURE UNIT</v>
      </c>
      <c r="BE984" s="94" t="s">
        <v>3228</v>
      </c>
      <c r="BF984" s="94" t="s">
        <v>3229</v>
      </c>
      <c r="BG984" s="94" t="s">
        <v>3228</v>
      </c>
      <c r="BH984" s="94" t="s">
        <v>3229</v>
      </c>
      <c r="BI984" s="94" t="str">
        <f t="shared" si="1273"/>
        <v>RHA</v>
      </c>
    </row>
    <row r="985" spans="56:61" hidden="1" x14ac:dyDescent="0.3">
      <c r="BD985" t="str">
        <f t="shared" si="1272"/>
        <v>RHAASHFIELD COMMUNITY HOSPITAL</v>
      </c>
      <c r="BE985" s="94" t="s">
        <v>3270</v>
      </c>
      <c r="BF985" s="94" t="s">
        <v>3271</v>
      </c>
      <c r="BG985" s="94" t="s">
        <v>3270</v>
      </c>
      <c r="BH985" s="94" t="s">
        <v>3271</v>
      </c>
      <c r="BI985" s="94" t="str">
        <f t="shared" si="1273"/>
        <v>RHA</v>
      </c>
    </row>
    <row r="986" spans="56:61" hidden="1" x14ac:dyDescent="0.3">
      <c r="BD986" t="str">
        <f t="shared" si="1272"/>
        <v>RHAASHFIELD HEALTH VILLAGE</v>
      </c>
      <c r="BE986" s="94" t="s">
        <v>3274</v>
      </c>
      <c r="BF986" s="94" t="s">
        <v>3275</v>
      </c>
      <c r="BG986" s="94" t="s">
        <v>3274</v>
      </c>
      <c r="BH986" s="94" t="s">
        <v>3275</v>
      </c>
      <c r="BI986" s="94" t="str">
        <f t="shared" si="1273"/>
        <v>RHA</v>
      </c>
    </row>
    <row r="987" spans="56:61" hidden="1" x14ac:dyDescent="0.3">
      <c r="BD987" t="str">
        <f t="shared" si="1272"/>
        <v>RHAASHFIELD/MANSFIELD CLDT</v>
      </c>
      <c r="BE987" s="94" t="s">
        <v>3244</v>
      </c>
      <c r="BF987" s="94" t="s">
        <v>3245</v>
      </c>
      <c r="BG987" s="94" t="s">
        <v>3244</v>
      </c>
      <c r="BH987" s="94" t="s">
        <v>3245</v>
      </c>
      <c r="BI987" s="94" t="str">
        <f t="shared" si="1273"/>
        <v>RHA</v>
      </c>
    </row>
    <row r="988" spans="56:61" hidden="1" x14ac:dyDescent="0.3">
      <c r="BD988" t="str">
        <f t="shared" si="1272"/>
        <v>RHABARNBY GATE</v>
      </c>
      <c r="BE988" s="94" t="s">
        <v>3248</v>
      </c>
      <c r="BF988" s="94" t="s">
        <v>3249</v>
      </c>
      <c r="BG988" s="94" t="s">
        <v>3248</v>
      </c>
      <c r="BH988" s="94" t="s">
        <v>3249</v>
      </c>
      <c r="BI988" s="94" t="str">
        <f t="shared" si="1273"/>
        <v>RHA</v>
      </c>
    </row>
    <row r="989" spans="56:61" hidden="1" x14ac:dyDescent="0.3">
      <c r="BD989" t="str">
        <f t="shared" si="1272"/>
        <v>RHABASSETLAW HOSPICE</v>
      </c>
      <c r="BE989" s="102" t="s">
        <v>9783</v>
      </c>
      <c r="BF989" s="101" t="s">
        <v>9784</v>
      </c>
      <c r="BG989" s="102" t="s">
        <v>9783</v>
      </c>
      <c r="BH989" s="101" t="s">
        <v>9784</v>
      </c>
      <c r="BI989" s="94" t="str">
        <f t="shared" si="1273"/>
        <v>RHA</v>
      </c>
    </row>
    <row r="990" spans="56:61" hidden="1" x14ac:dyDescent="0.3">
      <c r="BD990" t="str">
        <f t="shared" si="1272"/>
        <v>RHABASSETLAW HOSPITAL</v>
      </c>
      <c r="BE990" s="94" t="s">
        <v>3222</v>
      </c>
      <c r="BF990" s="94" t="s">
        <v>3223</v>
      </c>
      <c r="BG990" s="94" t="s">
        <v>3222</v>
      </c>
      <c r="BH990" s="94" t="s">
        <v>3223</v>
      </c>
      <c r="BI990" s="94" t="str">
        <f t="shared" si="1273"/>
        <v>RHA</v>
      </c>
    </row>
    <row r="991" spans="56:61" hidden="1" x14ac:dyDescent="0.3">
      <c r="BD991" t="str">
        <f t="shared" si="1272"/>
        <v>RHABASSETLAW MHSOP (RHAW6) - RX</v>
      </c>
      <c r="BE991" s="94" t="s">
        <v>3352</v>
      </c>
      <c r="BF991" s="94" t="s">
        <v>3353</v>
      </c>
      <c r="BG991" s="94" t="s">
        <v>3352</v>
      </c>
      <c r="BH991" s="94" t="s">
        <v>3353</v>
      </c>
      <c r="BI991" s="94" t="str">
        <f t="shared" si="1273"/>
        <v>RHA</v>
      </c>
    </row>
    <row r="992" spans="56:61" hidden="1" x14ac:dyDescent="0.3">
      <c r="BD992" t="str">
        <f t="shared" si="1272"/>
        <v>RHABASSETLAW MHSOP-RX</v>
      </c>
      <c r="BE992" s="94" t="s">
        <v>3393</v>
      </c>
      <c r="BF992" s="94" t="s">
        <v>3394</v>
      </c>
      <c r="BG992" s="94" t="s">
        <v>3393</v>
      </c>
      <c r="BH992" s="94" t="s">
        <v>3394</v>
      </c>
      <c r="BI992" s="94" t="str">
        <f t="shared" si="1273"/>
        <v>RHA</v>
      </c>
    </row>
    <row r="993" spans="56:61" hidden="1" x14ac:dyDescent="0.3">
      <c r="BD993" t="str">
        <f t="shared" si="1272"/>
        <v>RHABRIDEWELL CUSTODY SUITE</v>
      </c>
      <c r="BE993" s="94" t="s">
        <v>3238</v>
      </c>
      <c r="BF993" s="94" t="s">
        <v>3239</v>
      </c>
      <c r="BG993" s="94" t="s">
        <v>3238</v>
      </c>
      <c r="BH993" s="94" t="s">
        <v>3239</v>
      </c>
      <c r="BI993" s="94" t="str">
        <f t="shared" si="1273"/>
        <v>RHA</v>
      </c>
    </row>
    <row r="994" spans="56:61" hidden="1" x14ac:dyDescent="0.3">
      <c r="BD994" t="str">
        <f t="shared" si="1272"/>
        <v>RHABROOMHILL HOUSE</v>
      </c>
      <c r="BE994" s="94" t="s">
        <v>8297</v>
      </c>
      <c r="BF994" s="94" t="s">
        <v>9125</v>
      </c>
      <c r="BG994" s="94" t="s">
        <v>8297</v>
      </c>
      <c r="BH994" s="94" t="s">
        <v>9125</v>
      </c>
      <c r="BI994" s="94" t="str">
        <f t="shared" si="1273"/>
        <v>RHA</v>
      </c>
    </row>
    <row r="995" spans="56:61" hidden="1" x14ac:dyDescent="0.3">
      <c r="BD995" t="str">
        <f t="shared" si="1272"/>
        <v>RHABULWELL RIVERSIDE</v>
      </c>
      <c r="BE995" s="94" t="s">
        <v>3310</v>
      </c>
      <c r="BF995" s="94" t="s">
        <v>3311</v>
      </c>
      <c r="BG995" s="94" t="s">
        <v>3310</v>
      </c>
      <c r="BH995" s="94" t="s">
        <v>3311</v>
      </c>
      <c r="BI995" s="94" t="str">
        <f t="shared" si="1273"/>
        <v>RHA</v>
      </c>
    </row>
    <row r="996" spans="56:61" hidden="1" x14ac:dyDescent="0.3">
      <c r="BD996" t="str">
        <f t="shared" si="1272"/>
        <v>RHABURDEN CRESCENT</v>
      </c>
      <c r="BE996" s="94" t="s">
        <v>3300</v>
      </c>
      <c r="BF996" s="94" t="s">
        <v>3301</v>
      </c>
      <c r="BG996" s="94" t="s">
        <v>3300</v>
      </c>
      <c r="BH996" s="94" t="s">
        <v>3301</v>
      </c>
      <c r="BI996" s="94" t="str">
        <f t="shared" si="1273"/>
        <v>RHA</v>
      </c>
    </row>
    <row r="997" spans="56:61" hidden="1" x14ac:dyDescent="0.3">
      <c r="BD997" t="str">
        <f t="shared" si="1272"/>
        <v>RHACEDARS REHABILITATION UNIT</v>
      </c>
      <c r="BE997" s="94" t="s">
        <v>3272</v>
      </c>
      <c r="BF997" s="94" t="s">
        <v>3273</v>
      </c>
      <c r="BG997" s="94" t="s">
        <v>3272</v>
      </c>
      <c r="BH997" s="94" t="s">
        <v>3273</v>
      </c>
      <c r="BI997" s="94" t="str">
        <f t="shared" si="1273"/>
        <v>RHA</v>
      </c>
    </row>
    <row r="998" spans="56:61" hidden="1" x14ac:dyDescent="0.3">
      <c r="BD998" t="str">
        <f t="shared" si="1272"/>
        <v>RHACENTRAL NOTTINGHAMSHIRE MIND</v>
      </c>
      <c r="BE998" s="94" t="s">
        <v>3312</v>
      </c>
      <c r="BF998" s="94" t="s">
        <v>3313</v>
      </c>
      <c r="BG998" s="94" t="s">
        <v>3312</v>
      </c>
      <c r="BH998" s="94" t="s">
        <v>3313</v>
      </c>
      <c r="BI998" s="94" t="str">
        <f t="shared" si="1273"/>
        <v>RHA</v>
      </c>
    </row>
    <row r="999" spans="56:61" hidden="1" x14ac:dyDescent="0.3">
      <c r="BD999" t="str">
        <f t="shared" si="1272"/>
        <v>RHACHILD &amp; FAMILY THERAPY UNIT (NEWARK &amp; SHERWOOD)</v>
      </c>
      <c r="BE999" s="94" t="s">
        <v>3230</v>
      </c>
      <c r="BF999" s="94" t="s">
        <v>3231</v>
      </c>
      <c r="BG999" s="94" t="s">
        <v>3230</v>
      </c>
      <c r="BH999" s="94" t="s">
        <v>3231</v>
      </c>
      <c r="BI999" s="94" t="str">
        <f t="shared" si="1273"/>
        <v>RHA</v>
      </c>
    </row>
    <row r="1000" spans="56:61" hidden="1" x14ac:dyDescent="0.3">
      <c r="BD1000" t="str">
        <f t="shared" si="1272"/>
        <v>RHACITY PROBATION SMT - RX</v>
      </c>
      <c r="BE1000" s="94" t="s">
        <v>3383</v>
      </c>
      <c r="BF1000" s="94" t="s">
        <v>3384</v>
      </c>
      <c r="BG1000" s="94" t="s">
        <v>3383</v>
      </c>
      <c r="BH1000" s="94" t="s">
        <v>3384</v>
      </c>
      <c r="BI1000" s="94" t="str">
        <f t="shared" si="1273"/>
        <v>RHA</v>
      </c>
    </row>
    <row r="1001" spans="56:61" hidden="1" x14ac:dyDescent="0.3">
      <c r="BD1001" t="str">
        <f t="shared" si="1272"/>
        <v>RHACOAL AUTHORITY BUILDING</v>
      </c>
      <c r="BE1001" s="94" t="s">
        <v>3326</v>
      </c>
      <c r="BF1001" s="94" t="s">
        <v>3327</v>
      </c>
      <c r="BG1001" s="94" t="s">
        <v>3326</v>
      </c>
      <c r="BH1001" s="94" t="s">
        <v>3327</v>
      </c>
      <c r="BI1001" s="94" t="str">
        <f t="shared" si="1273"/>
        <v>RHA</v>
      </c>
    </row>
    <row r="1002" spans="56:61" hidden="1" x14ac:dyDescent="0.3">
      <c r="BD1002" t="str">
        <f t="shared" si="1272"/>
        <v>RHACOMMUNITY IN-REACH</v>
      </c>
      <c r="BE1002" s="94" t="s">
        <v>3226</v>
      </c>
      <c r="BF1002" s="94" t="s">
        <v>3227</v>
      </c>
      <c r="BG1002" s="94" t="s">
        <v>3226</v>
      </c>
      <c r="BH1002" s="94" t="s">
        <v>3227</v>
      </c>
      <c r="BI1002" s="94" t="str">
        <f t="shared" si="1273"/>
        <v>RHA</v>
      </c>
    </row>
    <row r="1003" spans="56:61" hidden="1" x14ac:dyDescent="0.3">
      <c r="BD1003" t="str">
        <f t="shared" si="1272"/>
        <v>RHACOUNTY HEALTH PARTNERSHIPS</v>
      </c>
      <c r="BE1003" s="94" t="s">
        <v>3212</v>
      </c>
      <c r="BF1003" s="94" t="s">
        <v>3213</v>
      </c>
      <c r="BG1003" s="94" t="s">
        <v>3212</v>
      </c>
      <c r="BH1003" s="94" t="s">
        <v>3213</v>
      </c>
      <c r="BI1003" s="94" t="str">
        <f t="shared" si="1273"/>
        <v>RHA</v>
      </c>
    </row>
    <row r="1004" spans="56:61" hidden="1" x14ac:dyDescent="0.3">
      <c r="BD1004" t="str">
        <f t="shared" si="1272"/>
        <v>RHACOUNTY SOUTH PROBABION SMT - RX</v>
      </c>
      <c r="BE1004" s="94" t="s">
        <v>3395</v>
      </c>
      <c r="BF1004" s="94" t="s">
        <v>3396</v>
      </c>
      <c r="BG1004" s="94" t="s">
        <v>3395</v>
      </c>
      <c r="BH1004" s="94" t="s">
        <v>3396</v>
      </c>
      <c r="BI1004" s="94" t="str">
        <f t="shared" si="1273"/>
        <v>RHA</v>
      </c>
    </row>
    <row r="1005" spans="56:61" hidden="1" x14ac:dyDescent="0.3">
      <c r="BD1005" t="str">
        <f t="shared" si="1272"/>
        <v>RHADERWENT UNIT</v>
      </c>
      <c r="BE1005" s="94" t="s">
        <v>3268</v>
      </c>
      <c r="BF1005" s="94" t="s">
        <v>3269</v>
      </c>
      <c r="BG1005" s="94" t="s">
        <v>3268</v>
      </c>
      <c r="BH1005" s="94" t="s">
        <v>3269</v>
      </c>
      <c r="BI1005" s="94" t="str">
        <f t="shared" si="1273"/>
        <v>RHA</v>
      </c>
    </row>
    <row r="1006" spans="56:61" hidden="1" x14ac:dyDescent="0.3">
      <c r="BD1006" t="str">
        <f t="shared" ref="BD1006:BD1070" si="1274">CONCATENATE(LEFT(BE1006, 3),BF1006)</f>
        <v>RHAFOUR SEASONS - ARNOLD</v>
      </c>
      <c r="BE1006" s="94" t="s">
        <v>3282</v>
      </c>
      <c r="BF1006" s="94" t="s">
        <v>3283</v>
      </c>
      <c r="BG1006" s="94" t="s">
        <v>3282</v>
      </c>
      <c r="BH1006" s="94" t="s">
        <v>3283</v>
      </c>
      <c r="BI1006" s="94" t="str">
        <f t="shared" ref="BI1006:BI1070" si="1275">LEFT(BG1006,3)</f>
        <v>RHA</v>
      </c>
    </row>
    <row r="1007" spans="56:61" hidden="1" x14ac:dyDescent="0.3">
      <c r="BD1007" t="str">
        <f t="shared" si="1274"/>
        <v>RHAGEDLING COMM LRNG DISAB SERV</v>
      </c>
      <c r="BE1007" s="94" t="s">
        <v>3240</v>
      </c>
      <c r="BF1007" s="94" t="s">
        <v>3241</v>
      </c>
      <c r="BG1007" s="94" t="s">
        <v>3240</v>
      </c>
      <c r="BH1007" s="94" t="s">
        <v>3241</v>
      </c>
      <c r="BI1007" s="94" t="str">
        <f t="shared" si="1275"/>
        <v>RHA</v>
      </c>
    </row>
    <row r="1008" spans="56:61" hidden="1" x14ac:dyDescent="0.3">
      <c r="BD1008" t="str">
        <f t="shared" si="1274"/>
        <v>RHAGREENWOOD AND SNEINTON FMC</v>
      </c>
      <c r="BE1008" s="94" t="s">
        <v>3338</v>
      </c>
      <c r="BF1008" s="94" t="s">
        <v>3339</v>
      </c>
      <c r="BG1008" s="94" t="s">
        <v>3338</v>
      </c>
      <c r="BH1008" s="94" t="s">
        <v>3339</v>
      </c>
      <c r="BI1008" s="94" t="str">
        <f t="shared" si="1275"/>
        <v>RHA</v>
      </c>
    </row>
    <row r="1009" spans="56:61" hidden="1" x14ac:dyDescent="0.3">
      <c r="BD1009" t="str">
        <f t="shared" si="1274"/>
        <v>RHAHARWORTH &amp; BIRCOTES</v>
      </c>
      <c r="BE1009" s="94" t="s">
        <v>3214</v>
      </c>
      <c r="BF1009" s="94" t="s">
        <v>3215</v>
      </c>
      <c r="BG1009" s="94" t="s">
        <v>3214</v>
      </c>
      <c r="BH1009" s="94" t="s">
        <v>3215</v>
      </c>
      <c r="BI1009" s="94" t="str">
        <f t="shared" si="1275"/>
        <v>RHA</v>
      </c>
    </row>
    <row r="1010" spans="56:61" hidden="1" x14ac:dyDescent="0.3">
      <c r="BD1010" t="str">
        <f t="shared" si="1274"/>
        <v>RHAHEALTH POINT</v>
      </c>
      <c r="BE1010" s="94" t="s">
        <v>3280</v>
      </c>
      <c r="BF1010" s="94" t="s">
        <v>3281</v>
      </c>
      <c r="BG1010" s="94" t="s">
        <v>3280</v>
      </c>
      <c r="BH1010" s="94" t="s">
        <v>3281</v>
      </c>
      <c r="BI1010" s="94" t="str">
        <f t="shared" si="1275"/>
        <v>RHA</v>
      </c>
    </row>
    <row r="1011" spans="56:61" hidden="1" x14ac:dyDescent="0.3">
      <c r="BD1011" t="str">
        <f t="shared" si="1274"/>
        <v>RHAHEATHCOAT BUILDINGS</v>
      </c>
      <c r="BE1011" s="94" t="s">
        <v>3276</v>
      </c>
      <c r="BF1011" s="94" t="s">
        <v>3277</v>
      </c>
      <c r="BG1011" s="94" t="s">
        <v>3276</v>
      </c>
      <c r="BH1011" s="94" t="s">
        <v>3277</v>
      </c>
      <c r="BI1011" s="94" t="str">
        <f t="shared" si="1275"/>
        <v>RHA</v>
      </c>
    </row>
    <row r="1012" spans="56:61" hidden="1" x14ac:dyDescent="0.3">
      <c r="BD1012" t="str">
        <f t="shared" si="1274"/>
        <v>RHAHEATHERDENE</v>
      </c>
      <c r="BE1012" s="94" t="s">
        <v>3236</v>
      </c>
      <c r="BF1012" s="94" t="s">
        <v>3237</v>
      </c>
      <c r="BG1012" s="94" t="s">
        <v>3236</v>
      </c>
      <c r="BH1012" s="94" t="s">
        <v>3237</v>
      </c>
      <c r="BI1012" s="94" t="str">
        <f t="shared" si="1275"/>
        <v>RHA</v>
      </c>
    </row>
    <row r="1013" spans="56:61" hidden="1" x14ac:dyDescent="0.3">
      <c r="BD1013" t="str">
        <f t="shared" si="1274"/>
        <v>RHAHIGHBURY HOSPITAL</v>
      </c>
      <c r="BE1013" s="94" t="s">
        <v>3318</v>
      </c>
      <c r="BF1013" s="94" t="s">
        <v>3319</v>
      </c>
      <c r="BG1013" s="94" t="s">
        <v>3318</v>
      </c>
      <c r="BH1013" s="94" t="s">
        <v>3319</v>
      </c>
      <c r="BI1013" s="94" t="str">
        <f t="shared" si="1275"/>
        <v>RHA</v>
      </c>
    </row>
    <row r="1014" spans="56:61" hidden="1" x14ac:dyDescent="0.3">
      <c r="BD1014" t="str">
        <f t="shared" si="1274"/>
        <v>RHAHOPEWOOD</v>
      </c>
      <c r="BE1014" s="94" t="s">
        <v>3272</v>
      </c>
      <c r="BF1014" s="94" t="s">
        <v>10301</v>
      </c>
      <c r="BG1014" s="94" t="s">
        <v>3272</v>
      </c>
      <c r="BH1014" s="94" t="s">
        <v>10301</v>
      </c>
      <c r="BI1014" s="94" t="str">
        <f t="shared" si="1275"/>
        <v>RHA</v>
      </c>
    </row>
    <row r="1015" spans="56:61" hidden="1" x14ac:dyDescent="0.3">
      <c r="BD1015" t="str">
        <f t="shared" si="1274"/>
        <v>RHAJOHN EASTWOOD HOSPICE</v>
      </c>
      <c r="BE1015" s="94" t="s">
        <v>8636</v>
      </c>
      <c r="BF1015" s="94" t="s">
        <v>8637</v>
      </c>
      <c r="BG1015" s="94" t="s">
        <v>8636</v>
      </c>
      <c r="BH1015" s="94" t="s">
        <v>8637</v>
      </c>
      <c r="BI1015" s="94" t="str">
        <f t="shared" si="1275"/>
        <v>RHA</v>
      </c>
    </row>
    <row r="1016" spans="56:61" hidden="1" x14ac:dyDescent="0.3">
      <c r="BD1016" t="str">
        <f t="shared" si="1274"/>
        <v>RHAKINGS MILL HOSPITAL</v>
      </c>
      <c r="BE1016" s="94" t="s">
        <v>3296</v>
      </c>
      <c r="BF1016" s="94" t="s">
        <v>3297</v>
      </c>
      <c r="BG1016" s="94" t="s">
        <v>3296</v>
      </c>
      <c r="BH1016" s="94" t="s">
        <v>3297</v>
      </c>
      <c r="BI1016" s="94" t="str">
        <f t="shared" si="1275"/>
        <v>RHA</v>
      </c>
    </row>
    <row r="1017" spans="56:61" hidden="1" x14ac:dyDescent="0.3">
      <c r="BD1017" t="str">
        <f t="shared" si="1274"/>
        <v>RHALINGS BAR HOSPITAL</v>
      </c>
      <c r="BE1017" s="94" t="s">
        <v>3320</v>
      </c>
      <c r="BF1017" s="94" t="s">
        <v>3321</v>
      </c>
      <c r="BG1017" s="94" t="s">
        <v>3320</v>
      </c>
      <c r="BH1017" s="94" t="s">
        <v>3321</v>
      </c>
      <c r="BI1017" s="94" t="str">
        <f t="shared" si="1275"/>
        <v>RHA</v>
      </c>
    </row>
    <row r="1018" spans="56:61" hidden="1" x14ac:dyDescent="0.3">
      <c r="BD1018" t="str">
        <f t="shared" si="1274"/>
        <v>RHAMANSFIELD COMMUNITY HOSPITAL</v>
      </c>
      <c r="BE1018" s="94" t="s">
        <v>3232</v>
      </c>
      <c r="BF1018" s="94" t="s">
        <v>3233</v>
      </c>
      <c r="BG1018" s="94" t="s">
        <v>3232</v>
      </c>
      <c r="BH1018" s="94" t="s">
        <v>3233</v>
      </c>
      <c r="BI1018" s="94" t="str">
        <f t="shared" si="1275"/>
        <v>RHA</v>
      </c>
    </row>
    <row r="1019" spans="56:61" hidden="1" x14ac:dyDescent="0.3">
      <c r="BD1019" t="str">
        <f t="shared" si="1274"/>
        <v>RHAMEADOWBANK DAY HOSPITAL</v>
      </c>
      <c r="BE1019" s="94" t="s">
        <v>3316</v>
      </c>
      <c r="BF1019" s="94" t="s">
        <v>3317</v>
      </c>
      <c r="BG1019" s="94" t="s">
        <v>3316</v>
      </c>
      <c r="BH1019" s="94" t="s">
        <v>3317</v>
      </c>
      <c r="BI1019" s="94" t="str">
        <f t="shared" si="1275"/>
        <v>RHA</v>
      </c>
    </row>
    <row r="1020" spans="56:61" hidden="1" x14ac:dyDescent="0.3">
      <c r="BD1020" t="str">
        <f t="shared" si="1274"/>
        <v>RHAMEDENBANKS</v>
      </c>
      <c r="BE1020" s="94" t="s">
        <v>3266</v>
      </c>
      <c r="BF1020" s="94" t="s">
        <v>3267</v>
      </c>
      <c r="BG1020" s="94" t="s">
        <v>3266</v>
      </c>
      <c r="BH1020" s="94" t="s">
        <v>3267</v>
      </c>
      <c r="BI1020" s="94" t="str">
        <f t="shared" si="1275"/>
        <v>RHA</v>
      </c>
    </row>
    <row r="1021" spans="56:61" hidden="1" x14ac:dyDescent="0.3">
      <c r="BD1021" t="str">
        <f t="shared" si="1274"/>
        <v>RHAMILLBROOK MENTAL HEALTH UNIT</v>
      </c>
      <c r="BE1021" s="94" t="s">
        <v>3234</v>
      </c>
      <c r="BF1021" s="94" t="s">
        <v>3235</v>
      </c>
      <c r="BG1021" s="94" t="s">
        <v>3234</v>
      </c>
      <c r="BH1021" s="94" t="s">
        <v>3235</v>
      </c>
      <c r="BI1021" s="94" t="str">
        <f t="shared" si="1275"/>
        <v>RHA</v>
      </c>
    </row>
    <row r="1022" spans="56:61" hidden="1" x14ac:dyDescent="0.3">
      <c r="BD1022" t="str">
        <f t="shared" si="1274"/>
        <v>RHAMIND</v>
      </c>
      <c r="BE1022" s="94" t="s">
        <v>3290</v>
      </c>
      <c r="BF1022" s="94" t="s">
        <v>3291</v>
      </c>
      <c r="BG1022" s="94" t="s">
        <v>3290</v>
      </c>
      <c r="BH1022" s="94" t="s">
        <v>3291</v>
      </c>
      <c r="BI1022" s="94" t="str">
        <f t="shared" si="1275"/>
        <v>RHA</v>
      </c>
    </row>
    <row r="1023" spans="56:61" hidden="1" x14ac:dyDescent="0.3">
      <c r="BD1023" t="str">
        <f t="shared" si="1274"/>
        <v>RHAMINERS WELFARE ANNEXE</v>
      </c>
      <c r="BE1023" s="94" t="s">
        <v>3252</v>
      </c>
      <c r="BF1023" s="94" t="s">
        <v>3253</v>
      </c>
      <c r="BG1023" s="94" t="s">
        <v>3252</v>
      </c>
      <c r="BH1023" s="94" t="s">
        <v>3253</v>
      </c>
      <c r="BI1023" s="94" t="str">
        <f t="shared" si="1275"/>
        <v>RHA</v>
      </c>
    </row>
    <row r="1024" spans="56:61" hidden="1" x14ac:dyDescent="0.3">
      <c r="BD1024" t="str">
        <f t="shared" si="1274"/>
        <v>RHANEWARK HOSPITAL</v>
      </c>
      <c r="BE1024" s="94" t="s">
        <v>3298</v>
      </c>
      <c r="BF1024" s="94" t="s">
        <v>3299</v>
      </c>
      <c r="BG1024" s="94" t="s">
        <v>3298</v>
      </c>
      <c r="BH1024" s="94" t="s">
        <v>3299</v>
      </c>
      <c r="BI1024" s="94" t="str">
        <f t="shared" si="1275"/>
        <v>RHA</v>
      </c>
    </row>
    <row r="1025" spans="56:61" hidden="1" x14ac:dyDescent="0.3">
      <c r="BD1025" t="str">
        <f t="shared" si="1274"/>
        <v>RHANOOK &amp; CRANNY</v>
      </c>
      <c r="BE1025" s="94" t="s">
        <v>3220</v>
      </c>
      <c r="BF1025" s="94" t="s">
        <v>3221</v>
      </c>
      <c r="BG1025" s="94" t="s">
        <v>3220</v>
      </c>
      <c r="BH1025" s="94" t="s">
        <v>3221</v>
      </c>
      <c r="BI1025" s="94" t="str">
        <f t="shared" si="1275"/>
        <v>RHA</v>
      </c>
    </row>
    <row r="1026" spans="56:61" hidden="1" x14ac:dyDescent="0.3">
      <c r="BD1026" t="str">
        <f t="shared" si="1274"/>
        <v>RHANORTH GATE</v>
      </c>
      <c r="BE1026" s="94" t="s">
        <v>3250</v>
      </c>
      <c r="BF1026" s="94" t="s">
        <v>3251</v>
      </c>
      <c r="BG1026" s="94" t="s">
        <v>3250</v>
      </c>
      <c r="BH1026" s="94" t="s">
        <v>3251</v>
      </c>
      <c r="BI1026" s="94" t="str">
        <f t="shared" si="1275"/>
        <v>RHA</v>
      </c>
    </row>
    <row r="1027" spans="56:61" hidden="1" x14ac:dyDescent="0.3">
      <c r="BD1027" t="str">
        <f t="shared" si="1274"/>
        <v>RHANORTH NOTTS D.A.-ASH - RX</v>
      </c>
      <c r="BE1027" s="94" t="s">
        <v>3385</v>
      </c>
      <c r="BF1027" s="94" t="s">
        <v>3386</v>
      </c>
      <c r="BG1027" s="94" t="s">
        <v>3385</v>
      </c>
      <c r="BH1027" s="94" t="s">
        <v>3386</v>
      </c>
      <c r="BI1027" s="94" t="str">
        <f t="shared" si="1275"/>
        <v>RHA</v>
      </c>
    </row>
    <row r="1028" spans="56:61" hidden="1" x14ac:dyDescent="0.3">
      <c r="BD1028" t="str">
        <f t="shared" si="1274"/>
        <v>RHANORTH NOTTS D.A.-MANS - RX</v>
      </c>
      <c r="BE1028" s="94" t="s">
        <v>3387</v>
      </c>
      <c r="BF1028" s="94" t="s">
        <v>3388</v>
      </c>
      <c r="BG1028" s="94" t="s">
        <v>3387</v>
      </c>
      <c r="BH1028" s="94" t="s">
        <v>3388</v>
      </c>
      <c r="BI1028" s="94" t="str">
        <f t="shared" si="1275"/>
        <v>RHA</v>
      </c>
    </row>
    <row r="1029" spans="56:61" hidden="1" x14ac:dyDescent="0.3">
      <c r="BD1029" t="str">
        <f t="shared" si="1274"/>
        <v>RHANORTH NOTTS D.A.-N/S - RX</v>
      </c>
      <c r="BE1029" s="94" t="s">
        <v>3389</v>
      </c>
      <c r="BF1029" s="94" t="s">
        <v>3390</v>
      </c>
      <c r="BG1029" s="94" t="s">
        <v>3389</v>
      </c>
      <c r="BH1029" s="94" t="s">
        <v>3390</v>
      </c>
      <c r="BI1029" s="94" t="str">
        <f t="shared" si="1275"/>
        <v>RHA</v>
      </c>
    </row>
    <row r="1030" spans="56:61" hidden="1" x14ac:dyDescent="0.3">
      <c r="BD1030" t="str">
        <f t="shared" si="1274"/>
        <v>RHANORTH NOTTS FACE-IT-RX</v>
      </c>
      <c r="BE1030" s="94" t="s">
        <v>3381</v>
      </c>
      <c r="BF1030" s="94" t="s">
        <v>3382</v>
      </c>
      <c r="BG1030" s="94" t="s">
        <v>3381</v>
      </c>
      <c r="BH1030" s="94" t="s">
        <v>3382</v>
      </c>
      <c r="BI1030" s="94" t="str">
        <f t="shared" si="1275"/>
        <v>RHA</v>
      </c>
    </row>
    <row r="1031" spans="56:61" hidden="1" x14ac:dyDescent="0.3">
      <c r="BD1031" t="str">
        <f t="shared" si="1274"/>
        <v>RHANORTH NOTTS FORENSIC - RX</v>
      </c>
      <c r="BE1031" s="94" t="s">
        <v>3391</v>
      </c>
      <c r="BF1031" s="94" t="s">
        <v>3392</v>
      </c>
      <c r="BG1031" s="94" t="s">
        <v>3391</v>
      </c>
      <c r="BH1031" s="94" t="s">
        <v>3392</v>
      </c>
      <c r="BI1031" s="94" t="str">
        <f t="shared" si="1275"/>
        <v>RHA</v>
      </c>
    </row>
    <row r="1032" spans="56:61" hidden="1" x14ac:dyDescent="0.3">
      <c r="BD1032" t="str">
        <f t="shared" si="1274"/>
        <v>RHANORTH NOTTS LD W9 - RX</v>
      </c>
      <c r="BE1032" s="94" t="s">
        <v>3358</v>
      </c>
      <c r="BF1032" s="94" t="s">
        <v>3359</v>
      </c>
      <c r="BG1032" s="94" t="s">
        <v>3358</v>
      </c>
      <c r="BH1032" s="94" t="s">
        <v>3359</v>
      </c>
      <c r="BI1032" s="94" t="str">
        <f t="shared" si="1275"/>
        <v>RHA</v>
      </c>
    </row>
    <row r="1033" spans="56:61" hidden="1" x14ac:dyDescent="0.3">
      <c r="BD1033" t="str">
        <f t="shared" si="1274"/>
        <v>RHANORTH NOTTS LD YP - RX</v>
      </c>
      <c r="BE1033" s="94" t="s">
        <v>3397</v>
      </c>
      <c r="BF1033" s="94" t="s">
        <v>3398</v>
      </c>
      <c r="BG1033" s="94" t="s">
        <v>3397</v>
      </c>
      <c r="BH1033" s="94" t="s">
        <v>3398</v>
      </c>
      <c r="BI1033" s="94" t="str">
        <f t="shared" si="1275"/>
        <v>RHA</v>
      </c>
    </row>
    <row r="1034" spans="56:61" hidden="1" x14ac:dyDescent="0.3">
      <c r="BD1034" t="str">
        <f t="shared" si="1274"/>
        <v>RHANORTH NOTTS LD YW - RX</v>
      </c>
      <c r="BE1034" s="94" t="s">
        <v>3403</v>
      </c>
      <c r="BF1034" s="94" t="s">
        <v>3404</v>
      </c>
      <c r="BG1034" s="94" t="s">
        <v>3403</v>
      </c>
      <c r="BH1034" s="94" t="s">
        <v>3404</v>
      </c>
      <c r="BI1034" s="94" t="str">
        <f t="shared" si="1275"/>
        <v>RHA</v>
      </c>
    </row>
    <row r="1035" spans="56:61" hidden="1" x14ac:dyDescent="0.3">
      <c r="BD1035" t="str">
        <f t="shared" si="1274"/>
        <v>RHANORTH NOTTS LD YX - RX</v>
      </c>
      <c r="BE1035" s="94" t="s">
        <v>3405</v>
      </c>
      <c r="BF1035" s="94" t="s">
        <v>3406</v>
      </c>
      <c r="BG1035" s="94" t="s">
        <v>3405</v>
      </c>
      <c r="BH1035" s="94" t="s">
        <v>3406</v>
      </c>
      <c r="BI1035" s="94" t="str">
        <f t="shared" si="1275"/>
        <v>RHA</v>
      </c>
    </row>
    <row r="1036" spans="56:61" hidden="1" x14ac:dyDescent="0.3">
      <c r="BD1036" t="str">
        <f t="shared" si="1274"/>
        <v>RHANORTH NOTTS MHSOP W0-RX</v>
      </c>
      <c r="BE1036" s="94" t="s">
        <v>3342</v>
      </c>
      <c r="BF1036" s="94" t="s">
        <v>3343</v>
      </c>
      <c r="BG1036" s="94" t="s">
        <v>3342</v>
      </c>
      <c r="BH1036" s="94" t="s">
        <v>3343</v>
      </c>
      <c r="BI1036" s="94" t="str">
        <f t="shared" si="1275"/>
        <v>RHA</v>
      </c>
    </row>
    <row r="1037" spans="56:61" hidden="1" x14ac:dyDescent="0.3">
      <c r="BD1037" t="str">
        <f t="shared" si="1274"/>
        <v>RHANORTH NOTTS MHSOP W1-RX</v>
      </c>
      <c r="BE1037" s="94" t="s">
        <v>3344</v>
      </c>
      <c r="BF1037" s="94" t="s">
        <v>3345</v>
      </c>
      <c r="BG1037" s="94" t="s">
        <v>3344</v>
      </c>
      <c r="BH1037" s="94" t="s">
        <v>3345</v>
      </c>
      <c r="BI1037" s="94" t="str">
        <f t="shared" si="1275"/>
        <v>RHA</v>
      </c>
    </row>
    <row r="1038" spans="56:61" hidden="1" x14ac:dyDescent="0.3">
      <c r="BD1038" t="str">
        <f t="shared" si="1274"/>
        <v>RHANORTH NOTTS MHSOP W2-RX</v>
      </c>
      <c r="BE1038" s="94" t="s">
        <v>3346</v>
      </c>
      <c r="BF1038" s="94" t="s">
        <v>3347</v>
      </c>
      <c r="BG1038" s="94" t="s">
        <v>3346</v>
      </c>
      <c r="BH1038" s="94" t="s">
        <v>3347</v>
      </c>
      <c r="BI1038" s="94" t="str">
        <f t="shared" si="1275"/>
        <v>RHA</v>
      </c>
    </row>
    <row r="1039" spans="56:61" hidden="1" x14ac:dyDescent="0.3">
      <c r="BD1039" t="str">
        <f t="shared" si="1274"/>
        <v>RHANORTH NOTTS MHSOP XN-RX</v>
      </c>
      <c r="BE1039" s="94" t="s">
        <v>3364</v>
      </c>
      <c r="BF1039" s="94" t="s">
        <v>3365</v>
      </c>
      <c r="BG1039" s="94" t="s">
        <v>3364</v>
      </c>
      <c r="BH1039" s="94" t="s">
        <v>3365</v>
      </c>
      <c r="BI1039" s="94" t="str">
        <f t="shared" si="1275"/>
        <v>RHA</v>
      </c>
    </row>
    <row r="1040" spans="56:61" hidden="1" x14ac:dyDescent="0.3">
      <c r="BD1040" t="str">
        <f t="shared" si="1274"/>
        <v>RHANORTH NOTTS MHSOP XP-RX</v>
      </c>
      <c r="BE1040" s="94" t="s">
        <v>3366</v>
      </c>
      <c r="BF1040" s="94" t="s">
        <v>3367</v>
      </c>
      <c r="BG1040" s="94" t="s">
        <v>3366</v>
      </c>
      <c r="BH1040" s="94" t="s">
        <v>3367</v>
      </c>
      <c r="BI1040" s="94" t="str">
        <f t="shared" si="1275"/>
        <v>RHA</v>
      </c>
    </row>
    <row r="1041" spans="56:61" hidden="1" x14ac:dyDescent="0.3">
      <c r="BD1041" t="str">
        <f t="shared" si="1274"/>
        <v>RHANORTH NOTTS MHSOP XQ-RX</v>
      </c>
      <c r="BE1041" s="94" t="s">
        <v>3368</v>
      </c>
      <c r="BF1041" s="94" t="s">
        <v>3369</v>
      </c>
      <c r="BG1041" s="94" t="s">
        <v>3368</v>
      </c>
      <c r="BH1041" s="94" t="s">
        <v>3369</v>
      </c>
      <c r="BI1041" s="94" t="str">
        <f t="shared" si="1275"/>
        <v>RHA</v>
      </c>
    </row>
    <row r="1042" spans="56:61" hidden="1" x14ac:dyDescent="0.3">
      <c r="BD1042" t="str">
        <f t="shared" si="1274"/>
        <v>RHANORTH NOTTS MILLBROOK W8-RX</v>
      </c>
      <c r="BE1042" s="94" t="s">
        <v>3356</v>
      </c>
      <c r="BF1042" s="94" t="s">
        <v>3357</v>
      </c>
      <c r="BG1042" s="94" t="s">
        <v>3356</v>
      </c>
      <c r="BH1042" s="94" t="s">
        <v>3357</v>
      </c>
      <c r="BI1042" s="94" t="str">
        <f t="shared" si="1275"/>
        <v>RHA</v>
      </c>
    </row>
    <row r="1043" spans="56:61" hidden="1" x14ac:dyDescent="0.3">
      <c r="BD1043" t="str">
        <f t="shared" si="1274"/>
        <v>RHANORTH NOTTS MILLBROOK XL-RX</v>
      </c>
      <c r="BE1043" s="94" t="s">
        <v>3362</v>
      </c>
      <c r="BF1043" s="94" t="s">
        <v>3363</v>
      </c>
      <c r="BG1043" s="94" t="s">
        <v>3362</v>
      </c>
      <c r="BH1043" s="94" t="s">
        <v>3363</v>
      </c>
      <c r="BI1043" s="94" t="str">
        <f t="shared" si="1275"/>
        <v>RHA</v>
      </c>
    </row>
    <row r="1044" spans="56:61" hidden="1" x14ac:dyDescent="0.3">
      <c r="BD1044" t="str">
        <f t="shared" si="1274"/>
        <v>RHANORTH NOTTS MILLBROOK XR-RX</v>
      </c>
      <c r="BE1044" s="94" t="s">
        <v>3370</v>
      </c>
      <c r="BF1044" s="94" t="s">
        <v>3371</v>
      </c>
      <c r="BG1044" s="94" t="s">
        <v>3370</v>
      </c>
      <c r="BH1044" s="94" t="s">
        <v>3371</v>
      </c>
      <c r="BI1044" s="94" t="str">
        <f t="shared" si="1275"/>
        <v>RHA</v>
      </c>
    </row>
    <row r="1045" spans="56:61" hidden="1" x14ac:dyDescent="0.3">
      <c r="BD1045" t="str">
        <f t="shared" si="1274"/>
        <v>RHANORTH NOTTS MILLBROOK XT-RX</v>
      </c>
      <c r="BE1045" s="94" t="s">
        <v>3372</v>
      </c>
      <c r="BF1045" s="94" t="s">
        <v>3373</v>
      </c>
      <c r="BG1045" s="94" t="s">
        <v>3372</v>
      </c>
      <c r="BH1045" s="94" t="s">
        <v>3373</v>
      </c>
      <c r="BI1045" s="94" t="str">
        <f t="shared" si="1275"/>
        <v>RHA</v>
      </c>
    </row>
    <row r="1046" spans="56:61" hidden="1" x14ac:dyDescent="0.3">
      <c r="BD1046" t="str">
        <f t="shared" si="1274"/>
        <v>RHANORTH NOTTS MILLBROOK XW-RX</v>
      </c>
      <c r="BE1046" s="94" t="s">
        <v>3374</v>
      </c>
      <c r="BF1046" s="94" t="s">
        <v>3375</v>
      </c>
      <c r="BG1046" s="94" t="s">
        <v>3374</v>
      </c>
      <c r="BH1046" s="94" t="s">
        <v>3375</v>
      </c>
      <c r="BI1046" s="94" t="str">
        <f t="shared" si="1275"/>
        <v>RHA</v>
      </c>
    </row>
    <row r="1047" spans="56:61" hidden="1" x14ac:dyDescent="0.3">
      <c r="BD1047" t="str">
        <f t="shared" si="1274"/>
        <v>RHANORTH NOTTS MILLBROOK XW-RX</v>
      </c>
      <c r="BE1047" s="94" t="s">
        <v>3376</v>
      </c>
      <c r="BF1047" s="94" t="s">
        <v>3375</v>
      </c>
      <c r="BG1047" s="94" t="s">
        <v>3376</v>
      </c>
      <c r="BH1047" s="94" t="s">
        <v>3375</v>
      </c>
      <c r="BI1047" s="94" t="str">
        <f t="shared" si="1275"/>
        <v>RHA</v>
      </c>
    </row>
    <row r="1048" spans="56:61" hidden="1" x14ac:dyDescent="0.3">
      <c r="BD1048" t="str">
        <f t="shared" si="1274"/>
        <v>RHANORTH NOTTS MILLBROOK XX-RX</v>
      </c>
      <c r="BE1048" s="94" t="s">
        <v>3377</v>
      </c>
      <c r="BF1048" s="94" t="s">
        <v>3378</v>
      </c>
      <c r="BG1048" s="94" t="s">
        <v>3377</v>
      </c>
      <c r="BH1048" s="94" t="s">
        <v>3378</v>
      </c>
      <c r="BI1048" s="94" t="str">
        <f t="shared" si="1275"/>
        <v>RHA</v>
      </c>
    </row>
    <row r="1049" spans="56:61" hidden="1" x14ac:dyDescent="0.3">
      <c r="BD1049" t="str">
        <f t="shared" si="1274"/>
        <v>RHANORTH NOTTS MILLBROOK XY-RX</v>
      </c>
      <c r="BE1049" s="94" t="s">
        <v>3379</v>
      </c>
      <c r="BF1049" s="94" t="s">
        <v>3380</v>
      </c>
      <c r="BG1049" s="94" t="s">
        <v>3379</v>
      </c>
      <c r="BH1049" s="94" t="s">
        <v>3380</v>
      </c>
      <c r="BI1049" s="94" t="str">
        <f t="shared" si="1275"/>
        <v>RHA</v>
      </c>
    </row>
    <row r="1050" spans="56:61" hidden="1" x14ac:dyDescent="0.3">
      <c r="BD1050" t="str">
        <f t="shared" si="1274"/>
        <v>RHANORTH NOTTS MILLBROOK YT - RX</v>
      </c>
      <c r="BE1050" s="94" t="s">
        <v>3401</v>
      </c>
      <c r="BF1050" s="94" t="s">
        <v>3402</v>
      </c>
      <c r="BG1050" s="94" t="s">
        <v>3401</v>
      </c>
      <c r="BH1050" s="94" t="s">
        <v>3402</v>
      </c>
      <c r="BI1050" s="94" t="str">
        <f t="shared" si="1275"/>
        <v>RHA</v>
      </c>
    </row>
    <row r="1051" spans="56:61" hidden="1" x14ac:dyDescent="0.3">
      <c r="BD1051" t="str">
        <f t="shared" si="1274"/>
        <v>RHANORTH NOTTS NEWARK W3-RX</v>
      </c>
      <c r="BE1051" s="94" t="s">
        <v>3348</v>
      </c>
      <c r="BF1051" s="94" t="s">
        <v>3349</v>
      </c>
      <c r="BG1051" s="94" t="s">
        <v>3348</v>
      </c>
      <c r="BH1051" s="94" t="s">
        <v>3349</v>
      </c>
      <c r="BI1051" s="94" t="str">
        <f t="shared" si="1275"/>
        <v>RHA</v>
      </c>
    </row>
    <row r="1052" spans="56:61" hidden="1" x14ac:dyDescent="0.3">
      <c r="BD1052" t="str">
        <f t="shared" si="1274"/>
        <v>RHANORTH NOTTS NEWARK W4-RX</v>
      </c>
      <c r="BE1052" s="94" t="s">
        <v>3350</v>
      </c>
      <c r="BF1052" s="94" t="s">
        <v>3351</v>
      </c>
      <c r="BG1052" s="94" t="s">
        <v>3350</v>
      </c>
      <c r="BH1052" s="94" t="s">
        <v>3351</v>
      </c>
      <c r="BI1052" s="94" t="str">
        <f t="shared" si="1275"/>
        <v>RHA</v>
      </c>
    </row>
    <row r="1053" spans="56:61" hidden="1" x14ac:dyDescent="0.3">
      <c r="BD1053" t="str">
        <f t="shared" si="1274"/>
        <v>RHANORTH NOTTS NEWARK-RX</v>
      </c>
      <c r="BE1053" s="94" t="s">
        <v>3360</v>
      </c>
      <c r="BF1053" s="94" t="s">
        <v>3361</v>
      </c>
      <c r="BG1053" s="94" t="s">
        <v>3360</v>
      </c>
      <c r="BH1053" s="94" t="s">
        <v>3361</v>
      </c>
      <c r="BI1053" s="94" t="str">
        <f t="shared" si="1275"/>
        <v>RHA</v>
      </c>
    </row>
    <row r="1054" spans="56:61" hidden="1" x14ac:dyDescent="0.3">
      <c r="BD1054" t="str">
        <f t="shared" si="1274"/>
        <v>RHANOTTINGHAM CITY HOSPITAL</v>
      </c>
      <c r="BE1054" s="94" t="s">
        <v>3306</v>
      </c>
      <c r="BF1054" s="94" t="s">
        <v>3307</v>
      </c>
      <c r="BG1054" s="94" t="s">
        <v>3306</v>
      </c>
      <c r="BH1054" s="94" t="s">
        <v>3307</v>
      </c>
      <c r="BI1054" s="94" t="str">
        <f t="shared" si="1275"/>
        <v>RHA</v>
      </c>
    </row>
    <row r="1055" spans="56:61" hidden="1" x14ac:dyDescent="0.3">
      <c r="BD1055" t="str">
        <f t="shared" si="1274"/>
        <v>RHAOPEN DOOR</v>
      </c>
      <c r="BE1055" s="94" t="s">
        <v>3256</v>
      </c>
      <c r="BF1055" s="94" t="s">
        <v>3257</v>
      </c>
      <c r="BG1055" s="94" t="s">
        <v>3256</v>
      </c>
      <c r="BH1055" s="94" t="s">
        <v>3257</v>
      </c>
      <c r="BI1055" s="94" t="str">
        <f t="shared" si="1275"/>
        <v>RHA</v>
      </c>
    </row>
    <row r="1056" spans="56:61" hidden="1" x14ac:dyDescent="0.3">
      <c r="BD1056" t="str">
        <f t="shared" si="1274"/>
        <v>RHAOXFORD CORNER</v>
      </c>
      <c r="BE1056" s="94" t="s">
        <v>3340</v>
      </c>
      <c r="BF1056" s="94" t="s">
        <v>3341</v>
      </c>
      <c r="BG1056" s="94" t="s">
        <v>3340</v>
      </c>
      <c r="BH1056" s="94" t="s">
        <v>3341</v>
      </c>
      <c r="BI1056" s="94" t="str">
        <f t="shared" si="1275"/>
        <v>RHA</v>
      </c>
    </row>
    <row r="1057" spans="56:61" hidden="1" x14ac:dyDescent="0.3">
      <c r="BD1057" t="str">
        <f t="shared" si="1274"/>
        <v>RHAOXFORD CORNER - RX</v>
      </c>
      <c r="BE1057" s="94" t="s">
        <v>3399</v>
      </c>
      <c r="BF1057" s="94" t="s">
        <v>3400</v>
      </c>
      <c r="BG1057" s="94" t="s">
        <v>3399</v>
      </c>
      <c r="BH1057" s="94" t="s">
        <v>3400</v>
      </c>
      <c r="BI1057" s="94" t="str">
        <f t="shared" si="1275"/>
        <v>RHA</v>
      </c>
    </row>
    <row r="1058" spans="56:61" hidden="1" x14ac:dyDescent="0.3">
      <c r="BD1058" t="str">
        <f t="shared" si="1274"/>
        <v>RHAPLATFORM ONE</v>
      </c>
      <c r="BE1058" s="94" t="s">
        <v>3264</v>
      </c>
      <c r="BF1058" s="94" t="s">
        <v>3265</v>
      </c>
      <c r="BG1058" s="94" t="s">
        <v>3264</v>
      </c>
      <c r="BH1058" s="94" t="s">
        <v>3265</v>
      </c>
      <c r="BI1058" s="94" t="str">
        <f t="shared" si="1275"/>
        <v>RHA</v>
      </c>
    </row>
    <row r="1059" spans="56:61" hidden="1" x14ac:dyDescent="0.3">
      <c r="BD1059" t="str">
        <f t="shared" si="1274"/>
        <v>RHAPOW!</v>
      </c>
      <c r="BE1059" s="94" t="s">
        <v>3284</v>
      </c>
      <c r="BF1059" s="94" t="s">
        <v>3285</v>
      </c>
      <c r="BG1059" s="94" t="s">
        <v>3284</v>
      </c>
      <c r="BH1059" s="94" t="s">
        <v>3285</v>
      </c>
      <c r="BI1059" s="94" t="str">
        <f t="shared" si="1275"/>
        <v>RHA</v>
      </c>
    </row>
    <row r="1060" spans="56:61" hidden="1" x14ac:dyDescent="0.3">
      <c r="BD1060" t="str">
        <f t="shared" si="1274"/>
        <v>RHARAMPTON HOSPITAL</v>
      </c>
      <c r="BE1060" s="94" t="s">
        <v>3210</v>
      </c>
      <c r="BF1060" s="94" t="s">
        <v>3211</v>
      </c>
      <c r="BG1060" s="94" t="s">
        <v>3210</v>
      </c>
      <c r="BH1060" s="94" t="s">
        <v>3211</v>
      </c>
      <c r="BI1060" s="94" t="str">
        <f t="shared" si="1275"/>
        <v>RHA</v>
      </c>
    </row>
    <row r="1061" spans="56:61" hidden="1" x14ac:dyDescent="0.3">
      <c r="BD1061" t="str">
        <f t="shared" si="1274"/>
        <v>RHARECOVERY IN NOTTINGHAM-RX</v>
      </c>
      <c r="BE1061" s="94" t="s">
        <v>3354</v>
      </c>
      <c r="BF1061" s="94" t="s">
        <v>3355</v>
      </c>
      <c r="BG1061" s="94" t="s">
        <v>3354</v>
      </c>
      <c r="BH1061" s="94" t="s">
        <v>3355</v>
      </c>
      <c r="BI1061" s="94" t="str">
        <f t="shared" si="1275"/>
        <v>RHA</v>
      </c>
    </row>
    <row r="1062" spans="56:61" hidden="1" x14ac:dyDescent="0.3">
      <c r="BD1062" t="str">
        <f t="shared" si="1274"/>
        <v>RHARED ART CAFE</v>
      </c>
      <c r="BE1062" s="94" t="s">
        <v>3258</v>
      </c>
      <c r="BF1062" s="94" t="s">
        <v>3259</v>
      </c>
      <c r="BG1062" s="94" t="s">
        <v>3258</v>
      </c>
      <c r="BH1062" s="94" t="s">
        <v>3259</v>
      </c>
      <c r="BI1062" s="94" t="str">
        <f t="shared" si="1275"/>
        <v>RHA</v>
      </c>
    </row>
    <row r="1063" spans="56:61" hidden="1" x14ac:dyDescent="0.3">
      <c r="BD1063" t="str">
        <f t="shared" si="1274"/>
        <v>RHAREES ROW</v>
      </c>
      <c r="BE1063" s="94" t="s">
        <v>3302</v>
      </c>
      <c r="BF1063" s="94" t="s">
        <v>3303</v>
      </c>
      <c r="BG1063" s="94" t="s">
        <v>3302</v>
      </c>
      <c r="BH1063" s="94" t="s">
        <v>3303</v>
      </c>
      <c r="BI1063" s="94" t="str">
        <f t="shared" si="1275"/>
        <v>RHA</v>
      </c>
    </row>
    <row r="1064" spans="56:61" hidden="1" x14ac:dyDescent="0.3">
      <c r="BD1064" t="str">
        <f t="shared" si="1274"/>
        <v>RHARETFORD CENTRAL</v>
      </c>
      <c r="BE1064" s="94" t="s">
        <v>3216</v>
      </c>
      <c r="BF1064" s="94" t="s">
        <v>3217</v>
      </c>
      <c r="BG1064" s="94" t="s">
        <v>3216</v>
      </c>
      <c r="BH1064" s="94" t="s">
        <v>3217</v>
      </c>
      <c r="BI1064" s="94" t="str">
        <f t="shared" si="1275"/>
        <v>RHA</v>
      </c>
    </row>
    <row r="1065" spans="56:61" hidden="1" x14ac:dyDescent="0.3">
      <c r="BD1065" t="str">
        <f t="shared" si="1274"/>
        <v>RHARETFORD HOSPITAL</v>
      </c>
      <c r="BE1065" s="94" t="s">
        <v>3224</v>
      </c>
      <c r="BF1065" s="94" t="s">
        <v>3225</v>
      </c>
      <c r="BG1065" s="94" t="s">
        <v>3224</v>
      </c>
      <c r="BH1065" s="94" t="s">
        <v>3225</v>
      </c>
      <c r="BI1065" s="94" t="str">
        <f t="shared" si="1275"/>
        <v>RHA</v>
      </c>
    </row>
    <row r="1066" spans="56:61" hidden="1" x14ac:dyDescent="0.3">
      <c r="BD1066" t="str">
        <f t="shared" si="1274"/>
        <v>RHASHERWOOD WEST (RAINWORTH)</v>
      </c>
      <c r="BE1066" s="94" t="s">
        <v>3218</v>
      </c>
      <c r="BF1066" s="94" t="s">
        <v>3219</v>
      </c>
      <c r="BG1066" s="94" t="s">
        <v>3218</v>
      </c>
      <c r="BH1066" s="94" t="s">
        <v>3219</v>
      </c>
      <c r="BI1066" s="94" t="str">
        <f t="shared" si="1275"/>
        <v>RHA</v>
      </c>
    </row>
    <row r="1067" spans="56:61" hidden="1" x14ac:dyDescent="0.3">
      <c r="BD1067" t="str">
        <f t="shared" si="1274"/>
        <v>RHAST. FRANCIS UNIT</v>
      </c>
      <c r="BE1067" s="94" t="s">
        <v>3308</v>
      </c>
      <c r="BF1067" s="94" t="s">
        <v>3309</v>
      </c>
      <c r="BG1067" s="94" t="s">
        <v>3308</v>
      </c>
      <c r="BH1067" s="94" t="s">
        <v>3309</v>
      </c>
      <c r="BI1067" s="94" t="str">
        <f t="shared" si="1275"/>
        <v>RHA</v>
      </c>
    </row>
    <row r="1068" spans="56:61" hidden="1" x14ac:dyDescent="0.3">
      <c r="BD1068" t="str">
        <f t="shared" si="1274"/>
        <v>RHAST. MICHAELS VIEW RH</v>
      </c>
      <c r="BE1068" s="94" t="s">
        <v>3286</v>
      </c>
      <c r="BF1068" s="94" t="s">
        <v>3287</v>
      </c>
      <c r="BG1068" s="94" t="s">
        <v>3286</v>
      </c>
      <c r="BH1068" s="94" t="s">
        <v>3287</v>
      </c>
      <c r="BI1068" s="94" t="str">
        <f t="shared" si="1275"/>
        <v>RHA</v>
      </c>
    </row>
    <row r="1069" spans="56:61" hidden="1" x14ac:dyDescent="0.3">
      <c r="BD1069" t="str">
        <f t="shared" si="1274"/>
        <v>RHASTAUNTON LODGE</v>
      </c>
      <c r="BE1069" s="94" t="s">
        <v>3292</v>
      </c>
      <c r="BF1069" s="94" t="s">
        <v>3293</v>
      </c>
      <c r="BG1069" s="94" t="s">
        <v>3292</v>
      </c>
      <c r="BH1069" s="94" t="s">
        <v>3293</v>
      </c>
      <c r="BI1069" s="94" t="str">
        <f t="shared" si="1275"/>
        <v>RHA</v>
      </c>
    </row>
    <row r="1070" spans="56:61" hidden="1" x14ac:dyDescent="0.3">
      <c r="BD1070" t="str">
        <f t="shared" si="1274"/>
        <v>RHATHE FOREST</v>
      </c>
      <c r="BE1070" s="94" t="s">
        <v>3246</v>
      </c>
      <c r="BF1070" s="94" t="s">
        <v>3247</v>
      </c>
      <c r="BG1070" s="94" t="s">
        <v>3246</v>
      </c>
      <c r="BH1070" s="94" t="s">
        <v>3247</v>
      </c>
      <c r="BI1070" s="94" t="str">
        <f t="shared" si="1275"/>
        <v>RHA</v>
      </c>
    </row>
    <row r="1071" spans="56:61" hidden="1" x14ac:dyDescent="0.3">
      <c r="BD1071" t="str">
        <f t="shared" ref="BD1071:BD1134" si="1276">CONCATENATE(LEFT(BE1071, 3),BF1071)</f>
        <v>RHATHE JOINT</v>
      </c>
      <c r="BE1071" s="94" t="s">
        <v>3242</v>
      </c>
      <c r="BF1071" s="94" t="s">
        <v>3243</v>
      </c>
      <c r="BG1071" s="94" t="s">
        <v>3242</v>
      </c>
      <c r="BH1071" s="94" t="s">
        <v>3243</v>
      </c>
      <c r="BI1071" s="94" t="str">
        <f t="shared" ref="BI1071:BI1134" si="1277">LEFT(BG1071,3)</f>
        <v>RHA</v>
      </c>
    </row>
    <row r="1072" spans="56:61" hidden="1" x14ac:dyDescent="0.3">
      <c r="BD1072" t="str">
        <f t="shared" si="1276"/>
        <v>RHATHE LEYLANDS</v>
      </c>
      <c r="BE1072" s="94" t="s">
        <v>3332</v>
      </c>
      <c r="BF1072" s="94" t="s">
        <v>3333</v>
      </c>
      <c r="BG1072" s="94" t="s">
        <v>3332</v>
      </c>
      <c r="BH1072" s="94" t="s">
        <v>3333</v>
      </c>
      <c r="BI1072" s="94" t="str">
        <f t="shared" si="1277"/>
        <v>RHA</v>
      </c>
    </row>
    <row r="1073" spans="56:61" hidden="1" x14ac:dyDescent="0.3">
      <c r="BD1073" t="str">
        <f t="shared" si="1276"/>
        <v>RHATHE LODGES (WATHWOOD HOSPITAL)</v>
      </c>
      <c r="BE1073" s="94" t="s">
        <v>3334</v>
      </c>
      <c r="BF1073" s="94" t="s">
        <v>3335</v>
      </c>
      <c r="BG1073" s="94" t="s">
        <v>3334</v>
      </c>
      <c r="BH1073" s="94" t="s">
        <v>3335</v>
      </c>
      <c r="BI1073" s="94" t="str">
        <f t="shared" si="1277"/>
        <v>RHA</v>
      </c>
    </row>
    <row r="1074" spans="56:61" hidden="1" x14ac:dyDescent="0.3">
      <c r="BD1074" t="str">
        <f t="shared" si="1276"/>
        <v>RHATHE MALTINGS</v>
      </c>
      <c r="BE1074" s="94" t="s">
        <v>3260</v>
      </c>
      <c r="BF1074" s="94" t="s">
        <v>3261</v>
      </c>
      <c r="BG1074" s="94" t="s">
        <v>3260</v>
      </c>
      <c r="BH1074" s="94" t="s">
        <v>3261</v>
      </c>
      <c r="BI1074" s="94" t="str">
        <f t="shared" si="1277"/>
        <v>RHA</v>
      </c>
    </row>
    <row r="1075" spans="56:61" hidden="1" x14ac:dyDescent="0.3">
      <c r="BD1075" t="str">
        <f t="shared" si="1276"/>
        <v>RHATHE NEWLANDS</v>
      </c>
      <c r="BE1075" s="94" t="s">
        <v>3294</v>
      </c>
      <c r="BF1075" s="94" t="s">
        <v>3295</v>
      </c>
      <c r="BG1075" s="94" t="s">
        <v>3294</v>
      </c>
      <c r="BH1075" s="94" t="s">
        <v>3295</v>
      </c>
      <c r="BI1075" s="94" t="str">
        <f t="shared" si="1277"/>
        <v>RHA</v>
      </c>
    </row>
    <row r="1076" spans="56:61" hidden="1" x14ac:dyDescent="0.3">
      <c r="BD1076" t="str">
        <f t="shared" si="1276"/>
        <v>RHATHE OLD HALL</v>
      </c>
      <c r="BE1076" s="94" t="s">
        <v>3278</v>
      </c>
      <c r="BF1076" s="94" t="s">
        <v>3279</v>
      </c>
      <c r="BG1076" s="94" t="s">
        <v>3278</v>
      </c>
      <c r="BH1076" s="94" t="s">
        <v>3279</v>
      </c>
      <c r="BI1076" s="94" t="str">
        <f t="shared" si="1277"/>
        <v>RHA</v>
      </c>
    </row>
    <row r="1077" spans="56:61" hidden="1" x14ac:dyDescent="0.3">
      <c r="BD1077" t="str">
        <f t="shared" si="1276"/>
        <v>RHATHE PASTURES</v>
      </c>
      <c r="BE1077" s="94" t="s">
        <v>3304</v>
      </c>
      <c r="BF1077" s="94" t="s">
        <v>3305</v>
      </c>
      <c r="BG1077" s="94" t="s">
        <v>3304</v>
      </c>
      <c r="BH1077" s="94" t="s">
        <v>3305</v>
      </c>
      <c r="BI1077" s="94" t="str">
        <f t="shared" si="1277"/>
        <v>RHA</v>
      </c>
    </row>
    <row r="1078" spans="56:61" hidden="1" x14ac:dyDescent="0.3">
      <c r="BD1078" t="str">
        <f t="shared" si="1276"/>
        <v>RHATHE STABLES</v>
      </c>
      <c r="BE1078" s="94" t="s">
        <v>3288</v>
      </c>
      <c r="BF1078" s="94" t="s">
        <v>3289</v>
      </c>
      <c r="BG1078" s="94" t="s">
        <v>3288</v>
      </c>
      <c r="BH1078" s="94" t="s">
        <v>3289</v>
      </c>
      <c r="BI1078" s="94" t="str">
        <f t="shared" si="1277"/>
        <v>RHA</v>
      </c>
    </row>
    <row r="1079" spans="56:61" hidden="1" x14ac:dyDescent="0.3">
      <c r="BD1079" t="str">
        <f t="shared" si="1276"/>
        <v>RHATHE WELLS ROAD CENTRE</v>
      </c>
      <c r="BE1079" s="94" t="s">
        <v>8296</v>
      </c>
      <c r="BF1079" s="94" t="s">
        <v>9126</v>
      </c>
      <c r="BG1079" s="94" t="s">
        <v>8296</v>
      </c>
      <c r="BH1079" s="94" t="s">
        <v>9126</v>
      </c>
      <c r="BI1079" s="94" t="str">
        <f t="shared" si="1277"/>
        <v>RHA</v>
      </c>
    </row>
    <row r="1080" spans="56:61" hidden="1" x14ac:dyDescent="0.3">
      <c r="BD1080" t="str">
        <f t="shared" si="1276"/>
        <v>RHATHORNEYWOOD MOUNT</v>
      </c>
      <c r="BE1080" s="94" t="s">
        <v>3314</v>
      </c>
      <c r="BF1080" s="94" t="s">
        <v>3315</v>
      </c>
      <c r="BG1080" s="94" t="s">
        <v>3314</v>
      </c>
      <c r="BH1080" s="94" t="s">
        <v>3315</v>
      </c>
      <c r="BI1080" s="94" t="str">
        <f t="shared" si="1277"/>
        <v>RHA</v>
      </c>
    </row>
    <row r="1081" spans="56:61" hidden="1" x14ac:dyDescent="0.3">
      <c r="BD1081" t="str">
        <f t="shared" si="1276"/>
        <v>RHATHORNEYWOOD MOUNT SITE 2</v>
      </c>
      <c r="BE1081" s="94" t="s">
        <v>3322</v>
      </c>
      <c r="BF1081" s="94" t="s">
        <v>3323</v>
      </c>
      <c r="BG1081" s="94" t="s">
        <v>3322</v>
      </c>
      <c r="BH1081" s="94" t="s">
        <v>3323</v>
      </c>
      <c r="BI1081" s="94" t="str">
        <f t="shared" si="1277"/>
        <v>RHA</v>
      </c>
    </row>
    <row r="1082" spans="56:61" hidden="1" x14ac:dyDescent="0.3">
      <c r="BD1082" t="str">
        <f t="shared" si="1276"/>
        <v>RHATHORNEYWOOD UNIT</v>
      </c>
      <c r="BE1082" s="94" t="s">
        <v>3324</v>
      </c>
      <c r="BF1082" s="94" t="s">
        <v>3325</v>
      </c>
      <c r="BG1082" s="94" t="s">
        <v>3324</v>
      </c>
      <c r="BH1082" s="94" t="s">
        <v>3325</v>
      </c>
      <c r="BI1082" s="94" t="str">
        <f t="shared" si="1277"/>
        <v>RHA</v>
      </c>
    </row>
    <row r="1083" spans="56:61" hidden="1" x14ac:dyDescent="0.3">
      <c r="BD1083" t="str">
        <f t="shared" si="1276"/>
        <v>RHAUNIT 2</v>
      </c>
      <c r="BE1083" s="94" t="s">
        <v>3328</v>
      </c>
      <c r="BF1083" s="94" t="s">
        <v>3329</v>
      </c>
      <c r="BG1083" s="94" t="s">
        <v>3328</v>
      </c>
      <c r="BH1083" s="94" t="s">
        <v>3329</v>
      </c>
      <c r="BI1083" s="94" t="str">
        <f t="shared" si="1277"/>
        <v>RHA</v>
      </c>
    </row>
    <row r="1084" spans="56:61" hidden="1" x14ac:dyDescent="0.3">
      <c r="BD1084" t="str">
        <f t="shared" si="1276"/>
        <v>RHAUNIVERSITY HOSPITAL</v>
      </c>
      <c r="BE1084" s="94" t="s">
        <v>3330</v>
      </c>
      <c r="BF1084" s="94" t="s">
        <v>3331</v>
      </c>
      <c r="BG1084" s="94" t="s">
        <v>3330</v>
      </c>
      <c r="BH1084" s="94" t="s">
        <v>3331</v>
      </c>
      <c r="BI1084" s="94" t="str">
        <f t="shared" si="1277"/>
        <v>RHA</v>
      </c>
    </row>
    <row r="1085" spans="56:61" hidden="1" x14ac:dyDescent="0.3">
      <c r="BD1085" t="str">
        <f t="shared" si="1276"/>
        <v>RHAWATHWOOD HOSPITAL</v>
      </c>
      <c r="BE1085" s="94" t="s">
        <v>3336</v>
      </c>
      <c r="BF1085" s="94" t="s">
        <v>3337</v>
      </c>
      <c r="BG1085" s="94" t="s">
        <v>3336</v>
      </c>
      <c r="BH1085" s="94" t="s">
        <v>3337</v>
      </c>
      <c r="BI1085" s="94" t="str">
        <f t="shared" si="1277"/>
        <v>RHA</v>
      </c>
    </row>
    <row r="1086" spans="56:61" hidden="1" x14ac:dyDescent="0.3">
      <c r="BD1086" t="str">
        <f t="shared" si="1276"/>
        <v>RHAWAX CAFE</v>
      </c>
      <c r="BE1086" s="94" t="s">
        <v>3254</v>
      </c>
      <c r="BF1086" s="94" t="s">
        <v>3255</v>
      </c>
      <c r="BG1086" s="94" t="s">
        <v>3254</v>
      </c>
      <c r="BH1086" s="94" t="s">
        <v>3255</v>
      </c>
      <c r="BI1086" s="94" t="str">
        <f t="shared" si="1277"/>
        <v>RHA</v>
      </c>
    </row>
    <row r="1087" spans="56:61" hidden="1" x14ac:dyDescent="0.3">
      <c r="BD1087" t="str">
        <f t="shared" si="1276"/>
        <v>RHMCOUNTESS MOUNTBATTEN HOUSE</v>
      </c>
      <c r="BE1087" s="94" t="s">
        <v>897</v>
      </c>
      <c r="BF1087" s="94" t="s">
        <v>9127</v>
      </c>
      <c r="BG1087" s="94" t="s">
        <v>897</v>
      </c>
      <c r="BH1087" s="94" t="s">
        <v>9127</v>
      </c>
      <c r="BI1087" s="94" t="str">
        <f t="shared" si="1277"/>
        <v>RHM</v>
      </c>
    </row>
    <row r="1088" spans="56:61" hidden="1" x14ac:dyDescent="0.3">
      <c r="BD1088" t="str">
        <f t="shared" si="1276"/>
        <v>RHMNEW FOREST BIRTH CENTRE HEALTH AUTHORITY</v>
      </c>
      <c r="BE1088" s="94" t="s">
        <v>398</v>
      </c>
      <c r="BF1088" s="94" t="s">
        <v>9128</v>
      </c>
      <c r="BG1088" s="94" t="s">
        <v>398</v>
      </c>
      <c r="BH1088" s="94" t="s">
        <v>9128</v>
      </c>
      <c r="BI1088" s="94" t="str">
        <f t="shared" si="1277"/>
        <v>RHM</v>
      </c>
    </row>
    <row r="1089" spans="56:61" hidden="1" x14ac:dyDescent="0.3">
      <c r="BD1089" t="str">
        <f t="shared" si="1276"/>
        <v>RHMPRINCESS ANNE HOSPITAL</v>
      </c>
      <c r="BE1089" s="94" t="s">
        <v>399</v>
      </c>
      <c r="BF1089" s="94" t="s">
        <v>2404</v>
      </c>
      <c r="BG1089" s="94" t="s">
        <v>399</v>
      </c>
      <c r="BH1089" s="94" t="s">
        <v>2404</v>
      </c>
      <c r="BI1089" s="94" t="str">
        <f t="shared" si="1277"/>
        <v>RHM</v>
      </c>
    </row>
    <row r="1090" spans="56:61" hidden="1" x14ac:dyDescent="0.3">
      <c r="BD1090" t="str">
        <f t="shared" si="1276"/>
        <v>RHMROYAL SOUTH HANTS HOSPITAL</v>
      </c>
      <c r="BE1090" s="94" t="s">
        <v>400</v>
      </c>
      <c r="BF1090" s="94" t="s">
        <v>5153</v>
      </c>
      <c r="BG1090" s="94" t="s">
        <v>400</v>
      </c>
      <c r="BH1090" s="94" t="s">
        <v>5153</v>
      </c>
      <c r="BI1090" s="94" t="str">
        <f t="shared" si="1277"/>
        <v>RHM</v>
      </c>
    </row>
    <row r="1091" spans="56:61" hidden="1" x14ac:dyDescent="0.3">
      <c r="BD1091" t="str">
        <f t="shared" si="1276"/>
        <v>RHMSOUTHAMPTON GENERAL HOSPITAL</v>
      </c>
      <c r="BE1091" s="94" t="s">
        <v>401</v>
      </c>
      <c r="BF1091" s="94" t="s">
        <v>2406</v>
      </c>
      <c r="BG1091" s="94" t="s">
        <v>401</v>
      </c>
      <c r="BH1091" s="94" t="s">
        <v>2406</v>
      </c>
      <c r="BI1091" s="94" t="str">
        <f t="shared" si="1277"/>
        <v>RHM</v>
      </c>
    </row>
    <row r="1092" spans="56:61" hidden="1" x14ac:dyDescent="0.3">
      <c r="BD1092" t="str">
        <f t="shared" si="1276"/>
        <v>RHQBARNSLEY DISTRICT GENERAL HOSPITAL</v>
      </c>
      <c r="BE1092" s="94" t="s">
        <v>402</v>
      </c>
      <c r="BF1092" s="94" t="s">
        <v>9129</v>
      </c>
      <c r="BG1092" s="94" t="s">
        <v>402</v>
      </c>
      <c r="BH1092" s="94" t="s">
        <v>9129</v>
      </c>
      <c r="BI1092" s="94" t="str">
        <f t="shared" si="1277"/>
        <v>RHQ</v>
      </c>
    </row>
    <row r="1093" spans="56:61" hidden="1" x14ac:dyDescent="0.3">
      <c r="BD1093" t="str">
        <f t="shared" si="1276"/>
        <v>RHQBASSETLAW HOSPITAL</v>
      </c>
      <c r="BE1093" s="94" t="s">
        <v>403</v>
      </c>
      <c r="BF1093" s="94" t="s">
        <v>3223</v>
      </c>
      <c r="BG1093" s="94" t="s">
        <v>403</v>
      </c>
      <c r="BH1093" s="94" t="s">
        <v>3223</v>
      </c>
      <c r="BI1093" s="94" t="str">
        <f t="shared" si="1277"/>
        <v>RHQ</v>
      </c>
    </row>
    <row r="1094" spans="56:61" hidden="1" x14ac:dyDescent="0.3">
      <c r="BD1094" t="str">
        <f t="shared" si="1276"/>
        <v>RHQBEECH HILL INTERMEDIATE CARE UNIT</v>
      </c>
      <c r="BE1094" s="94" t="s">
        <v>8066</v>
      </c>
      <c r="BF1094" s="94" t="s">
        <v>9130</v>
      </c>
      <c r="BG1094" s="94" t="s">
        <v>8066</v>
      </c>
      <c r="BH1094" s="94" t="s">
        <v>9130</v>
      </c>
      <c r="BI1094" s="94" t="str">
        <f t="shared" si="1277"/>
        <v>RHQ</v>
      </c>
    </row>
    <row r="1095" spans="56:61" hidden="1" x14ac:dyDescent="0.3">
      <c r="BD1095" t="str">
        <f t="shared" si="1276"/>
        <v>RHQCHARLES CLIFFORD DENTAL HOSPITAL</v>
      </c>
      <c r="BE1095" s="94" t="s">
        <v>404</v>
      </c>
      <c r="BF1095" s="94" t="s">
        <v>9131</v>
      </c>
      <c r="BG1095" s="94" t="s">
        <v>404</v>
      </c>
      <c r="BH1095" s="94" t="s">
        <v>9131</v>
      </c>
      <c r="BI1095" s="94" t="str">
        <f t="shared" si="1277"/>
        <v>RHQ</v>
      </c>
    </row>
    <row r="1096" spans="56:61" hidden="1" x14ac:dyDescent="0.3">
      <c r="BD1096" t="str">
        <f t="shared" si="1276"/>
        <v>RHQCHESTERFIELD AND NORTH DERBYSHIRE ROYAL HOSPITAL</v>
      </c>
      <c r="BE1096" s="94" t="s">
        <v>405</v>
      </c>
      <c r="BF1096" s="94" t="s">
        <v>9132</v>
      </c>
      <c r="BG1096" s="94" t="s">
        <v>405</v>
      </c>
      <c r="BH1096" s="94" t="s">
        <v>9132</v>
      </c>
      <c r="BI1096" s="94" t="str">
        <f t="shared" si="1277"/>
        <v>RHQ</v>
      </c>
    </row>
    <row r="1097" spans="56:61" hidden="1" x14ac:dyDescent="0.3">
      <c r="BD1097" t="str">
        <f t="shared" si="1276"/>
        <v>RHQDONCASTER ROYAL INFIRMARY</v>
      </c>
      <c r="BE1097" s="94" t="s">
        <v>406</v>
      </c>
      <c r="BF1097" s="94" t="s">
        <v>9133</v>
      </c>
      <c r="BG1097" s="94" t="s">
        <v>406</v>
      </c>
      <c r="BH1097" s="94" t="s">
        <v>9133</v>
      </c>
      <c r="BI1097" s="94" t="str">
        <f t="shared" si="1277"/>
        <v>RHQ</v>
      </c>
    </row>
    <row r="1098" spans="56:61" hidden="1" x14ac:dyDescent="0.3">
      <c r="BD1098" t="str">
        <f t="shared" si="1276"/>
        <v>RHQNORTHERN GENERAL HOSPITAL</v>
      </c>
      <c r="BE1098" s="94" t="s">
        <v>407</v>
      </c>
      <c r="BF1098" s="94" t="s">
        <v>7779</v>
      </c>
      <c r="BG1098" s="94" t="s">
        <v>407</v>
      </c>
      <c r="BH1098" s="94" t="s">
        <v>7779</v>
      </c>
      <c r="BI1098" s="94" t="str">
        <f t="shared" si="1277"/>
        <v>RHQ</v>
      </c>
    </row>
    <row r="1099" spans="56:61" hidden="1" x14ac:dyDescent="0.3">
      <c r="BD1099" t="str">
        <f t="shared" si="1276"/>
        <v>RHQROTHERHAM DISTRICT GENERAL HOSPITAL</v>
      </c>
      <c r="BE1099" s="94" t="s">
        <v>408</v>
      </c>
      <c r="BF1099" s="94" t="s">
        <v>9094</v>
      </c>
      <c r="BG1099" s="94" t="s">
        <v>408</v>
      </c>
      <c r="BH1099" s="94" t="s">
        <v>9094</v>
      </c>
      <c r="BI1099" s="94" t="str">
        <f t="shared" si="1277"/>
        <v>RHQ</v>
      </c>
    </row>
    <row r="1100" spans="56:61" hidden="1" x14ac:dyDescent="0.3">
      <c r="BD1100" t="str">
        <f t="shared" si="1276"/>
        <v>RHQROYAL HALLAMSHIRE HOSPITAL</v>
      </c>
      <c r="BE1100" s="94" t="s">
        <v>409</v>
      </c>
      <c r="BF1100" s="94" t="s">
        <v>7783</v>
      </c>
      <c r="BG1100" s="94" t="s">
        <v>409</v>
      </c>
      <c r="BH1100" s="94" t="s">
        <v>7783</v>
      </c>
      <c r="BI1100" s="94" t="str">
        <f t="shared" si="1277"/>
        <v>RHQ</v>
      </c>
    </row>
    <row r="1101" spans="56:61" hidden="1" x14ac:dyDescent="0.3">
      <c r="BD1101" t="str">
        <f t="shared" si="1276"/>
        <v>RHQWESTON PARK HOSPITAL</v>
      </c>
      <c r="BE1101" s="94" t="s">
        <v>410</v>
      </c>
      <c r="BF1101" s="94" t="s">
        <v>9134</v>
      </c>
      <c r="BG1101" s="94" t="s">
        <v>410</v>
      </c>
      <c r="BH1101" s="94" t="s">
        <v>9134</v>
      </c>
      <c r="BI1101" s="94" t="str">
        <f t="shared" si="1277"/>
        <v>RHQ</v>
      </c>
    </row>
    <row r="1102" spans="56:61" hidden="1" x14ac:dyDescent="0.3">
      <c r="BD1102" t="str">
        <f t="shared" si="1276"/>
        <v>RHUGOSPORT WAR MEMORIAL HOSPITAL</v>
      </c>
      <c r="BE1102" s="94" t="s">
        <v>411</v>
      </c>
      <c r="BF1102" s="94" t="s">
        <v>2436</v>
      </c>
      <c r="BG1102" s="94" t="s">
        <v>411</v>
      </c>
      <c r="BH1102" s="94" t="s">
        <v>2436</v>
      </c>
      <c r="BI1102" s="94" t="str">
        <f t="shared" si="1277"/>
        <v>RHU</v>
      </c>
    </row>
    <row r="1103" spans="56:61" hidden="1" x14ac:dyDescent="0.3">
      <c r="BD1103" t="str">
        <f t="shared" si="1276"/>
        <v>RHUPETERSFIELD COMMUNITY HOSPITAL</v>
      </c>
      <c r="BE1103" s="94" t="s">
        <v>916</v>
      </c>
      <c r="BF1103" s="94" t="s">
        <v>9135</v>
      </c>
      <c r="BG1103" s="94" t="s">
        <v>916</v>
      </c>
      <c r="BH1103" s="94" t="s">
        <v>9135</v>
      </c>
      <c r="BI1103" s="94" t="str">
        <f t="shared" si="1277"/>
        <v>RHU</v>
      </c>
    </row>
    <row r="1104" spans="56:61" hidden="1" x14ac:dyDescent="0.3">
      <c r="BD1104" t="str">
        <f t="shared" si="1276"/>
        <v>RHUQUEEN ALEXANDRA HOSPITAL</v>
      </c>
      <c r="BE1104" s="94" t="s">
        <v>917</v>
      </c>
      <c r="BF1104" s="94" t="s">
        <v>2482</v>
      </c>
      <c r="BG1104" s="94" t="s">
        <v>917</v>
      </c>
      <c r="BH1104" s="94" t="s">
        <v>2482</v>
      </c>
      <c r="BI1104" s="94" t="str">
        <f t="shared" si="1277"/>
        <v>RHU</v>
      </c>
    </row>
    <row r="1105" spans="56:61" hidden="1" x14ac:dyDescent="0.3">
      <c r="BD1105" t="str">
        <f t="shared" si="1276"/>
        <v>RHUROYAL HOSPITAL HASLAR</v>
      </c>
      <c r="BE1105" s="94" t="s">
        <v>918</v>
      </c>
      <c r="BF1105" s="94" t="s">
        <v>9136</v>
      </c>
      <c r="BG1105" s="94" t="s">
        <v>918</v>
      </c>
      <c r="BH1105" s="94" t="s">
        <v>9136</v>
      </c>
      <c r="BI1105" s="94" t="str">
        <f t="shared" si="1277"/>
        <v>RHU</v>
      </c>
    </row>
    <row r="1106" spans="56:61" hidden="1" x14ac:dyDescent="0.3">
      <c r="BD1106" t="str">
        <f t="shared" si="1276"/>
        <v>RHUSALISBURY DISTRICT HOSPITAL</v>
      </c>
      <c r="BE1106" s="94" t="s">
        <v>919</v>
      </c>
      <c r="BF1106" s="94" t="s">
        <v>3744</v>
      </c>
      <c r="BG1106" s="94" t="s">
        <v>919</v>
      </c>
      <c r="BH1106" s="94" t="s">
        <v>3744</v>
      </c>
      <c r="BI1106" s="94" t="str">
        <f t="shared" si="1277"/>
        <v>RHU</v>
      </c>
    </row>
    <row r="1107" spans="56:61" hidden="1" x14ac:dyDescent="0.3">
      <c r="BD1107" t="str">
        <f t="shared" si="1276"/>
        <v>RHUST MARY'S HOSPITAL</v>
      </c>
      <c r="BE1107" s="94" t="s">
        <v>920</v>
      </c>
      <c r="BF1107" s="94" t="s">
        <v>1216</v>
      </c>
      <c r="BG1107" s="94" t="s">
        <v>920</v>
      </c>
      <c r="BH1107" s="94" t="s">
        <v>1216</v>
      </c>
      <c r="BI1107" s="94" t="str">
        <f t="shared" si="1277"/>
        <v>RHU</v>
      </c>
    </row>
    <row r="1108" spans="56:61" hidden="1" x14ac:dyDescent="0.3">
      <c r="BD1108" t="str">
        <f t="shared" si="1276"/>
        <v>RHUST MARY'S HOSPITAL</v>
      </c>
      <c r="BE1108" s="94" t="s">
        <v>921</v>
      </c>
      <c r="BF1108" s="94" t="s">
        <v>1216</v>
      </c>
      <c r="BG1108" s="94" t="s">
        <v>921</v>
      </c>
      <c r="BH1108" s="94" t="s">
        <v>1216</v>
      </c>
      <c r="BI1108" s="94" t="str">
        <f t="shared" si="1277"/>
        <v>RHU</v>
      </c>
    </row>
    <row r="1109" spans="56:61" hidden="1" x14ac:dyDescent="0.3">
      <c r="BD1109" t="str">
        <f t="shared" si="1276"/>
        <v>RHWADDINGTON SCHOOL</v>
      </c>
      <c r="BE1109" s="94" t="s">
        <v>922</v>
      </c>
      <c r="BF1109" s="94" t="s">
        <v>9137</v>
      </c>
      <c r="BG1109" s="94" t="s">
        <v>922</v>
      </c>
      <c r="BH1109" s="94" t="s">
        <v>9137</v>
      </c>
      <c r="BI1109" s="94" t="str">
        <f t="shared" si="1277"/>
        <v>RHW</v>
      </c>
    </row>
    <row r="1110" spans="56:61" hidden="1" x14ac:dyDescent="0.3">
      <c r="BD1110" t="str">
        <f t="shared" si="1276"/>
        <v>RHWBROOKFIELDS SCHOOL</v>
      </c>
      <c r="BE1110" s="94" t="s">
        <v>702</v>
      </c>
      <c r="BF1110" s="94" t="s">
        <v>9138</v>
      </c>
      <c r="BG1110" s="94" t="s">
        <v>702</v>
      </c>
      <c r="BH1110" s="94" t="s">
        <v>9138</v>
      </c>
      <c r="BI1110" s="94" t="str">
        <f t="shared" si="1277"/>
        <v>RHW</v>
      </c>
    </row>
    <row r="1111" spans="56:61" hidden="1" x14ac:dyDescent="0.3">
      <c r="BD1111" t="str">
        <f t="shared" si="1276"/>
        <v>RHWBUPA DUNEDIN HOSPITAL</v>
      </c>
      <c r="BE1111" s="94" t="s">
        <v>703</v>
      </c>
      <c r="BF1111" s="94" t="s">
        <v>9139</v>
      </c>
      <c r="BG1111" s="94" t="s">
        <v>703</v>
      </c>
      <c r="BH1111" s="94" t="s">
        <v>9139</v>
      </c>
      <c r="BI1111" s="94" t="str">
        <f t="shared" si="1277"/>
        <v>RHW</v>
      </c>
    </row>
    <row r="1112" spans="56:61" hidden="1" x14ac:dyDescent="0.3">
      <c r="BD1112" t="str">
        <f t="shared" si="1276"/>
        <v>RHWCAPIO READING HOSPITAL</v>
      </c>
      <c r="BE1112" s="94" t="s">
        <v>704</v>
      </c>
      <c r="BF1112" s="94" t="s">
        <v>9140</v>
      </c>
      <c r="BG1112" s="94" t="s">
        <v>704</v>
      </c>
      <c r="BH1112" s="94" t="s">
        <v>9140</v>
      </c>
      <c r="BI1112" s="94" t="str">
        <f t="shared" si="1277"/>
        <v>RHW</v>
      </c>
    </row>
    <row r="1113" spans="56:61" hidden="1" x14ac:dyDescent="0.3">
      <c r="BD1113" t="str">
        <f t="shared" si="1276"/>
        <v>RHWDELLWOOD HOSPITAL</v>
      </c>
      <c r="BE1113" s="94" t="s">
        <v>705</v>
      </c>
      <c r="BF1113" s="94" t="s">
        <v>5715</v>
      </c>
      <c r="BG1113" s="94" t="s">
        <v>705</v>
      </c>
      <c r="BH1113" s="94" t="s">
        <v>5715</v>
      </c>
      <c r="BI1113" s="94" t="str">
        <f t="shared" si="1277"/>
        <v>RHW</v>
      </c>
    </row>
    <row r="1114" spans="56:61" hidden="1" x14ac:dyDescent="0.3">
      <c r="BD1114" t="str">
        <f t="shared" si="1276"/>
        <v>RHWDUCHESS OF KENT HOUSE</v>
      </c>
      <c r="BE1114" s="94" t="s">
        <v>706</v>
      </c>
      <c r="BF1114" s="94" t="s">
        <v>9141</v>
      </c>
      <c r="BG1114" s="94" t="s">
        <v>706</v>
      </c>
      <c r="BH1114" s="94" t="s">
        <v>9141</v>
      </c>
      <c r="BI1114" s="94" t="str">
        <f t="shared" si="1277"/>
        <v>RHW</v>
      </c>
    </row>
    <row r="1115" spans="56:61" hidden="1" x14ac:dyDescent="0.3">
      <c r="BD1115" t="str">
        <f t="shared" si="1276"/>
        <v>RHWHANOVER HOUSE</v>
      </c>
      <c r="BE1115" s="94" t="s">
        <v>707</v>
      </c>
      <c r="BF1115" s="94" t="s">
        <v>9142</v>
      </c>
      <c r="BG1115" s="94" t="s">
        <v>707</v>
      </c>
      <c r="BH1115" s="94" t="s">
        <v>9142</v>
      </c>
      <c r="BI1115" s="94" t="str">
        <f t="shared" si="1277"/>
        <v>RHW</v>
      </c>
    </row>
    <row r="1116" spans="56:61" hidden="1" x14ac:dyDescent="0.3">
      <c r="BD1116" t="str">
        <f t="shared" si="1276"/>
        <v>RHWHEATHERWOOD HOSPITAL</v>
      </c>
      <c r="BE1116" s="94" t="s">
        <v>708</v>
      </c>
      <c r="BF1116" s="94" t="s">
        <v>5632</v>
      </c>
      <c r="BG1116" s="94" t="s">
        <v>708</v>
      </c>
      <c r="BH1116" s="94" t="s">
        <v>5632</v>
      </c>
      <c r="BI1116" s="94" t="str">
        <f t="shared" si="1277"/>
        <v>RHW</v>
      </c>
    </row>
    <row r="1117" spans="56:61" hidden="1" x14ac:dyDescent="0.3">
      <c r="BD1117" t="str">
        <f t="shared" si="1276"/>
        <v>RHWHORTON HOSPITAL</v>
      </c>
      <c r="BE1117" s="94" t="s">
        <v>709</v>
      </c>
      <c r="BF1117" s="94" t="s">
        <v>9143</v>
      </c>
      <c r="BG1117" s="94" t="s">
        <v>709</v>
      </c>
      <c r="BH1117" s="94" t="s">
        <v>9143</v>
      </c>
      <c r="BI1117" s="94" t="str">
        <f t="shared" si="1277"/>
        <v>RHW</v>
      </c>
    </row>
    <row r="1118" spans="56:61" hidden="1" x14ac:dyDescent="0.3">
      <c r="BD1118" t="str">
        <f t="shared" si="1276"/>
        <v>RHWJOHN RADCLIFFE HOSPITAL</v>
      </c>
      <c r="BE1118" s="94" t="s">
        <v>710</v>
      </c>
      <c r="BF1118" s="94" t="s">
        <v>1995</v>
      </c>
      <c r="BG1118" s="94" t="s">
        <v>710</v>
      </c>
      <c r="BH1118" s="94" t="s">
        <v>1995</v>
      </c>
      <c r="BI1118" s="94" t="str">
        <f t="shared" si="1277"/>
        <v>RHW</v>
      </c>
    </row>
    <row r="1119" spans="56:61" hidden="1" x14ac:dyDescent="0.3">
      <c r="BD1119" t="str">
        <f t="shared" si="1276"/>
        <v>RHWKING EDWARD VII HOSPITAL</v>
      </c>
      <c r="BE1119" s="94" t="s">
        <v>711</v>
      </c>
      <c r="BF1119" s="94" t="s">
        <v>9045</v>
      </c>
      <c r="BG1119" s="94" t="s">
        <v>711</v>
      </c>
      <c r="BH1119" s="94" t="s">
        <v>9045</v>
      </c>
      <c r="BI1119" s="94" t="str">
        <f t="shared" si="1277"/>
        <v>RHW</v>
      </c>
    </row>
    <row r="1120" spans="56:61" hidden="1" x14ac:dyDescent="0.3">
      <c r="BD1120" t="str">
        <f t="shared" si="1276"/>
        <v>RHWMARY HARE GRAMMER SCHOOL</v>
      </c>
      <c r="BE1120" s="94" t="s">
        <v>712</v>
      </c>
      <c r="BF1120" s="94" t="s">
        <v>9144</v>
      </c>
      <c r="BG1120" s="94" t="s">
        <v>712</v>
      </c>
      <c r="BH1120" s="94" t="s">
        <v>9144</v>
      </c>
      <c r="BI1120" s="94" t="str">
        <f t="shared" si="1277"/>
        <v>RHW</v>
      </c>
    </row>
    <row r="1121" spans="56:61" hidden="1" x14ac:dyDescent="0.3">
      <c r="BD1121" t="str">
        <f t="shared" si="1276"/>
        <v>RHWPROSPECT PARK HOSPITAL</v>
      </c>
      <c r="BE1121" s="94" t="s">
        <v>713</v>
      </c>
      <c r="BF1121" s="94" t="s">
        <v>5616</v>
      </c>
      <c r="BG1121" s="94" t="s">
        <v>713</v>
      </c>
      <c r="BH1121" s="94" t="s">
        <v>5616</v>
      </c>
      <c r="BI1121" s="94" t="str">
        <f t="shared" si="1277"/>
        <v>RHW</v>
      </c>
    </row>
    <row r="1122" spans="56:61" hidden="1" x14ac:dyDescent="0.3">
      <c r="BD1122" t="str">
        <f t="shared" si="1276"/>
        <v>RHWROYAL BERKSHIRE HOSPITAL</v>
      </c>
      <c r="BE1122" s="94" t="s">
        <v>714</v>
      </c>
      <c r="BF1122" s="94" t="s">
        <v>5646</v>
      </c>
      <c r="BG1122" s="94" t="s">
        <v>714</v>
      </c>
      <c r="BH1122" s="94" t="s">
        <v>5646</v>
      </c>
      <c r="BI1122" s="94" t="str">
        <f t="shared" si="1277"/>
        <v>RHW</v>
      </c>
    </row>
    <row r="1123" spans="56:61" hidden="1" x14ac:dyDescent="0.3">
      <c r="BD1123" t="str">
        <f t="shared" si="1276"/>
        <v>RHWSKIMPED HILL SURGERY</v>
      </c>
      <c r="BE1123" s="94" t="s">
        <v>715</v>
      </c>
      <c r="BF1123" s="94" t="s">
        <v>9145</v>
      </c>
      <c r="BG1123" s="94" t="s">
        <v>715</v>
      </c>
      <c r="BH1123" s="94" t="s">
        <v>9145</v>
      </c>
      <c r="BI1123" s="94" t="str">
        <f t="shared" si="1277"/>
        <v>RHW</v>
      </c>
    </row>
    <row r="1124" spans="56:61" hidden="1" x14ac:dyDescent="0.3">
      <c r="BD1124" t="str">
        <f t="shared" si="1276"/>
        <v>RHWST MARKS HOSPITAL</v>
      </c>
      <c r="BE1124" s="94" t="s">
        <v>716</v>
      </c>
      <c r="BF1124" s="94" t="s">
        <v>5648</v>
      </c>
      <c r="BG1124" s="94" t="s">
        <v>716</v>
      </c>
      <c r="BH1124" s="94" t="s">
        <v>5648</v>
      </c>
      <c r="BI1124" s="94" t="str">
        <f t="shared" si="1277"/>
        <v>RHW</v>
      </c>
    </row>
    <row r="1125" spans="56:61" hidden="1" x14ac:dyDescent="0.3">
      <c r="BD1125" t="str">
        <f t="shared" si="1276"/>
        <v>RHWTHE AVENUE SCHOOL</v>
      </c>
      <c r="BE1125" s="94" t="s">
        <v>717</v>
      </c>
      <c r="BF1125" s="94" t="s">
        <v>9146</v>
      </c>
      <c r="BG1125" s="94" t="s">
        <v>717</v>
      </c>
      <c r="BH1125" s="94" t="s">
        <v>9146</v>
      </c>
      <c r="BI1125" s="94" t="str">
        <f t="shared" si="1277"/>
        <v>RHW</v>
      </c>
    </row>
    <row r="1126" spans="56:61" hidden="1" x14ac:dyDescent="0.3">
      <c r="BD1126" t="str">
        <f t="shared" si="1276"/>
        <v>RHWTHE CASTLE SCHOOL</v>
      </c>
      <c r="BE1126" s="94" t="s">
        <v>718</v>
      </c>
      <c r="BF1126" s="94" t="s">
        <v>9147</v>
      </c>
      <c r="BG1126" s="94" t="s">
        <v>718</v>
      </c>
      <c r="BH1126" s="94" t="s">
        <v>9147</v>
      </c>
      <c r="BI1126" s="94" t="str">
        <f t="shared" si="1277"/>
        <v>RHW</v>
      </c>
    </row>
    <row r="1127" spans="56:61" hidden="1" x14ac:dyDescent="0.3">
      <c r="BD1127" t="str">
        <f t="shared" si="1276"/>
        <v>RHWTHE WHITLEY HEALTH AND SERVICES CENTRE</v>
      </c>
      <c r="BE1127" s="94" t="s">
        <v>719</v>
      </c>
      <c r="BF1127" s="94" t="s">
        <v>9148</v>
      </c>
      <c r="BG1127" s="94" t="s">
        <v>719</v>
      </c>
      <c r="BH1127" s="94" t="s">
        <v>9148</v>
      </c>
      <c r="BI1127" s="94" t="str">
        <f t="shared" si="1277"/>
        <v>RHW</v>
      </c>
    </row>
    <row r="1128" spans="56:61" hidden="1" x14ac:dyDescent="0.3">
      <c r="BD1128" t="str">
        <f t="shared" si="1276"/>
        <v>RHWTOWNLANDS HOSPITAL</v>
      </c>
      <c r="BE1128" s="94" t="s">
        <v>720</v>
      </c>
      <c r="BF1128" s="94" t="s">
        <v>5701</v>
      </c>
      <c r="BG1128" s="94" t="s">
        <v>720</v>
      </c>
      <c r="BH1128" s="94" t="s">
        <v>5701</v>
      </c>
      <c r="BI1128" s="94" t="str">
        <f t="shared" si="1277"/>
        <v>RHW</v>
      </c>
    </row>
    <row r="1129" spans="56:61" hidden="1" x14ac:dyDescent="0.3">
      <c r="BD1129" t="str">
        <f t="shared" si="1276"/>
        <v>RHWWALLINGFORD COMMUNITY HOSPITAL</v>
      </c>
      <c r="BE1129" s="94" t="s">
        <v>721</v>
      </c>
      <c r="BF1129" s="94" t="s">
        <v>3750</v>
      </c>
      <c r="BG1129" s="94" t="s">
        <v>721</v>
      </c>
      <c r="BH1129" s="94" t="s">
        <v>3750</v>
      </c>
      <c r="BI1129" s="94" t="str">
        <f t="shared" si="1277"/>
        <v>RHW</v>
      </c>
    </row>
    <row r="1130" spans="56:61" hidden="1" x14ac:dyDescent="0.3">
      <c r="BD1130" t="str">
        <f t="shared" si="1276"/>
        <v>RHWWANTAGE COMMUNITY HOSPITAL</v>
      </c>
      <c r="BE1130" s="94" t="s">
        <v>722</v>
      </c>
      <c r="BF1130" s="94" t="s">
        <v>3751</v>
      </c>
      <c r="BG1130" s="94" t="s">
        <v>722</v>
      </c>
      <c r="BH1130" s="94" t="s">
        <v>3751</v>
      </c>
      <c r="BI1130" s="94" t="str">
        <f t="shared" si="1277"/>
        <v>RHW</v>
      </c>
    </row>
    <row r="1131" spans="56:61" hidden="1" x14ac:dyDescent="0.3">
      <c r="BD1131" t="str">
        <f t="shared" si="1276"/>
        <v>RHWWEST BERKSHIRE COMMUNITY HOSPITAL</v>
      </c>
      <c r="BE1131" s="94" t="s">
        <v>723</v>
      </c>
      <c r="BF1131" s="94" t="s">
        <v>5652</v>
      </c>
      <c r="BG1131" s="94" t="s">
        <v>723</v>
      </c>
      <c r="BH1131" s="94" t="s">
        <v>5652</v>
      </c>
      <c r="BI1131" s="94" t="str">
        <f t="shared" si="1277"/>
        <v>RHW</v>
      </c>
    </row>
    <row r="1132" spans="56:61" hidden="1" x14ac:dyDescent="0.3">
      <c r="BD1132" t="str">
        <f t="shared" si="1276"/>
        <v>RHWWEXHAM PARK HOSPITAL</v>
      </c>
      <c r="BE1132" s="94" t="s">
        <v>96</v>
      </c>
      <c r="BF1132" s="94" t="s">
        <v>5654</v>
      </c>
      <c r="BG1132" s="94" t="s">
        <v>96</v>
      </c>
      <c r="BH1132" s="94" t="s">
        <v>5654</v>
      </c>
      <c r="BI1132" s="94" t="str">
        <f t="shared" si="1277"/>
        <v>RHW</v>
      </c>
    </row>
    <row r="1133" spans="56:61" hidden="1" x14ac:dyDescent="0.3">
      <c r="BD1133" t="str">
        <f t="shared" si="1276"/>
        <v>RHWWHITLEY PARK INFANT SCHOOL</v>
      </c>
      <c r="BE1133" s="94" t="s">
        <v>97</v>
      </c>
      <c r="BF1133" s="94" t="s">
        <v>9149</v>
      </c>
      <c r="BG1133" s="94" t="s">
        <v>97</v>
      </c>
      <c r="BH1133" s="94" t="s">
        <v>9149</v>
      </c>
      <c r="BI1133" s="94" t="str">
        <f t="shared" si="1277"/>
        <v>RHW</v>
      </c>
    </row>
    <row r="1134" spans="56:61" hidden="1" x14ac:dyDescent="0.3">
      <c r="BD1134" t="str">
        <f t="shared" si="1276"/>
        <v>RHWWINDSOR DIALYSIS CENTRE</v>
      </c>
      <c r="BE1134" s="94" t="s">
        <v>98</v>
      </c>
      <c r="BF1134" s="94" t="s">
        <v>9150</v>
      </c>
      <c r="BG1134" s="94" t="s">
        <v>98</v>
      </c>
      <c r="BH1134" s="94" t="s">
        <v>9150</v>
      </c>
      <c r="BI1134" s="94" t="str">
        <f t="shared" si="1277"/>
        <v>RHW</v>
      </c>
    </row>
    <row r="1135" spans="56:61" hidden="1" x14ac:dyDescent="0.3">
      <c r="BD1135" t="str">
        <f t="shared" ref="BD1135:BD1201" si="1278">CONCATENATE(LEFT(BE1135, 3),BF1135)</f>
        <v>RHWWOKINGHAM HOSPITAL</v>
      </c>
      <c r="BE1135" s="94" t="s">
        <v>99</v>
      </c>
      <c r="BF1135" s="94" t="s">
        <v>9151</v>
      </c>
      <c r="BG1135" s="94" t="s">
        <v>99</v>
      </c>
      <c r="BH1135" s="94" t="s">
        <v>9151</v>
      </c>
      <c r="BI1135" s="94" t="str">
        <f t="shared" ref="BI1135:BI1201" si="1279">LEFT(BG1135,3)</f>
        <v>RHW</v>
      </c>
    </row>
    <row r="1136" spans="56:61" hidden="1" x14ac:dyDescent="0.3">
      <c r="BD1136" t="str">
        <f t="shared" si="1278"/>
        <v>RJ1GUY'S AND ST THOMAS' NHS TRUST</v>
      </c>
      <c r="BE1136" s="94" t="s">
        <v>100</v>
      </c>
      <c r="BF1136" s="94" t="s">
        <v>9152</v>
      </c>
      <c r="BG1136" s="94" t="s">
        <v>100</v>
      </c>
      <c r="BH1136" s="94" t="s">
        <v>9152</v>
      </c>
      <c r="BI1136" s="94" t="str">
        <f t="shared" si="1279"/>
        <v>RJ1</v>
      </c>
    </row>
    <row r="1137" spans="56:61" hidden="1" x14ac:dyDescent="0.3">
      <c r="BD1137" t="str">
        <f t="shared" si="1278"/>
        <v>RJ1GUY'S HOSPITAL</v>
      </c>
      <c r="BE1137" s="94" t="s">
        <v>101</v>
      </c>
      <c r="BF1137" s="94" t="s">
        <v>9153</v>
      </c>
      <c r="BG1137" s="94" t="s">
        <v>101</v>
      </c>
      <c r="BH1137" s="94" t="s">
        <v>9153</v>
      </c>
      <c r="BI1137" s="94" t="str">
        <f t="shared" si="1279"/>
        <v>RJ1</v>
      </c>
    </row>
    <row r="1138" spans="56:61" hidden="1" x14ac:dyDescent="0.3">
      <c r="BD1138" t="str">
        <f t="shared" si="1278"/>
        <v>RJ1KING'S COLLEGE HOSPITAL (DENMARK HILL)</v>
      </c>
      <c r="BE1138" s="94" t="s">
        <v>8638</v>
      </c>
      <c r="BF1138" s="94" t="s">
        <v>8639</v>
      </c>
      <c r="BG1138" s="94" t="s">
        <v>8638</v>
      </c>
      <c r="BH1138" s="94" t="s">
        <v>8639</v>
      </c>
      <c r="BI1138" s="94" t="str">
        <f t="shared" si="1279"/>
        <v>RJ1</v>
      </c>
    </row>
    <row r="1139" spans="56:61" hidden="1" x14ac:dyDescent="0.3">
      <c r="BD1139" t="str">
        <f t="shared" si="1278"/>
        <v>RJ1ST THOMAS' HOSPITAL</v>
      </c>
      <c r="BE1139" s="94" t="s">
        <v>615</v>
      </c>
      <c r="BF1139" s="94" t="s">
        <v>9154</v>
      </c>
      <c r="BG1139" s="94" t="s">
        <v>615</v>
      </c>
      <c r="BH1139" s="94" t="s">
        <v>9154</v>
      </c>
      <c r="BI1139" s="94" t="str">
        <f t="shared" si="1279"/>
        <v>RJ1</v>
      </c>
    </row>
    <row r="1140" spans="56:61" hidden="1" x14ac:dyDescent="0.3">
      <c r="BD1140" t="str">
        <f t="shared" si="1278"/>
        <v>RJ2QUEEN ELIZABETH HOSPITAL</v>
      </c>
      <c r="BE1140" s="94" t="s">
        <v>1042</v>
      </c>
      <c r="BF1140" s="94" t="s">
        <v>2202</v>
      </c>
      <c r="BG1140" s="94" t="s">
        <v>1042</v>
      </c>
      <c r="BH1140" s="94" t="s">
        <v>2202</v>
      </c>
      <c r="BI1140" s="94" t="str">
        <f t="shared" si="1279"/>
        <v>RJ2</v>
      </c>
    </row>
    <row r="1141" spans="56:61" hidden="1" x14ac:dyDescent="0.3">
      <c r="BD1141" t="str">
        <f t="shared" si="1278"/>
        <v>RJ2QUEEN MARYS HOSPITAL</v>
      </c>
      <c r="BE1141" s="94" t="s">
        <v>8640</v>
      </c>
      <c r="BF1141" s="94" t="s">
        <v>1428</v>
      </c>
      <c r="BG1141" s="94" t="s">
        <v>8640</v>
      </c>
      <c r="BH1141" s="94" t="s">
        <v>1428</v>
      </c>
      <c r="BI1141" s="94" t="str">
        <f t="shared" si="1279"/>
        <v>RJ2</v>
      </c>
    </row>
    <row r="1142" spans="56:61" hidden="1" x14ac:dyDescent="0.3">
      <c r="BD1142" t="str">
        <f t="shared" si="1278"/>
        <v>RJ2UNIVERSITY HOSPITAL LEWISHAM</v>
      </c>
      <c r="BE1142" s="94" t="s">
        <v>616</v>
      </c>
      <c r="BF1142" s="94" t="s">
        <v>9155</v>
      </c>
      <c r="BG1142" s="94" t="s">
        <v>616</v>
      </c>
      <c r="BH1142" s="94" t="s">
        <v>9155</v>
      </c>
      <c r="BI1142" s="94" t="str">
        <f t="shared" si="1279"/>
        <v>RJ2</v>
      </c>
    </row>
    <row r="1143" spans="56:61" hidden="1" x14ac:dyDescent="0.3">
      <c r="BD1143" t="str">
        <f t="shared" si="1278"/>
        <v>RJ6CROYDON UNIVERSITY HOSPITAL</v>
      </c>
      <c r="BE1143" s="94" t="s">
        <v>617</v>
      </c>
      <c r="BF1143" s="94" t="s">
        <v>10031</v>
      </c>
      <c r="BG1143" s="94" t="s">
        <v>617</v>
      </c>
      <c r="BH1143" s="94" t="s">
        <v>10031</v>
      </c>
      <c r="BI1143" s="94" t="str">
        <f t="shared" si="1279"/>
        <v>RJ6</v>
      </c>
    </row>
    <row r="1144" spans="56:61" hidden="1" x14ac:dyDescent="0.3">
      <c r="BD1144" t="str">
        <f t="shared" si="1278"/>
        <v>RJ6PURLEY WAR MEMORIAL HOSPITAL</v>
      </c>
      <c r="BE1144" s="94" t="s">
        <v>618</v>
      </c>
      <c r="BF1144" s="94" t="s">
        <v>9156</v>
      </c>
      <c r="BG1144" s="94" t="s">
        <v>618</v>
      </c>
      <c r="BH1144" s="94" t="s">
        <v>9156</v>
      </c>
      <c r="BI1144" s="94" t="str">
        <f t="shared" si="1279"/>
        <v>RJ6</v>
      </c>
    </row>
    <row r="1145" spans="56:61" hidden="1" x14ac:dyDescent="0.3">
      <c r="BD1145" t="str">
        <f t="shared" si="1278"/>
        <v>RJ7BOLINGBROKE HOSPITAL</v>
      </c>
      <c r="BE1145" s="94" t="s">
        <v>619</v>
      </c>
      <c r="BF1145" s="94" t="s">
        <v>9157</v>
      </c>
      <c r="BG1145" s="94" t="s">
        <v>619</v>
      </c>
      <c r="BH1145" s="94" t="s">
        <v>9157</v>
      </c>
      <c r="BI1145" s="94" t="str">
        <f t="shared" si="1279"/>
        <v>RJ7</v>
      </c>
    </row>
    <row r="1146" spans="56:61" hidden="1" x14ac:dyDescent="0.3">
      <c r="BD1146" t="str">
        <f t="shared" si="1278"/>
        <v>RJ7DAWES HOUSE</v>
      </c>
      <c r="BE1146" s="94" t="s">
        <v>647</v>
      </c>
      <c r="BF1146" s="94" t="s">
        <v>9158</v>
      </c>
      <c r="BG1146" s="94" t="s">
        <v>647</v>
      </c>
      <c r="BH1146" s="94" t="s">
        <v>9158</v>
      </c>
      <c r="BI1146" s="94" t="str">
        <f t="shared" si="1279"/>
        <v>RJ7</v>
      </c>
    </row>
    <row r="1147" spans="56:61" hidden="1" x14ac:dyDescent="0.3">
      <c r="BD1147" t="str">
        <f t="shared" si="1278"/>
        <v>RJ7QUEEN MARYS HOSPITAL (ROEHAMPTON)</v>
      </c>
      <c r="BE1147" s="94" t="s">
        <v>1039</v>
      </c>
      <c r="BF1147" s="94" t="s">
        <v>9159</v>
      </c>
      <c r="BG1147" s="94" t="s">
        <v>1039</v>
      </c>
      <c r="BH1147" s="94" t="s">
        <v>9159</v>
      </c>
      <c r="BI1147" s="94" t="str">
        <f t="shared" si="1279"/>
        <v>RJ7</v>
      </c>
    </row>
    <row r="1148" spans="56:61" hidden="1" x14ac:dyDescent="0.3">
      <c r="BD1148" t="str">
        <f t="shared" si="1278"/>
        <v>RJ7ST GEORGE'S AT ST JOHN'S THERAPY CENTRE</v>
      </c>
      <c r="BE1148" s="94" t="s">
        <v>645</v>
      </c>
      <c r="BF1148" s="94" t="s">
        <v>9160</v>
      </c>
      <c r="BG1148" s="94" t="s">
        <v>645</v>
      </c>
      <c r="BH1148" s="94" t="s">
        <v>9160</v>
      </c>
      <c r="BI1148" s="94" t="str">
        <f t="shared" si="1279"/>
        <v>RJ7</v>
      </c>
    </row>
    <row r="1149" spans="56:61" hidden="1" x14ac:dyDescent="0.3">
      <c r="BD1149" t="str">
        <f t="shared" si="1278"/>
        <v>RJ7ST GEORGE'S HOSPITAL (TOOTING)</v>
      </c>
      <c r="BE1149" s="94" t="s">
        <v>646</v>
      </c>
      <c r="BF1149" s="94" t="s">
        <v>9161</v>
      </c>
      <c r="BG1149" s="94" t="s">
        <v>646</v>
      </c>
      <c r="BH1149" s="94" t="s">
        <v>9161</v>
      </c>
      <c r="BI1149" s="94" t="str">
        <f t="shared" si="1279"/>
        <v>RJ7</v>
      </c>
    </row>
    <row r="1150" spans="56:61" hidden="1" x14ac:dyDescent="0.3">
      <c r="BD1150" t="str">
        <f t="shared" si="1278"/>
        <v>RJ8ADDACTION</v>
      </c>
      <c r="BE1150" s="94" t="s">
        <v>3456</v>
      </c>
      <c r="BF1150" s="94" t="s">
        <v>2044</v>
      </c>
      <c r="BG1150" s="94" t="s">
        <v>3456</v>
      </c>
      <c r="BH1150" s="94" t="s">
        <v>2044</v>
      </c>
      <c r="BI1150" s="94" t="str">
        <f t="shared" si="1279"/>
        <v>RJ8</v>
      </c>
    </row>
    <row r="1151" spans="56:61" hidden="1" x14ac:dyDescent="0.3">
      <c r="BD1151" t="str">
        <f t="shared" si="1278"/>
        <v>RJ8ANDY MAR</v>
      </c>
      <c r="BE1151" s="94" t="s">
        <v>3467</v>
      </c>
      <c r="BF1151" s="94" t="s">
        <v>3468</v>
      </c>
      <c r="BG1151" s="94" t="s">
        <v>3467</v>
      </c>
      <c r="BH1151" s="94" t="s">
        <v>3468</v>
      </c>
      <c r="BI1151" s="94" t="str">
        <f t="shared" si="1279"/>
        <v>RJ8</v>
      </c>
    </row>
    <row r="1152" spans="56:61" hidden="1" x14ac:dyDescent="0.3">
      <c r="BD1152" t="str">
        <f t="shared" si="1278"/>
        <v>RJ8AOS ASSOCIATE SPECIALIST ONE</v>
      </c>
      <c r="BE1152" s="94" t="s">
        <v>3444</v>
      </c>
      <c r="BF1152" s="94" t="s">
        <v>3445</v>
      </c>
      <c r="BG1152" s="94" t="s">
        <v>3444</v>
      </c>
      <c r="BH1152" s="94" t="s">
        <v>3445</v>
      </c>
      <c r="BI1152" s="94" t="str">
        <f t="shared" si="1279"/>
        <v>RJ8</v>
      </c>
    </row>
    <row r="1153" spans="56:61" hidden="1" x14ac:dyDescent="0.3">
      <c r="BD1153" t="str">
        <f t="shared" si="1278"/>
        <v>RJ8AOS ASSOCIATE SPECIALIST TWO</v>
      </c>
      <c r="BE1153" s="94" t="s">
        <v>3446</v>
      </c>
      <c r="BF1153" s="94" t="s">
        <v>3447</v>
      </c>
      <c r="BG1153" s="94" t="s">
        <v>3446</v>
      </c>
      <c r="BH1153" s="94" t="s">
        <v>3447</v>
      </c>
      <c r="BI1153" s="94" t="str">
        <f t="shared" si="1279"/>
        <v>RJ8</v>
      </c>
    </row>
    <row r="1154" spans="56:61" hidden="1" x14ac:dyDescent="0.3">
      <c r="BD1154" t="str">
        <f t="shared" si="1278"/>
        <v>RJ8AOS NMP ONE</v>
      </c>
      <c r="BE1154" s="94" t="s">
        <v>3448</v>
      </c>
      <c r="BF1154" s="94" t="s">
        <v>3449</v>
      </c>
      <c r="BG1154" s="94" t="s">
        <v>3448</v>
      </c>
      <c r="BH1154" s="94" t="s">
        <v>3449</v>
      </c>
      <c r="BI1154" s="94" t="str">
        <f t="shared" si="1279"/>
        <v>RJ8</v>
      </c>
    </row>
    <row r="1155" spans="56:61" hidden="1" x14ac:dyDescent="0.3">
      <c r="BD1155" t="str">
        <f t="shared" si="1278"/>
        <v>RJ8AOS NMP THREE</v>
      </c>
      <c r="BE1155" s="94" t="s">
        <v>3452</v>
      </c>
      <c r="BF1155" s="94" t="s">
        <v>3453</v>
      </c>
      <c r="BG1155" s="94" t="s">
        <v>3452</v>
      </c>
      <c r="BH1155" s="94" t="s">
        <v>3453</v>
      </c>
      <c r="BI1155" s="94" t="str">
        <f t="shared" si="1279"/>
        <v>RJ8</v>
      </c>
    </row>
    <row r="1156" spans="56:61" hidden="1" x14ac:dyDescent="0.3">
      <c r="BD1156" t="str">
        <f t="shared" si="1278"/>
        <v>RJ8AOS NMP TWO</v>
      </c>
      <c r="BE1156" s="94" t="s">
        <v>3450</v>
      </c>
      <c r="BF1156" s="94" t="s">
        <v>3451</v>
      </c>
      <c r="BG1156" s="94" t="s">
        <v>3450</v>
      </c>
      <c r="BH1156" s="94" t="s">
        <v>3451</v>
      </c>
      <c r="BI1156" s="94" t="str">
        <f t="shared" si="1279"/>
        <v>RJ8</v>
      </c>
    </row>
    <row r="1157" spans="56:61" hidden="1" x14ac:dyDescent="0.3">
      <c r="BD1157" t="str">
        <f t="shared" si="1278"/>
        <v>RJ8BETHANY</v>
      </c>
      <c r="BE1157" s="94" t="s">
        <v>3469</v>
      </c>
      <c r="BF1157" s="94" t="s">
        <v>3470</v>
      </c>
      <c r="BG1157" s="94" t="s">
        <v>3469</v>
      </c>
      <c r="BH1157" s="94" t="s">
        <v>3470</v>
      </c>
      <c r="BI1157" s="94" t="str">
        <f t="shared" si="1279"/>
        <v>RJ8</v>
      </c>
    </row>
    <row r="1158" spans="56:61" hidden="1" x14ac:dyDescent="0.3">
      <c r="BD1158" t="str">
        <f t="shared" si="1278"/>
        <v>RJ8BODMIN HOSPITAL</v>
      </c>
      <c r="BE1158" s="94" t="s">
        <v>3440</v>
      </c>
      <c r="BF1158" s="94" t="s">
        <v>3441</v>
      </c>
      <c r="BG1158" s="94" t="s">
        <v>3440</v>
      </c>
      <c r="BH1158" s="94" t="s">
        <v>3441</v>
      </c>
      <c r="BI1158" s="94" t="str">
        <f t="shared" si="1279"/>
        <v>RJ8</v>
      </c>
    </row>
    <row r="1159" spans="56:61" hidden="1" x14ac:dyDescent="0.3">
      <c r="BD1159" t="str">
        <f t="shared" si="1278"/>
        <v>RJ8BOLITHO HOSPITAL</v>
      </c>
      <c r="BE1159" s="94" t="s">
        <v>3416</v>
      </c>
      <c r="BF1159" s="94" t="s">
        <v>3417</v>
      </c>
      <c r="BG1159" s="94" t="s">
        <v>3416</v>
      </c>
      <c r="BH1159" s="94" t="s">
        <v>3417</v>
      </c>
      <c r="BI1159" s="94" t="str">
        <f t="shared" si="1279"/>
        <v>RJ8</v>
      </c>
    </row>
    <row r="1160" spans="56:61" hidden="1" x14ac:dyDescent="0.3">
      <c r="BD1160" t="str">
        <f t="shared" si="1278"/>
        <v>RJ8BOUNDERVEAN</v>
      </c>
      <c r="BE1160" s="94" t="s">
        <v>3495</v>
      </c>
      <c r="BF1160" s="94" t="s">
        <v>3496</v>
      </c>
      <c r="BG1160" s="94" t="s">
        <v>3495</v>
      </c>
      <c r="BH1160" s="94" t="s">
        <v>3496</v>
      </c>
      <c r="BI1160" s="94" t="str">
        <f t="shared" si="1279"/>
        <v>RJ8</v>
      </c>
    </row>
    <row r="1161" spans="56:61" hidden="1" x14ac:dyDescent="0.3">
      <c r="BD1161" t="str">
        <f t="shared" si="1278"/>
        <v>RJ8BROOKSIDE</v>
      </c>
      <c r="BE1161" s="94" t="s">
        <v>3492</v>
      </c>
      <c r="BF1161" s="94" t="s">
        <v>1329</v>
      </c>
      <c r="BG1161" s="94" t="s">
        <v>3492</v>
      </c>
      <c r="BH1161" s="94" t="s">
        <v>1329</v>
      </c>
      <c r="BI1161" s="94" t="str">
        <f t="shared" si="1279"/>
        <v>RJ8</v>
      </c>
    </row>
    <row r="1162" spans="56:61" hidden="1" x14ac:dyDescent="0.3">
      <c r="BD1162" t="str">
        <f t="shared" si="1278"/>
        <v>RJ8CAMBORNE REDRUTH COMMUNITY HOSPITAL</v>
      </c>
      <c r="BE1162" s="94" t="s">
        <v>3418</v>
      </c>
      <c r="BF1162" s="94" t="s">
        <v>3419</v>
      </c>
      <c r="BG1162" s="94" t="s">
        <v>3418</v>
      </c>
      <c r="BH1162" s="94" t="s">
        <v>3419</v>
      </c>
      <c r="BI1162" s="94" t="str">
        <f t="shared" si="1279"/>
        <v>RJ8</v>
      </c>
    </row>
    <row r="1163" spans="56:61" hidden="1" x14ac:dyDescent="0.3">
      <c r="BD1163" t="str">
        <f t="shared" si="1278"/>
        <v>RJ8COBBLESTONES</v>
      </c>
      <c r="BE1163" s="94" t="s">
        <v>3499</v>
      </c>
      <c r="BF1163" s="94" t="s">
        <v>3500</v>
      </c>
      <c r="BG1163" s="94" t="s">
        <v>3499</v>
      </c>
      <c r="BH1163" s="94" t="s">
        <v>3500</v>
      </c>
      <c r="BI1163" s="94" t="str">
        <f t="shared" si="1279"/>
        <v>RJ8</v>
      </c>
    </row>
    <row r="1164" spans="56:61" hidden="1" x14ac:dyDescent="0.3">
      <c r="BD1164" t="str">
        <f t="shared" si="1278"/>
        <v>RJ8EDWARD HAIN HOSPITAL</v>
      </c>
      <c r="BE1164" s="94" t="s">
        <v>3409</v>
      </c>
      <c r="BF1164" s="94" t="s">
        <v>3410</v>
      </c>
      <c r="BG1164" s="94" t="s">
        <v>3409</v>
      </c>
      <c r="BH1164" s="94" t="s">
        <v>3410</v>
      </c>
      <c r="BI1164" s="94" t="str">
        <f t="shared" si="1279"/>
        <v>RJ8</v>
      </c>
    </row>
    <row r="1165" spans="56:61" hidden="1" x14ac:dyDescent="0.3">
      <c r="BD1165" t="str">
        <f t="shared" si="1278"/>
        <v>RJ8FAIR VIEW</v>
      </c>
      <c r="BE1165" s="94" t="s">
        <v>3471</v>
      </c>
      <c r="BF1165" s="94" t="s">
        <v>3472</v>
      </c>
      <c r="BG1165" s="94" t="s">
        <v>3471</v>
      </c>
      <c r="BH1165" s="94" t="s">
        <v>3472</v>
      </c>
      <c r="BI1165" s="94" t="str">
        <f t="shared" si="1279"/>
        <v>RJ8</v>
      </c>
    </row>
    <row r="1166" spans="56:61" hidden="1" x14ac:dyDescent="0.3">
      <c r="BD1166" t="str">
        <f t="shared" si="1278"/>
        <v>RJ8FALMOUTH HOSPITAL</v>
      </c>
      <c r="BE1166" s="94" t="s">
        <v>3430</v>
      </c>
      <c r="BF1166" s="94" t="s">
        <v>3431</v>
      </c>
      <c r="BG1166" s="94" t="s">
        <v>3430</v>
      </c>
      <c r="BH1166" s="94" t="s">
        <v>3431</v>
      </c>
      <c r="BI1166" s="94" t="str">
        <f t="shared" si="1279"/>
        <v>RJ8</v>
      </c>
    </row>
    <row r="1167" spans="56:61" hidden="1" x14ac:dyDescent="0.3">
      <c r="BD1167" t="str">
        <f t="shared" si="1278"/>
        <v>RJ8FOWEY HOSPITAL</v>
      </c>
      <c r="BE1167" s="94" t="s">
        <v>10036</v>
      </c>
      <c r="BF1167" s="94" t="s">
        <v>10037</v>
      </c>
      <c r="BG1167" s="94" t="s">
        <v>10036</v>
      </c>
      <c r="BH1167" s="94" t="s">
        <v>10037</v>
      </c>
      <c r="BI1167" s="94" t="str">
        <f t="shared" si="1279"/>
        <v>RJ8</v>
      </c>
    </row>
    <row r="1168" spans="56:61" hidden="1" x14ac:dyDescent="0.3">
      <c r="BD1168" t="str">
        <f t="shared" si="1278"/>
        <v>RJ8GARNER INPATIENTS</v>
      </c>
      <c r="BE1168" s="94" t="s">
        <v>3434</v>
      </c>
      <c r="BF1168" s="94" t="s">
        <v>3435</v>
      </c>
      <c r="BG1168" s="94" t="s">
        <v>3434</v>
      </c>
      <c r="BH1168" s="94" t="s">
        <v>3435</v>
      </c>
      <c r="BI1168" s="94" t="str">
        <f t="shared" si="1279"/>
        <v>RJ8</v>
      </c>
    </row>
    <row r="1169" spans="56:61" hidden="1" x14ac:dyDescent="0.3">
      <c r="BD1169" t="str">
        <f t="shared" si="1278"/>
        <v>RJ8GWYN DOWR</v>
      </c>
      <c r="BE1169" s="94" t="s">
        <v>3473</v>
      </c>
      <c r="BF1169" s="94" t="s">
        <v>3474</v>
      </c>
      <c r="BG1169" s="94" t="s">
        <v>3473</v>
      </c>
      <c r="BH1169" s="94" t="s">
        <v>3474</v>
      </c>
      <c r="BI1169" s="94" t="str">
        <f t="shared" si="1279"/>
        <v>RJ8</v>
      </c>
    </row>
    <row r="1170" spans="56:61" hidden="1" x14ac:dyDescent="0.3">
      <c r="BD1170" t="str">
        <f t="shared" si="1278"/>
        <v>RJ8HEATHLANDS</v>
      </c>
      <c r="BE1170" s="94" t="s">
        <v>3503</v>
      </c>
      <c r="BF1170" s="94" t="s">
        <v>3504</v>
      </c>
      <c r="BG1170" s="94" t="s">
        <v>3503</v>
      </c>
      <c r="BH1170" s="94" t="s">
        <v>3504</v>
      </c>
      <c r="BI1170" s="94" t="str">
        <f t="shared" si="1279"/>
        <v>RJ8</v>
      </c>
    </row>
    <row r="1171" spans="56:61" hidden="1" x14ac:dyDescent="0.3">
      <c r="BD1171" t="str">
        <f t="shared" si="1278"/>
        <v>RJ8HELSTON HOSPITAL</v>
      </c>
      <c r="BE1171" s="94" t="s">
        <v>3411</v>
      </c>
      <c r="BF1171" s="94" t="s">
        <v>3412</v>
      </c>
      <c r="BG1171" s="94" t="s">
        <v>3411</v>
      </c>
      <c r="BH1171" s="94" t="s">
        <v>3412</v>
      </c>
      <c r="BI1171" s="94" t="str">
        <f t="shared" si="1279"/>
        <v>RJ8</v>
      </c>
    </row>
    <row r="1172" spans="56:61" hidden="1" x14ac:dyDescent="0.3">
      <c r="BD1172" t="str">
        <f t="shared" si="1278"/>
        <v>RJ8INPATIENTS BODMIN</v>
      </c>
      <c r="BE1172" s="94" t="s">
        <v>3436</v>
      </c>
      <c r="BF1172" s="94" t="s">
        <v>3437</v>
      </c>
      <c r="BG1172" s="94" t="s">
        <v>3436</v>
      </c>
      <c r="BH1172" s="94" t="s">
        <v>3437</v>
      </c>
      <c r="BI1172" s="94" t="str">
        <f t="shared" si="1279"/>
        <v>RJ8</v>
      </c>
    </row>
    <row r="1173" spans="56:61" hidden="1" x14ac:dyDescent="0.3">
      <c r="BD1173" t="str">
        <f t="shared" si="1278"/>
        <v>RJ8INPATIENTS LONGREACH</v>
      </c>
      <c r="BE1173" s="94" t="s">
        <v>3438</v>
      </c>
      <c r="BF1173" s="94" t="s">
        <v>3439</v>
      </c>
      <c r="BG1173" s="94" t="s">
        <v>3438</v>
      </c>
      <c r="BH1173" s="94" t="s">
        <v>3439</v>
      </c>
      <c r="BI1173" s="94" t="str">
        <f t="shared" si="1279"/>
        <v>RJ8</v>
      </c>
    </row>
    <row r="1174" spans="56:61" hidden="1" x14ac:dyDescent="0.3">
      <c r="BD1174" t="str">
        <f t="shared" si="1278"/>
        <v>RJ8LAUNCESTON HOSPITAL</v>
      </c>
      <c r="BE1174" s="94" t="s">
        <v>3454</v>
      </c>
      <c r="BF1174" s="94" t="s">
        <v>3455</v>
      </c>
      <c r="BG1174" s="94" t="s">
        <v>3454</v>
      </c>
      <c r="BH1174" s="94" t="s">
        <v>3455</v>
      </c>
      <c r="BI1174" s="94" t="str">
        <f t="shared" si="1279"/>
        <v>RJ8</v>
      </c>
    </row>
    <row r="1175" spans="56:61" hidden="1" x14ac:dyDescent="0.3">
      <c r="BD1175" t="str">
        <f t="shared" si="1278"/>
        <v>RJ8LAYLAND</v>
      </c>
      <c r="BE1175" s="94" t="s">
        <v>3475</v>
      </c>
      <c r="BF1175" s="94" t="s">
        <v>3476</v>
      </c>
      <c r="BG1175" s="94" t="s">
        <v>3475</v>
      </c>
      <c r="BH1175" s="94" t="s">
        <v>3476</v>
      </c>
      <c r="BI1175" s="94" t="str">
        <f t="shared" si="1279"/>
        <v>RJ8</v>
      </c>
    </row>
    <row r="1176" spans="56:61" hidden="1" x14ac:dyDescent="0.3">
      <c r="BD1176" t="str">
        <f t="shared" si="1278"/>
        <v>RJ8LD NMP ONE</v>
      </c>
      <c r="BE1176" s="94" t="s">
        <v>3424</v>
      </c>
      <c r="BF1176" s="94" t="s">
        <v>3425</v>
      </c>
      <c r="BG1176" s="94" t="s">
        <v>3424</v>
      </c>
      <c r="BH1176" s="94" t="s">
        <v>3425</v>
      </c>
      <c r="BI1176" s="94" t="str">
        <f t="shared" si="1279"/>
        <v>RJ8</v>
      </c>
    </row>
    <row r="1177" spans="56:61" hidden="1" x14ac:dyDescent="0.3">
      <c r="BD1177" t="str">
        <f t="shared" si="1278"/>
        <v>RJ8LD NMP TWO</v>
      </c>
      <c r="BE1177" s="94" t="s">
        <v>3426</v>
      </c>
      <c r="BF1177" s="94" t="s">
        <v>3427</v>
      </c>
      <c r="BG1177" s="94" t="s">
        <v>3426</v>
      </c>
      <c r="BH1177" s="94" t="s">
        <v>3427</v>
      </c>
      <c r="BI1177" s="94" t="str">
        <f t="shared" si="1279"/>
        <v>RJ8</v>
      </c>
    </row>
    <row r="1178" spans="56:61" hidden="1" x14ac:dyDescent="0.3">
      <c r="BD1178" t="str">
        <f t="shared" si="1278"/>
        <v>RJ8LISKEARD COMMUNITY HOSPITAL</v>
      </c>
      <c r="BE1178" s="94" t="s">
        <v>10032</v>
      </c>
      <c r="BF1178" s="94" t="s">
        <v>10033</v>
      </c>
      <c r="BG1178" s="94" t="s">
        <v>10032</v>
      </c>
      <c r="BH1178" s="94" t="s">
        <v>10033</v>
      </c>
      <c r="BI1178" s="94" t="str">
        <f t="shared" si="1279"/>
        <v>RJ8</v>
      </c>
    </row>
    <row r="1179" spans="56:61" hidden="1" x14ac:dyDescent="0.3">
      <c r="BD1179" t="str">
        <f t="shared" si="1278"/>
        <v>RJ8LYNDHURST</v>
      </c>
      <c r="BE1179" s="94" t="s">
        <v>3501</v>
      </c>
      <c r="BF1179" s="94" t="s">
        <v>3502</v>
      </c>
      <c r="BG1179" s="94" t="s">
        <v>3501</v>
      </c>
      <c r="BH1179" s="94" t="s">
        <v>3502</v>
      </c>
      <c r="BI1179" s="94" t="str">
        <f t="shared" si="1279"/>
        <v>RJ8</v>
      </c>
    </row>
    <row r="1180" spans="56:61" hidden="1" x14ac:dyDescent="0.3">
      <c r="BD1180" t="str">
        <f t="shared" si="1278"/>
        <v>RJ8MANOR VILLAS</v>
      </c>
      <c r="BE1180" s="94" t="s">
        <v>3461</v>
      </c>
      <c r="BF1180" s="94" t="s">
        <v>3462</v>
      </c>
      <c r="BG1180" s="94" t="s">
        <v>3461</v>
      </c>
      <c r="BH1180" s="94" t="s">
        <v>3462</v>
      </c>
      <c r="BI1180" s="94" t="str">
        <f t="shared" si="1279"/>
        <v>RJ8</v>
      </c>
    </row>
    <row r="1181" spans="56:61" hidden="1" x14ac:dyDescent="0.3">
      <c r="BD1181" t="str">
        <f t="shared" si="1278"/>
        <v>RJ8MEADOW HEAD</v>
      </c>
      <c r="BE1181" s="94" t="s">
        <v>3463</v>
      </c>
      <c r="BF1181" s="94" t="s">
        <v>3464</v>
      </c>
      <c r="BG1181" s="94" t="s">
        <v>3463</v>
      </c>
      <c r="BH1181" s="94" t="s">
        <v>3464</v>
      </c>
      <c r="BI1181" s="94" t="str">
        <f t="shared" si="1279"/>
        <v>RJ8</v>
      </c>
    </row>
    <row r="1182" spans="56:61" hidden="1" x14ac:dyDescent="0.3">
      <c r="BD1182" t="str">
        <f t="shared" si="1278"/>
        <v>RJ8MORRAB COTTAGE</v>
      </c>
      <c r="BE1182" s="94" t="s">
        <v>3477</v>
      </c>
      <c r="BF1182" s="94" t="s">
        <v>3478</v>
      </c>
      <c r="BG1182" s="94" t="s">
        <v>3477</v>
      </c>
      <c r="BH1182" s="94" t="s">
        <v>3478</v>
      </c>
      <c r="BI1182" s="94" t="str">
        <f t="shared" si="1279"/>
        <v>RJ8</v>
      </c>
    </row>
    <row r="1183" spans="56:61" hidden="1" x14ac:dyDescent="0.3">
      <c r="BD1183" t="str">
        <f t="shared" si="1278"/>
        <v>RJ8NEWQUAY HOSPITAL</v>
      </c>
      <c r="BE1183" s="94" t="s">
        <v>3413</v>
      </c>
      <c r="BF1183" s="94" t="s">
        <v>3414</v>
      </c>
      <c r="BG1183" s="94" t="s">
        <v>3413</v>
      </c>
      <c r="BH1183" s="94" t="s">
        <v>3414</v>
      </c>
      <c r="BI1183" s="94" t="str">
        <f t="shared" si="1279"/>
        <v>RJ8</v>
      </c>
    </row>
    <row r="1184" spans="56:61" hidden="1" x14ac:dyDescent="0.3">
      <c r="BD1184" t="str">
        <f t="shared" si="1278"/>
        <v>RJ8PARCSIDE</v>
      </c>
      <c r="BE1184" s="94" t="s">
        <v>3493</v>
      </c>
      <c r="BF1184" s="94" t="s">
        <v>3494</v>
      </c>
      <c r="BG1184" s="94" t="s">
        <v>3493</v>
      </c>
      <c r="BH1184" s="94" t="s">
        <v>3494</v>
      </c>
      <c r="BI1184" s="94" t="str">
        <f t="shared" si="1279"/>
        <v>RJ8</v>
      </c>
    </row>
    <row r="1185" spans="56:61" hidden="1" x14ac:dyDescent="0.3">
      <c r="BD1185" t="str">
        <f t="shared" si="1278"/>
        <v>RJ8PRAZE MEADOW</v>
      </c>
      <c r="BE1185" s="94" t="s">
        <v>3465</v>
      </c>
      <c r="BF1185" s="94" t="s">
        <v>3466</v>
      </c>
      <c r="BG1185" s="94" t="s">
        <v>3465</v>
      </c>
      <c r="BH1185" s="94" t="s">
        <v>3466</v>
      </c>
      <c r="BI1185" s="94" t="str">
        <f t="shared" si="1279"/>
        <v>RJ8</v>
      </c>
    </row>
    <row r="1186" spans="56:61" hidden="1" x14ac:dyDescent="0.3">
      <c r="BD1186" t="str">
        <f t="shared" si="1278"/>
        <v>RJ8ROSTON</v>
      </c>
      <c r="BE1186" s="94" t="s">
        <v>3479</v>
      </c>
      <c r="BF1186" s="94" t="s">
        <v>3480</v>
      </c>
      <c r="BG1186" s="94" t="s">
        <v>3479</v>
      </c>
      <c r="BH1186" s="94" t="s">
        <v>3480</v>
      </c>
      <c r="BI1186" s="94" t="str">
        <f t="shared" si="1279"/>
        <v>RJ8</v>
      </c>
    </row>
    <row r="1187" spans="56:61" hidden="1" x14ac:dyDescent="0.3">
      <c r="BD1187" t="str">
        <f t="shared" si="1278"/>
        <v>RJ8ROSWYTH</v>
      </c>
      <c r="BE1187" s="94" t="s">
        <v>3497</v>
      </c>
      <c r="BF1187" s="94" t="s">
        <v>3498</v>
      </c>
      <c r="BG1187" s="94" t="s">
        <v>3497</v>
      </c>
      <c r="BH1187" s="94" t="s">
        <v>3498</v>
      </c>
      <c r="BI1187" s="94" t="str">
        <f t="shared" si="1279"/>
        <v>RJ8</v>
      </c>
    </row>
    <row r="1188" spans="56:61" hidden="1" x14ac:dyDescent="0.3">
      <c r="BD1188" t="str">
        <f t="shared" si="1278"/>
        <v>RJ8ROYAL CORNWALL HOSPITAL (TRELISKE)</v>
      </c>
      <c r="BE1188" s="94" t="s">
        <v>3432</v>
      </c>
      <c r="BF1188" s="94" t="s">
        <v>3433</v>
      </c>
      <c r="BG1188" s="94" t="s">
        <v>3432</v>
      </c>
      <c r="BH1188" s="94" t="s">
        <v>3433</v>
      </c>
      <c r="BI1188" s="94" t="str">
        <f t="shared" si="1279"/>
        <v>RJ8</v>
      </c>
    </row>
    <row r="1189" spans="56:61" hidden="1" x14ac:dyDescent="0.3">
      <c r="BD1189" t="str">
        <f t="shared" si="1278"/>
        <v>RJ8SOMERSET VILLA</v>
      </c>
      <c r="BE1189" s="94" t="s">
        <v>3481</v>
      </c>
      <c r="BF1189" s="94" t="s">
        <v>1364</v>
      </c>
      <c r="BG1189" s="94" t="s">
        <v>3481</v>
      </c>
      <c r="BH1189" s="94" t="s">
        <v>1364</v>
      </c>
      <c r="BI1189" s="94" t="str">
        <f t="shared" si="1279"/>
        <v>RJ8</v>
      </c>
    </row>
    <row r="1190" spans="56:61" hidden="1" x14ac:dyDescent="0.3">
      <c r="BD1190" t="str">
        <f t="shared" si="1278"/>
        <v>RJ8ST AUSTELL COMMUNITY HOSPITAL</v>
      </c>
      <c r="BE1190" s="94" t="s">
        <v>3407</v>
      </c>
      <c r="BF1190" s="94" t="s">
        <v>3408</v>
      </c>
      <c r="BG1190" s="94" t="s">
        <v>3407</v>
      </c>
      <c r="BH1190" s="94" t="s">
        <v>3408</v>
      </c>
      <c r="BI1190" s="94" t="str">
        <f t="shared" si="1279"/>
        <v>RJ8</v>
      </c>
    </row>
    <row r="1191" spans="56:61" hidden="1" x14ac:dyDescent="0.3">
      <c r="BD1191" t="str">
        <f t="shared" si="1278"/>
        <v>RJ8ST BARNABAS HOSPITAL</v>
      </c>
      <c r="BE1191" s="94" t="s">
        <v>10034</v>
      </c>
      <c r="BF1191" s="94" t="s">
        <v>10035</v>
      </c>
      <c r="BG1191" s="94" t="s">
        <v>10034</v>
      </c>
      <c r="BH1191" s="94" t="s">
        <v>10035</v>
      </c>
      <c r="BI1191" s="94" t="str">
        <f t="shared" si="1279"/>
        <v>RJ8</v>
      </c>
    </row>
    <row r="1192" spans="56:61" hidden="1" x14ac:dyDescent="0.3">
      <c r="BD1192" t="str">
        <f t="shared" si="1278"/>
        <v>RJ8ST MARY'S HOSPITAL</v>
      </c>
      <c r="BE1192" s="94" t="s">
        <v>3415</v>
      </c>
      <c r="BF1192" s="94" t="s">
        <v>1216</v>
      </c>
      <c r="BG1192" s="94" t="s">
        <v>3415</v>
      </c>
      <c r="BH1192" s="94" t="s">
        <v>1216</v>
      </c>
      <c r="BI1192" s="94" t="str">
        <f t="shared" si="1279"/>
        <v>RJ8</v>
      </c>
    </row>
    <row r="1193" spans="56:61" hidden="1" x14ac:dyDescent="0.3">
      <c r="BD1193" t="str">
        <f t="shared" si="1278"/>
        <v>RJ8STEPPING STONES</v>
      </c>
      <c r="BE1193" s="94" t="s">
        <v>3505</v>
      </c>
      <c r="BF1193" s="94" t="s">
        <v>1380</v>
      </c>
      <c r="BG1193" s="94" t="s">
        <v>3505</v>
      </c>
      <c r="BH1193" s="94" t="s">
        <v>1380</v>
      </c>
      <c r="BI1193" s="94" t="str">
        <f t="shared" si="1279"/>
        <v>RJ8</v>
      </c>
    </row>
    <row r="1194" spans="56:61" hidden="1" x14ac:dyDescent="0.3">
      <c r="BD1194" t="str">
        <f t="shared" si="1278"/>
        <v>RJ8STRATTON HOSPITAL</v>
      </c>
      <c r="BE1194" s="94" t="s">
        <v>3442</v>
      </c>
      <c r="BF1194" s="94" t="s">
        <v>3443</v>
      </c>
      <c r="BG1194" s="94" t="s">
        <v>3442</v>
      </c>
      <c r="BH1194" s="94" t="s">
        <v>3443</v>
      </c>
      <c r="BI1194" s="94" t="str">
        <f t="shared" si="1279"/>
        <v>RJ8</v>
      </c>
    </row>
    <row r="1195" spans="56:61" hidden="1" x14ac:dyDescent="0.3">
      <c r="BD1195" t="str">
        <f t="shared" si="1278"/>
        <v>RJ8TAMARISK</v>
      </c>
      <c r="BE1195" s="94" t="s">
        <v>3482</v>
      </c>
      <c r="BF1195" s="94" t="s">
        <v>3483</v>
      </c>
      <c r="BG1195" s="94" t="s">
        <v>3482</v>
      </c>
      <c r="BH1195" s="94" t="s">
        <v>3483</v>
      </c>
      <c r="BI1195" s="94" t="str">
        <f t="shared" si="1279"/>
        <v>RJ8</v>
      </c>
    </row>
    <row r="1196" spans="56:61" hidden="1" x14ac:dyDescent="0.3">
      <c r="BD1196" t="str">
        <f t="shared" si="1278"/>
        <v>RJ8THE WILLOWS</v>
      </c>
      <c r="BE1196" s="94" t="s">
        <v>3459</v>
      </c>
      <c r="BF1196" s="94" t="s">
        <v>3460</v>
      </c>
      <c r="BG1196" s="94" t="s">
        <v>3459</v>
      </c>
      <c r="BH1196" s="94" t="s">
        <v>3460</v>
      </c>
      <c r="BI1196" s="94" t="str">
        <f t="shared" si="1279"/>
        <v>RJ8</v>
      </c>
    </row>
    <row r="1197" spans="56:61" hidden="1" x14ac:dyDescent="0.3">
      <c r="BD1197" t="str">
        <f t="shared" si="1278"/>
        <v>RJ8TREGARLAND</v>
      </c>
      <c r="BE1197" s="94" t="s">
        <v>3484</v>
      </c>
      <c r="BF1197" s="94" t="s">
        <v>3485</v>
      </c>
      <c r="BG1197" s="94" t="s">
        <v>3484</v>
      </c>
      <c r="BH1197" s="94" t="s">
        <v>3485</v>
      </c>
      <c r="BI1197" s="94" t="str">
        <f t="shared" si="1279"/>
        <v>RJ8</v>
      </c>
    </row>
    <row r="1198" spans="56:61" hidden="1" x14ac:dyDescent="0.3">
      <c r="BD1198" t="str">
        <f t="shared" si="1278"/>
        <v>RJ8TREMOOR</v>
      </c>
      <c r="BE1198" s="94" t="s">
        <v>3486</v>
      </c>
      <c r="BF1198" s="94" t="s">
        <v>3487</v>
      </c>
      <c r="BG1198" s="94" t="s">
        <v>3486</v>
      </c>
      <c r="BH1198" s="94" t="s">
        <v>3487</v>
      </c>
      <c r="BI1198" s="94" t="str">
        <f t="shared" si="1279"/>
        <v>RJ8</v>
      </c>
    </row>
    <row r="1199" spans="56:61" hidden="1" x14ac:dyDescent="0.3">
      <c r="BD1199" t="str">
        <f t="shared" si="1278"/>
        <v>RJ8TRENGWEATH</v>
      </c>
      <c r="BE1199" s="94" t="s">
        <v>3420</v>
      </c>
      <c r="BF1199" s="94" t="s">
        <v>3421</v>
      </c>
      <c r="BG1199" s="94" t="s">
        <v>3420</v>
      </c>
      <c r="BH1199" s="94" t="s">
        <v>3421</v>
      </c>
      <c r="BI1199" s="94" t="str">
        <f t="shared" si="1279"/>
        <v>RJ8</v>
      </c>
    </row>
    <row r="1200" spans="56:61" hidden="1" x14ac:dyDescent="0.3">
      <c r="BD1200" t="str">
        <f t="shared" si="1278"/>
        <v>RJ8TRESILLIAN BUILDING</v>
      </c>
      <c r="BE1200" s="94" t="s">
        <v>3422</v>
      </c>
      <c r="BF1200" s="94" t="s">
        <v>3423</v>
      </c>
      <c r="BG1200" s="94" t="s">
        <v>3422</v>
      </c>
      <c r="BH1200" s="94" t="s">
        <v>3423</v>
      </c>
      <c r="BI1200" s="94" t="str">
        <f t="shared" si="1279"/>
        <v>RJ8</v>
      </c>
    </row>
    <row r="1201" spans="56:61" hidden="1" x14ac:dyDescent="0.3">
      <c r="BD1201" t="str">
        <f t="shared" si="1278"/>
        <v>RJ8TREVENTON RISE</v>
      </c>
      <c r="BE1201" s="94" t="s">
        <v>3488</v>
      </c>
      <c r="BF1201" s="94" t="s">
        <v>3489</v>
      </c>
      <c r="BG1201" s="94" t="s">
        <v>3488</v>
      </c>
      <c r="BH1201" s="94" t="s">
        <v>3489</v>
      </c>
      <c r="BI1201" s="94" t="str">
        <f t="shared" si="1279"/>
        <v>RJ8</v>
      </c>
    </row>
    <row r="1202" spans="56:61" hidden="1" x14ac:dyDescent="0.3">
      <c r="BD1202" t="str">
        <f t="shared" ref="BD1202:BD1267" si="1280">CONCATENATE(LEFT(BE1202, 3),BF1202)</f>
        <v>RJ8VICTORIA COTTAGE</v>
      </c>
      <c r="BE1202" s="94" t="s">
        <v>3490</v>
      </c>
      <c r="BF1202" s="94" t="s">
        <v>3491</v>
      </c>
      <c r="BG1202" s="94" t="s">
        <v>3490</v>
      </c>
      <c r="BH1202" s="94" t="s">
        <v>3491</v>
      </c>
      <c r="BI1202" s="94" t="str">
        <f t="shared" ref="BI1202:BI1267" si="1281">LEFT(BG1202,3)</f>
        <v>RJ8</v>
      </c>
    </row>
    <row r="1203" spans="56:61" hidden="1" x14ac:dyDescent="0.3">
      <c r="BD1203" t="str">
        <f t="shared" si="1280"/>
        <v>RJ8WALSINGHAM PLACE</v>
      </c>
      <c r="BE1203" s="94" t="s">
        <v>3457</v>
      </c>
      <c r="BF1203" s="94" t="s">
        <v>3458</v>
      </c>
      <c r="BG1203" s="94" t="s">
        <v>3457</v>
      </c>
      <c r="BH1203" s="94" t="s">
        <v>3458</v>
      </c>
      <c r="BI1203" s="94" t="str">
        <f t="shared" si="1281"/>
        <v>RJ8</v>
      </c>
    </row>
    <row r="1204" spans="56:61" hidden="1" x14ac:dyDescent="0.3">
      <c r="BD1204" t="str">
        <f t="shared" si="1280"/>
        <v>RJ8WEST CORNWALL HOSPITAL (PENZANCE)</v>
      </c>
      <c r="BE1204" s="94" t="s">
        <v>3428</v>
      </c>
      <c r="BF1204" s="94" t="s">
        <v>3429</v>
      </c>
      <c r="BG1204" s="94" t="s">
        <v>3428</v>
      </c>
      <c r="BH1204" s="94" t="s">
        <v>3429</v>
      </c>
      <c r="BI1204" s="94" t="str">
        <f t="shared" si="1281"/>
        <v>RJ8</v>
      </c>
    </row>
    <row r="1205" spans="56:61" hidden="1" x14ac:dyDescent="0.3">
      <c r="BD1205" t="str">
        <f t="shared" si="1280"/>
        <v>RJCELLEN BADGER HOSPITAL</v>
      </c>
      <c r="BE1205" s="94" t="s">
        <v>1044</v>
      </c>
      <c r="BF1205" s="94" t="s">
        <v>9162</v>
      </c>
      <c r="BG1205" s="94" t="s">
        <v>1044</v>
      </c>
      <c r="BH1205" s="94" t="s">
        <v>9162</v>
      </c>
      <c r="BI1205" s="94" t="str">
        <f t="shared" si="1281"/>
        <v>RJC</v>
      </c>
    </row>
    <row r="1206" spans="56:61" hidden="1" x14ac:dyDescent="0.3">
      <c r="BD1206" t="str">
        <f t="shared" si="1280"/>
        <v>RJCROYAL LEAMINGTON SPA REHABILITATION HOSPITAL</v>
      </c>
      <c r="BE1206" s="94" t="s">
        <v>1045</v>
      </c>
      <c r="BF1206" s="94" t="s">
        <v>9163</v>
      </c>
      <c r="BG1206" s="94" t="s">
        <v>1045</v>
      </c>
      <c r="BH1206" s="94" t="s">
        <v>9163</v>
      </c>
      <c r="BI1206" s="94" t="str">
        <f t="shared" si="1281"/>
        <v>RJC</v>
      </c>
    </row>
    <row r="1207" spans="56:61" hidden="1" x14ac:dyDescent="0.3">
      <c r="BD1207" t="str">
        <f t="shared" si="1280"/>
        <v>RJCSTRATFORD HOSPITAL</v>
      </c>
      <c r="BE1207" s="94" t="s">
        <v>648</v>
      </c>
      <c r="BF1207" s="94" t="s">
        <v>9164</v>
      </c>
      <c r="BG1207" s="94" t="s">
        <v>648</v>
      </c>
      <c r="BH1207" s="94" t="s">
        <v>9164</v>
      </c>
      <c r="BI1207" s="94" t="str">
        <f t="shared" si="1281"/>
        <v>RJC</v>
      </c>
    </row>
    <row r="1208" spans="56:61" hidden="1" x14ac:dyDescent="0.3">
      <c r="BD1208" t="str">
        <f t="shared" si="1280"/>
        <v>RJCWARWICK HOSPITAL</v>
      </c>
      <c r="BE1208" s="94" t="s">
        <v>649</v>
      </c>
      <c r="BF1208" s="94" t="s">
        <v>9165</v>
      </c>
      <c r="BG1208" s="94" t="s">
        <v>649</v>
      </c>
      <c r="BH1208" s="94" t="s">
        <v>9165</v>
      </c>
      <c r="BI1208" s="94" t="str">
        <f t="shared" si="1281"/>
        <v>RJC</v>
      </c>
    </row>
    <row r="1209" spans="56:61" hidden="1" x14ac:dyDescent="0.3">
      <c r="BD1209" t="str">
        <f t="shared" si="1280"/>
        <v>RJDCANNOCK CHASE HOSPITAL</v>
      </c>
      <c r="BE1209" s="94" t="s">
        <v>650</v>
      </c>
      <c r="BF1209" s="94" t="s">
        <v>2620</v>
      </c>
      <c r="BG1209" s="94" t="s">
        <v>650</v>
      </c>
      <c r="BH1209" s="94" t="s">
        <v>2620</v>
      </c>
      <c r="BI1209" s="94" t="str">
        <f t="shared" si="1281"/>
        <v>RJD</v>
      </c>
    </row>
    <row r="1210" spans="56:61" hidden="1" x14ac:dyDescent="0.3">
      <c r="BD1210" t="str">
        <f t="shared" si="1280"/>
        <v>RJDCANNOCK CHASE TREATMENT CENTRE</v>
      </c>
      <c r="BE1210" s="94" t="s">
        <v>8641</v>
      </c>
      <c r="BF1210" s="94" t="s">
        <v>8642</v>
      </c>
      <c r="BG1210" s="94" t="s">
        <v>8641</v>
      </c>
      <c r="BH1210" s="94" t="s">
        <v>8642</v>
      </c>
      <c r="BI1210" s="94" t="str">
        <f t="shared" si="1281"/>
        <v>RJD</v>
      </c>
    </row>
    <row r="1211" spans="56:61" hidden="1" x14ac:dyDescent="0.3">
      <c r="BD1211" t="str">
        <f t="shared" si="1280"/>
        <v>RJDSTAFFORD HOSPITAL</v>
      </c>
      <c r="BE1211" s="94" t="s">
        <v>898</v>
      </c>
      <c r="BF1211" s="94" t="s">
        <v>9166</v>
      </c>
      <c r="BG1211" s="94" t="s">
        <v>898</v>
      </c>
      <c r="BH1211" s="94" t="s">
        <v>9166</v>
      </c>
      <c r="BI1211" s="94" t="str">
        <f t="shared" si="1281"/>
        <v>RJD</v>
      </c>
    </row>
    <row r="1212" spans="56:61" hidden="1" x14ac:dyDescent="0.3">
      <c r="BD1212" t="str">
        <f t="shared" si="1280"/>
        <v>RJEBRADWELL HOSPITAL - RJE08</v>
      </c>
      <c r="BE1212" s="94" t="s">
        <v>10016</v>
      </c>
      <c r="BF1212" s="94" t="s">
        <v>10017</v>
      </c>
      <c r="BG1212" s="94" t="s">
        <v>10016</v>
      </c>
      <c r="BH1212" s="94" t="s">
        <v>10017</v>
      </c>
      <c r="BI1212" s="94" t="str">
        <f t="shared" si="1281"/>
        <v>RJE</v>
      </c>
    </row>
    <row r="1213" spans="56:61" hidden="1" x14ac:dyDescent="0.3">
      <c r="BD1213" t="str">
        <f t="shared" si="1280"/>
        <v>RJECHEADLE HOSPITAL - RJE51</v>
      </c>
      <c r="BE1213" s="94" t="s">
        <v>10018</v>
      </c>
      <c r="BF1213" s="94" t="s">
        <v>10019</v>
      </c>
      <c r="BG1213" s="94" t="s">
        <v>10018</v>
      </c>
      <c r="BH1213" s="94" t="s">
        <v>10019</v>
      </c>
      <c r="BI1213" s="94" t="str">
        <f t="shared" si="1281"/>
        <v>RJE</v>
      </c>
    </row>
    <row r="1214" spans="56:61" hidden="1" x14ac:dyDescent="0.3">
      <c r="BD1214" t="str">
        <f t="shared" si="1280"/>
        <v>RJECITY GENERAL HOSPITAL</v>
      </c>
      <c r="BE1214" s="94" t="s">
        <v>899</v>
      </c>
      <c r="BF1214" s="94" t="s">
        <v>9167</v>
      </c>
      <c r="BG1214" s="94" t="s">
        <v>899</v>
      </c>
      <c r="BH1214" s="94" t="s">
        <v>9167</v>
      </c>
      <c r="BI1214" s="94" t="str">
        <f t="shared" si="1281"/>
        <v>RJE</v>
      </c>
    </row>
    <row r="1215" spans="56:61" hidden="1" x14ac:dyDescent="0.3">
      <c r="BD1215" t="str">
        <f t="shared" si="1280"/>
        <v>RJECOUNTY HOSPITAL</v>
      </c>
      <c r="BE1215" s="101" t="s">
        <v>9874</v>
      </c>
      <c r="BF1215" s="101" t="s">
        <v>9878</v>
      </c>
      <c r="BG1215" s="101" t="s">
        <v>9874</v>
      </c>
      <c r="BH1215" s="101" t="s">
        <v>9878</v>
      </c>
      <c r="BI1215" s="94" t="str">
        <f t="shared" si="1281"/>
        <v>RJE</v>
      </c>
    </row>
    <row r="1216" spans="56:61" hidden="1" x14ac:dyDescent="0.3">
      <c r="BD1216" t="str">
        <f t="shared" si="1280"/>
        <v>RJENORTH STAFFS MATERNITY HOSPITAL</v>
      </c>
      <c r="BE1216" s="94" t="s">
        <v>103</v>
      </c>
      <c r="BF1216" s="94" t="s">
        <v>9168</v>
      </c>
      <c r="BG1216" s="94" t="s">
        <v>103</v>
      </c>
      <c r="BH1216" s="94" t="s">
        <v>9168</v>
      </c>
      <c r="BI1216" s="94" t="str">
        <f t="shared" si="1281"/>
        <v>RJE</v>
      </c>
    </row>
    <row r="1217" spans="56:61" hidden="1" x14ac:dyDescent="0.3">
      <c r="BD1217" t="str">
        <f t="shared" si="1280"/>
        <v>RJEROYAL STOKE UNIVERSITY HOSPITAL</v>
      </c>
      <c r="BE1217" s="101" t="s">
        <v>102</v>
      </c>
      <c r="BF1217" s="101" t="s">
        <v>9877</v>
      </c>
      <c r="BG1217" s="101" t="s">
        <v>102</v>
      </c>
      <c r="BH1217" s="101" t="s">
        <v>9877</v>
      </c>
      <c r="BI1217" s="94" t="str">
        <f t="shared" si="1281"/>
        <v>RJE</v>
      </c>
    </row>
    <row r="1218" spans="56:61" hidden="1" x14ac:dyDescent="0.3">
      <c r="BD1218" t="str">
        <f t="shared" si="1280"/>
        <v>RJEUNIVERSITY HOSPITAL OF NORTH STAFFORDSHIRE</v>
      </c>
      <c r="BE1218" s="94" t="s">
        <v>104</v>
      </c>
      <c r="BF1218" s="94" t="s">
        <v>3625</v>
      </c>
      <c r="BG1218" s="94" t="s">
        <v>104</v>
      </c>
      <c r="BH1218" s="94" t="s">
        <v>3625</v>
      </c>
      <c r="BI1218" s="94" t="str">
        <f t="shared" si="1281"/>
        <v>RJE</v>
      </c>
    </row>
    <row r="1219" spans="56:61" hidden="1" x14ac:dyDescent="0.3">
      <c r="BD1219" t="str">
        <f t="shared" si="1280"/>
        <v>RJFQUEEN'S HOSPITAL, BURTON UPON TRENT</v>
      </c>
      <c r="BE1219" s="94" t="s">
        <v>105</v>
      </c>
      <c r="BF1219" s="94" t="s">
        <v>9169</v>
      </c>
      <c r="BG1219" s="94" t="s">
        <v>105</v>
      </c>
      <c r="BH1219" s="94" t="s">
        <v>9169</v>
      </c>
      <c r="BI1219" s="94" t="str">
        <f t="shared" si="1281"/>
        <v>RJF</v>
      </c>
    </row>
    <row r="1220" spans="56:61" hidden="1" x14ac:dyDescent="0.3">
      <c r="BD1220" t="str">
        <f t="shared" si="1280"/>
        <v>RJFSAMUEL JOHNSON</v>
      </c>
      <c r="BE1220" s="94" t="s">
        <v>8148</v>
      </c>
      <c r="BF1220" s="94" t="s">
        <v>9170</v>
      </c>
      <c r="BG1220" s="94" t="s">
        <v>8148</v>
      </c>
      <c r="BH1220" s="94" t="s">
        <v>9170</v>
      </c>
      <c r="BI1220" s="94" t="str">
        <f t="shared" si="1281"/>
        <v>RJF</v>
      </c>
    </row>
    <row r="1221" spans="56:61" hidden="1" x14ac:dyDescent="0.3">
      <c r="BD1221" t="str">
        <f t="shared" si="1280"/>
        <v>RJFSIR ROBERT PEEL</v>
      </c>
      <c r="BE1221" s="94" t="s">
        <v>8149</v>
      </c>
      <c r="BF1221" s="94" t="s">
        <v>9171</v>
      </c>
      <c r="BG1221" s="94" t="s">
        <v>8149</v>
      </c>
      <c r="BH1221" s="94" t="s">
        <v>9171</v>
      </c>
      <c r="BI1221" s="94" t="str">
        <f t="shared" si="1281"/>
        <v>RJF</v>
      </c>
    </row>
    <row r="1222" spans="56:61" hidden="1" x14ac:dyDescent="0.3">
      <c r="BD1222" t="str">
        <f t="shared" si="1280"/>
        <v>RJLDIANA, PRINCESS OF WALES HOSPITAL</v>
      </c>
      <c r="BE1222" s="94" t="s">
        <v>106</v>
      </c>
      <c r="BF1222" s="94" t="s">
        <v>9172</v>
      </c>
      <c r="BG1222" s="94" t="s">
        <v>106</v>
      </c>
      <c r="BH1222" s="94" t="s">
        <v>9172</v>
      </c>
      <c r="BI1222" s="94" t="str">
        <f t="shared" si="1281"/>
        <v>RJL</v>
      </c>
    </row>
    <row r="1223" spans="56:61" hidden="1" x14ac:dyDescent="0.3">
      <c r="BD1223" t="str">
        <f t="shared" si="1280"/>
        <v>RJLGOOLE AND DISTRICT HOSPITAL (ACUTE)</v>
      </c>
      <c r="BE1223" s="94" t="s">
        <v>107</v>
      </c>
      <c r="BF1223" s="94" t="s">
        <v>9173</v>
      </c>
      <c r="BG1223" s="94" t="s">
        <v>107</v>
      </c>
      <c r="BH1223" s="94" t="s">
        <v>9173</v>
      </c>
      <c r="BI1223" s="94" t="str">
        <f t="shared" si="1281"/>
        <v>RJL</v>
      </c>
    </row>
    <row r="1224" spans="56:61" hidden="1" x14ac:dyDescent="0.3">
      <c r="BD1224" t="str">
        <f t="shared" si="1280"/>
        <v>RJLGOOLE TREATMENT CENTRE</v>
      </c>
      <c r="BE1224" s="94" t="s">
        <v>108</v>
      </c>
      <c r="BF1224" s="94" t="s">
        <v>9174</v>
      </c>
      <c r="BG1224" s="94" t="s">
        <v>108</v>
      </c>
      <c r="BH1224" s="94" t="s">
        <v>9174</v>
      </c>
      <c r="BI1224" s="94" t="str">
        <f t="shared" si="1281"/>
        <v>RJL</v>
      </c>
    </row>
    <row r="1225" spans="56:61" hidden="1" x14ac:dyDescent="0.3">
      <c r="BD1225" t="str">
        <f t="shared" si="1280"/>
        <v>RJLSCUNTHORPE GENERAL HOSPITAL</v>
      </c>
      <c r="BE1225" s="94" t="s">
        <v>109</v>
      </c>
      <c r="BF1225" s="94" t="s">
        <v>9175</v>
      </c>
      <c r="BG1225" s="94" t="s">
        <v>109</v>
      </c>
      <c r="BH1225" s="94" t="s">
        <v>9175</v>
      </c>
      <c r="BI1225" s="94" t="str">
        <f t="shared" si="1281"/>
        <v>RJL</v>
      </c>
    </row>
    <row r="1226" spans="56:61" hidden="1" x14ac:dyDescent="0.3">
      <c r="BD1226" t="str">
        <f t="shared" si="1280"/>
        <v>RJNCONGLETON WAR MEMORIAL HOSPITAL</v>
      </c>
      <c r="BE1226" s="94" t="s">
        <v>110</v>
      </c>
      <c r="BF1226" s="94" t="s">
        <v>9176</v>
      </c>
      <c r="BG1226" s="94" t="s">
        <v>110</v>
      </c>
      <c r="BH1226" s="94" t="s">
        <v>9176</v>
      </c>
      <c r="BI1226" s="94" t="str">
        <f t="shared" si="1281"/>
        <v>RJN</v>
      </c>
    </row>
    <row r="1227" spans="56:61" hidden="1" x14ac:dyDescent="0.3">
      <c r="BD1227" t="str">
        <f t="shared" si="1280"/>
        <v>RJNKNUTSFORD AND DISTRICT COMMUNITY HOSPITAL</v>
      </c>
      <c r="BE1227" s="94" t="s">
        <v>111</v>
      </c>
      <c r="BF1227" s="94" t="s">
        <v>9177</v>
      </c>
      <c r="BG1227" s="94" t="s">
        <v>111</v>
      </c>
      <c r="BH1227" s="94" t="s">
        <v>9177</v>
      </c>
      <c r="BI1227" s="94" t="str">
        <f t="shared" si="1281"/>
        <v>RJN</v>
      </c>
    </row>
    <row r="1228" spans="56:61" hidden="1" x14ac:dyDescent="0.3">
      <c r="BD1228" t="str">
        <f t="shared" si="1280"/>
        <v>RJNMACCLESFIELD DISTRICT GENERAL HOSPITAL</v>
      </c>
      <c r="BE1228" s="94" t="s">
        <v>112</v>
      </c>
      <c r="BF1228" s="94" t="s">
        <v>9178</v>
      </c>
      <c r="BG1228" s="94" t="s">
        <v>112</v>
      </c>
      <c r="BH1228" s="94" t="s">
        <v>9178</v>
      </c>
      <c r="BI1228" s="94" t="str">
        <f t="shared" si="1281"/>
        <v>RJN</v>
      </c>
    </row>
    <row r="1229" spans="56:61" hidden="1" x14ac:dyDescent="0.3">
      <c r="BD1229" t="str">
        <f t="shared" si="1280"/>
        <v>RJNPARKSIDE HOSPITAL</v>
      </c>
      <c r="BE1229" s="94" t="s">
        <v>622</v>
      </c>
      <c r="BF1229" s="94" t="s">
        <v>9179</v>
      </c>
      <c r="BG1229" s="94" t="s">
        <v>622</v>
      </c>
      <c r="BH1229" s="94" t="s">
        <v>9179</v>
      </c>
      <c r="BI1229" s="94" t="str">
        <f t="shared" si="1281"/>
        <v>RJN</v>
      </c>
    </row>
    <row r="1230" spans="56:61" hidden="1" x14ac:dyDescent="0.3">
      <c r="BD1230" t="str">
        <f t="shared" si="1280"/>
        <v>RJNSOSS MOSS</v>
      </c>
      <c r="BE1230" s="94" t="s">
        <v>623</v>
      </c>
      <c r="BF1230" s="94" t="s">
        <v>9180</v>
      </c>
      <c r="BG1230" s="94" t="s">
        <v>623</v>
      </c>
      <c r="BH1230" s="94" t="s">
        <v>9180</v>
      </c>
      <c r="BI1230" s="94" t="str">
        <f t="shared" si="1281"/>
        <v>RJN</v>
      </c>
    </row>
    <row r="1231" spans="56:61" hidden="1" x14ac:dyDescent="0.3">
      <c r="BD1231" t="str">
        <f t="shared" si="1280"/>
        <v>RJNSPIRE REGENCY HOSPITAL</v>
      </c>
      <c r="BE1231" s="94" t="s">
        <v>8643</v>
      </c>
      <c r="BF1231" s="94" t="s">
        <v>8644</v>
      </c>
      <c r="BG1231" s="94" t="s">
        <v>8643</v>
      </c>
      <c r="BH1231" s="94" t="s">
        <v>8644</v>
      </c>
      <c r="BI1231" s="94" t="str">
        <f t="shared" si="1281"/>
        <v>RJN</v>
      </c>
    </row>
    <row r="1232" spans="56:61" hidden="1" x14ac:dyDescent="0.3">
      <c r="BD1232" t="str">
        <f t="shared" si="1280"/>
        <v>RJRCOUNTESS OF CHESTER HOSPITAL</v>
      </c>
      <c r="BE1232" s="94" t="s">
        <v>624</v>
      </c>
      <c r="BF1232" s="94" t="s">
        <v>9181</v>
      </c>
      <c r="BG1232" s="94" t="s">
        <v>624</v>
      </c>
      <c r="BH1232" s="94" t="s">
        <v>9181</v>
      </c>
      <c r="BI1232" s="94" t="str">
        <f t="shared" si="1281"/>
        <v>RJR</v>
      </c>
    </row>
    <row r="1233" spans="56:61" hidden="1" x14ac:dyDescent="0.3">
      <c r="BD1233" t="str">
        <f t="shared" si="1280"/>
        <v>RJRELLESMERE PORT HOSPITAL</v>
      </c>
      <c r="BE1233" s="94" t="s">
        <v>625</v>
      </c>
      <c r="BF1233" s="94" t="s">
        <v>6662</v>
      </c>
      <c r="BG1233" s="94" t="s">
        <v>625</v>
      </c>
      <c r="BH1233" s="94" t="s">
        <v>6662</v>
      </c>
      <c r="BI1233" s="94" t="str">
        <f t="shared" si="1281"/>
        <v>RJR</v>
      </c>
    </row>
    <row r="1234" spans="56:61" hidden="1" x14ac:dyDescent="0.3">
      <c r="BD1234" t="str">
        <f t="shared" si="1280"/>
        <v>RJXCALDERSTONES HOSPITAL</v>
      </c>
      <c r="BE1234" s="94" t="s">
        <v>3508</v>
      </c>
      <c r="BF1234" s="94" t="s">
        <v>3509</v>
      </c>
      <c r="BG1234" s="94" t="s">
        <v>3508</v>
      </c>
      <c r="BH1234" s="94" t="s">
        <v>3509</v>
      </c>
      <c r="BI1234" s="94" t="str">
        <f t="shared" si="1281"/>
        <v>RJX</v>
      </c>
    </row>
    <row r="1235" spans="56:61" hidden="1" x14ac:dyDescent="0.3">
      <c r="BD1235" t="str">
        <f t="shared" si="1280"/>
        <v>RJXCALDERSTONES NHS TRUST</v>
      </c>
      <c r="BE1235" s="94" t="s">
        <v>3506</v>
      </c>
      <c r="BF1235" s="94" t="s">
        <v>3507</v>
      </c>
      <c r="BG1235" s="94" t="s">
        <v>3506</v>
      </c>
      <c r="BH1235" s="94" t="s">
        <v>3507</v>
      </c>
      <c r="BI1235" s="94" t="str">
        <f t="shared" si="1281"/>
        <v>RJX</v>
      </c>
    </row>
    <row r="1236" spans="56:61" hidden="1" x14ac:dyDescent="0.3">
      <c r="BD1236" t="str">
        <f t="shared" si="1280"/>
        <v>RJXCARLTON CRESCENT</v>
      </c>
      <c r="BE1236" s="94" t="s">
        <v>3520</v>
      </c>
      <c r="BF1236" s="94" t="s">
        <v>3521</v>
      </c>
      <c r="BG1236" s="94" t="s">
        <v>3520</v>
      </c>
      <c r="BH1236" s="94" t="s">
        <v>3521</v>
      </c>
      <c r="BI1236" s="94" t="str">
        <f t="shared" si="1281"/>
        <v>RJX</v>
      </c>
    </row>
    <row r="1237" spans="56:61" hidden="1" x14ac:dyDescent="0.3">
      <c r="BD1237" t="str">
        <f t="shared" si="1280"/>
        <v>RJXFECITT BROW</v>
      </c>
      <c r="BE1237" s="94" t="s">
        <v>3516</v>
      </c>
      <c r="BF1237" s="94" t="s">
        <v>3517</v>
      </c>
      <c r="BG1237" s="94" t="s">
        <v>3516</v>
      </c>
      <c r="BH1237" s="94" t="s">
        <v>3517</v>
      </c>
      <c r="BI1237" s="94" t="str">
        <f t="shared" si="1281"/>
        <v>RJX</v>
      </c>
    </row>
    <row r="1238" spans="56:61" hidden="1" x14ac:dyDescent="0.3">
      <c r="BD1238" t="str">
        <f t="shared" si="1280"/>
        <v>RJXPENDLE VIEW</v>
      </c>
      <c r="BE1238" s="94" t="s">
        <v>3512</v>
      </c>
      <c r="BF1238" s="94" t="s">
        <v>3513</v>
      </c>
      <c r="BG1238" s="94" t="s">
        <v>3512</v>
      </c>
      <c r="BH1238" s="94" t="s">
        <v>3513</v>
      </c>
      <c r="BI1238" s="94" t="str">
        <f t="shared" si="1281"/>
        <v>RJX</v>
      </c>
    </row>
    <row r="1239" spans="56:61" hidden="1" x14ac:dyDescent="0.3">
      <c r="BD1239" t="str">
        <f t="shared" si="1280"/>
        <v>RJXPLANTATION COTTAGE</v>
      </c>
      <c r="BE1239" s="94" t="s">
        <v>3514</v>
      </c>
      <c r="BF1239" s="94" t="s">
        <v>3515</v>
      </c>
      <c r="BG1239" s="94" t="s">
        <v>3514</v>
      </c>
      <c r="BH1239" s="94" t="s">
        <v>3515</v>
      </c>
      <c r="BI1239" s="94" t="str">
        <f t="shared" si="1281"/>
        <v>RJX</v>
      </c>
    </row>
    <row r="1240" spans="56:61" hidden="1" x14ac:dyDescent="0.3">
      <c r="BD1240" t="str">
        <f t="shared" si="1280"/>
        <v>RJXTHE GABLES</v>
      </c>
      <c r="BE1240" s="94" t="s">
        <v>3522</v>
      </c>
      <c r="BF1240" s="94" t="s">
        <v>1666</v>
      </c>
      <c r="BG1240" s="94" t="s">
        <v>3522</v>
      </c>
      <c r="BH1240" s="94" t="s">
        <v>1666</v>
      </c>
      <c r="BI1240" s="94" t="str">
        <f t="shared" si="1281"/>
        <v>RJX</v>
      </c>
    </row>
    <row r="1241" spans="56:61" hidden="1" x14ac:dyDescent="0.3">
      <c r="BD1241" t="str">
        <f t="shared" si="1280"/>
        <v>RJXTHE VICARAGE</v>
      </c>
      <c r="BE1241" s="94" t="s">
        <v>3510</v>
      </c>
      <c r="BF1241" s="94" t="s">
        <v>3511</v>
      </c>
      <c r="BG1241" s="94" t="s">
        <v>3510</v>
      </c>
      <c r="BH1241" s="94" t="s">
        <v>3511</v>
      </c>
      <c r="BI1241" s="94" t="str">
        <f t="shared" si="1281"/>
        <v>RJX</v>
      </c>
    </row>
    <row r="1242" spans="56:61" hidden="1" x14ac:dyDescent="0.3">
      <c r="BD1242" t="str">
        <f t="shared" si="1280"/>
        <v>RJXWESTGATE</v>
      </c>
      <c r="BE1242" s="94" t="s">
        <v>3518</v>
      </c>
      <c r="BF1242" s="94" t="s">
        <v>3519</v>
      </c>
      <c r="BG1242" s="94" t="s">
        <v>3518</v>
      </c>
      <c r="BH1242" s="94" t="s">
        <v>3519</v>
      </c>
      <c r="BI1242" s="94" t="str">
        <f t="shared" si="1281"/>
        <v>RJX</v>
      </c>
    </row>
    <row r="1243" spans="56:61" hidden="1" x14ac:dyDescent="0.3">
      <c r="BD1243" t="str">
        <f t="shared" si="1280"/>
        <v>RJZKINGS @ QUEEN MARY'S HOSPITAL SIDCUP</v>
      </c>
      <c r="BE1243" s="94" t="s">
        <v>8645</v>
      </c>
      <c r="BF1243" s="94" t="s">
        <v>8646</v>
      </c>
      <c r="BG1243" s="94" t="s">
        <v>8645</v>
      </c>
      <c r="BH1243" s="94" t="s">
        <v>8646</v>
      </c>
      <c r="BI1243" s="94" t="str">
        <f t="shared" si="1281"/>
        <v>RJZ</v>
      </c>
    </row>
    <row r="1244" spans="56:61" hidden="1" x14ac:dyDescent="0.3">
      <c r="BD1244" t="str">
        <f t="shared" si="1280"/>
        <v>RJZKINGS COLLEGE DENTAL HOSPITAL</v>
      </c>
      <c r="BE1244" s="94" t="s">
        <v>626</v>
      </c>
      <c r="BF1244" s="94" t="s">
        <v>9182</v>
      </c>
      <c r="BG1244" s="94" t="s">
        <v>626</v>
      </c>
      <c r="BH1244" s="94" t="s">
        <v>9182</v>
      </c>
      <c r="BI1244" s="94" t="str">
        <f t="shared" si="1281"/>
        <v>RJZ</v>
      </c>
    </row>
    <row r="1245" spans="56:61" hidden="1" x14ac:dyDescent="0.3">
      <c r="BD1245" t="str">
        <f t="shared" si="1280"/>
        <v>RJZKING'S COLLEGE HOSPITAL (DENMARK HILL)</v>
      </c>
      <c r="BE1245" s="94" t="s">
        <v>627</v>
      </c>
      <c r="BF1245" s="94" t="s">
        <v>8639</v>
      </c>
      <c r="BG1245" s="94" t="s">
        <v>627</v>
      </c>
      <c r="BH1245" s="94" t="s">
        <v>8639</v>
      </c>
      <c r="BI1245" s="94" t="str">
        <f t="shared" si="1281"/>
        <v>RJZ</v>
      </c>
    </row>
    <row r="1246" spans="56:61" hidden="1" x14ac:dyDescent="0.3">
      <c r="BD1246" t="str">
        <f t="shared" si="1280"/>
        <v>RJZKING'S COLLEGE HOSPITAL (DULWICH)</v>
      </c>
      <c r="BE1246" s="94" t="s">
        <v>628</v>
      </c>
      <c r="BF1246" s="94" t="s">
        <v>9183</v>
      </c>
      <c r="BG1246" s="94" t="s">
        <v>628</v>
      </c>
      <c r="BH1246" s="94" t="s">
        <v>9183</v>
      </c>
      <c r="BI1246" s="94" t="str">
        <f t="shared" si="1281"/>
        <v>RJZ</v>
      </c>
    </row>
    <row r="1247" spans="56:61" hidden="1" x14ac:dyDescent="0.3">
      <c r="BD1247" t="str">
        <f t="shared" si="1280"/>
        <v>RJZMAPOTHER HOUSE</v>
      </c>
      <c r="BE1247" s="94" t="s">
        <v>8647</v>
      </c>
      <c r="BF1247" s="94" t="s">
        <v>8648</v>
      </c>
      <c r="BG1247" s="94" t="s">
        <v>8647</v>
      </c>
      <c r="BH1247" s="94" t="s">
        <v>8648</v>
      </c>
      <c r="BI1247" s="94" t="str">
        <f t="shared" si="1281"/>
        <v>RJZ</v>
      </c>
    </row>
    <row r="1248" spans="56:61" hidden="1" x14ac:dyDescent="0.3">
      <c r="BD1248" t="str">
        <f t="shared" si="1280"/>
        <v>RJZORPINGTON HOSPITAL</v>
      </c>
      <c r="BE1248" s="94" t="s">
        <v>8649</v>
      </c>
      <c r="BF1248" s="94" t="s">
        <v>8650</v>
      </c>
      <c r="BG1248" s="94" t="s">
        <v>8649</v>
      </c>
      <c r="BH1248" s="94" t="s">
        <v>8650</v>
      </c>
      <c r="BI1248" s="94" t="str">
        <f t="shared" si="1281"/>
        <v>RJZ</v>
      </c>
    </row>
    <row r="1249" spans="56:61" hidden="1" x14ac:dyDescent="0.3">
      <c r="BD1249" t="str">
        <f t="shared" si="1280"/>
        <v>RJZPRINCESS ROYAL UNIVERSITY HOSPITAL</v>
      </c>
      <c r="BE1249" s="94" t="s">
        <v>1043</v>
      </c>
      <c r="BF1249" s="94" t="s">
        <v>9184</v>
      </c>
      <c r="BG1249" s="94" t="s">
        <v>1043</v>
      </c>
      <c r="BH1249" s="94" t="s">
        <v>9184</v>
      </c>
      <c r="BI1249" s="94" t="str">
        <f t="shared" si="1281"/>
        <v>RJZ</v>
      </c>
    </row>
    <row r="1250" spans="56:61" hidden="1" x14ac:dyDescent="0.3">
      <c r="BD1250" t="str">
        <f t="shared" si="1280"/>
        <v>RK5ASHFIELD COMMUNITY HOSPITAL</v>
      </c>
      <c r="BE1250" s="94" t="s">
        <v>629</v>
      </c>
      <c r="BF1250" s="94" t="s">
        <v>3271</v>
      </c>
      <c r="BG1250" s="94" t="s">
        <v>629</v>
      </c>
      <c r="BH1250" s="94" t="s">
        <v>3271</v>
      </c>
      <c r="BI1250" s="94" t="str">
        <f t="shared" si="1281"/>
        <v>RK5</v>
      </c>
    </row>
    <row r="1251" spans="56:61" hidden="1" x14ac:dyDescent="0.3">
      <c r="BD1251" t="str">
        <f t="shared" si="1280"/>
        <v>RK5KING'S MILL HOSPITAL</v>
      </c>
      <c r="BE1251" s="94" t="s">
        <v>630</v>
      </c>
      <c r="BF1251" s="94" t="s">
        <v>9185</v>
      </c>
      <c r="BG1251" s="94" t="s">
        <v>630</v>
      </c>
      <c r="BH1251" s="94" t="s">
        <v>9185</v>
      </c>
      <c r="BI1251" s="94" t="str">
        <f t="shared" si="1281"/>
        <v>RK5</v>
      </c>
    </row>
    <row r="1252" spans="56:61" hidden="1" x14ac:dyDescent="0.3">
      <c r="BD1252" t="str">
        <f t="shared" si="1280"/>
        <v>RK5MANSFIELD COMMUNITY HOSPITAL</v>
      </c>
      <c r="BE1252" s="94" t="s">
        <v>631</v>
      </c>
      <c r="BF1252" s="94" t="s">
        <v>3233</v>
      </c>
      <c r="BG1252" s="94" t="s">
        <v>631</v>
      </c>
      <c r="BH1252" s="94" t="s">
        <v>3233</v>
      </c>
      <c r="BI1252" s="94" t="str">
        <f t="shared" si="1281"/>
        <v>RK5</v>
      </c>
    </row>
    <row r="1253" spans="56:61" hidden="1" x14ac:dyDescent="0.3">
      <c r="BD1253" t="str">
        <f t="shared" si="1280"/>
        <v>RK5NEWARK HOSPITAL</v>
      </c>
      <c r="BE1253" s="94" t="s">
        <v>900</v>
      </c>
      <c r="BF1253" s="94" t="s">
        <v>3299</v>
      </c>
      <c r="BG1253" s="94" t="s">
        <v>900</v>
      </c>
      <c r="BH1253" s="94" t="s">
        <v>3299</v>
      </c>
      <c r="BI1253" s="94" t="str">
        <f t="shared" si="1281"/>
        <v>RK5</v>
      </c>
    </row>
    <row r="1254" spans="56:61" hidden="1" x14ac:dyDescent="0.3">
      <c r="BD1254" t="str">
        <f t="shared" si="1280"/>
        <v>RK9DERRIFORD HOSPITAL</v>
      </c>
      <c r="BE1254" s="94" t="s">
        <v>901</v>
      </c>
      <c r="BF1254" s="94" t="s">
        <v>9186</v>
      </c>
      <c r="BG1254" s="94" t="s">
        <v>901</v>
      </c>
      <c r="BH1254" s="94" t="s">
        <v>9186</v>
      </c>
      <c r="BI1254" s="94" t="str">
        <f t="shared" si="1281"/>
        <v>RK9</v>
      </c>
    </row>
    <row r="1255" spans="56:61" hidden="1" x14ac:dyDescent="0.3">
      <c r="BD1255" t="str">
        <f t="shared" si="1280"/>
        <v>RK9MOUNT GOULD HOSPITAL</v>
      </c>
      <c r="BE1255" s="94" t="s">
        <v>902</v>
      </c>
      <c r="BF1255" s="94" t="s">
        <v>9187</v>
      </c>
      <c r="BG1255" s="94" t="s">
        <v>902</v>
      </c>
      <c r="BH1255" s="94" t="s">
        <v>9187</v>
      </c>
      <c r="BI1255" s="94" t="str">
        <f t="shared" si="1281"/>
        <v>RK9</v>
      </c>
    </row>
    <row r="1256" spans="56:61" hidden="1" x14ac:dyDescent="0.3">
      <c r="BD1256" t="str">
        <f t="shared" si="1280"/>
        <v>RK9ROYAL EYE INFIRMARY</v>
      </c>
      <c r="BE1256" s="94" t="s">
        <v>903</v>
      </c>
      <c r="BF1256" s="94" t="s">
        <v>9188</v>
      </c>
      <c r="BG1256" s="94" t="s">
        <v>903</v>
      </c>
      <c r="BH1256" s="94" t="s">
        <v>9188</v>
      </c>
      <c r="BI1256" s="94" t="str">
        <f t="shared" si="1281"/>
        <v>RK9</v>
      </c>
    </row>
    <row r="1257" spans="56:61" hidden="1" x14ac:dyDescent="0.3">
      <c r="BD1257" t="str">
        <f t="shared" si="1280"/>
        <v>RK9SCOTT HOSPITAL</v>
      </c>
      <c r="BE1257" s="94" t="s">
        <v>904</v>
      </c>
      <c r="BF1257" s="94" t="s">
        <v>9122</v>
      </c>
      <c r="BG1257" s="94" t="s">
        <v>904</v>
      </c>
      <c r="BH1257" s="94" t="s">
        <v>9122</v>
      </c>
      <c r="BI1257" s="94" t="str">
        <f t="shared" si="1281"/>
        <v>RK9</v>
      </c>
    </row>
    <row r="1258" spans="56:61" hidden="1" x14ac:dyDescent="0.3">
      <c r="BD1258" t="str">
        <f t="shared" si="1280"/>
        <v>RK9TOTNES COMMUNITY HOSPITAL</v>
      </c>
      <c r="BE1258" s="94" t="s">
        <v>905</v>
      </c>
      <c r="BF1258" s="94" t="s">
        <v>9189</v>
      </c>
      <c r="BG1258" s="94" t="s">
        <v>905</v>
      </c>
      <c r="BH1258" s="94" t="s">
        <v>9189</v>
      </c>
      <c r="BI1258" s="94" t="str">
        <f t="shared" si="1281"/>
        <v>RK9</v>
      </c>
    </row>
    <row r="1259" spans="56:61" hidden="1" x14ac:dyDescent="0.3">
      <c r="BD1259" t="str">
        <f t="shared" si="1280"/>
        <v>RKBCOVENTRY AND WARWICKSHIRE HOSPITAL</v>
      </c>
      <c r="BE1259" s="94" t="s">
        <v>906</v>
      </c>
      <c r="BF1259" s="94" t="s">
        <v>9190</v>
      </c>
      <c r="BG1259" s="94" t="s">
        <v>906</v>
      </c>
      <c r="BH1259" s="94" t="s">
        <v>9190</v>
      </c>
      <c r="BI1259" s="94" t="str">
        <f t="shared" si="1281"/>
        <v>RKB</v>
      </c>
    </row>
    <row r="1260" spans="56:61" hidden="1" x14ac:dyDescent="0.3">
      <c r="BD1260" t="str">
        <f t="shared" si="1280"/>
        <v>RKBHOSPITAL OF ST CROSS</v>
      </c>
      <c r="BE1260" s="94" t="s">
        <v>907</v>
      </c>
      <c r="BF1260" s="94" t="s">
        <v>9191</v>
      </c>
      <c r="BG1260" s="94" t="s">
        <v>907</v>
      </c>
      <c r="BH1260" s="94" t="s">
        <v>9191</v>
      </c>
      <c r="BI1260" s="94" t="str">
        <f t="shared" si="1281"/>
        <v>RKB</v>
      </c>
    </row>
    <row r="1261" spans="56:61" hidden="1" x14ac:dyDescent="0.3">
      <c r="BD1261" t="str">
        <f t="shared" si="1280"/>
        <v>RKBUNIVERSITY HOSPITAL (COVENTRY)</v>
      </c>
      <c r="BE1261" s="94" t="s">
        <v>908</v>
      </c>
      <c r="BF1261" s="94" t="s">
        <v>9192</v>
      </c>
      <c r="BG1261" s="94" t="s">
        <v>908</v>
      </c>
      <c r="BH1261" s="94" t="s">
        <v>9192</v>
      </c>
      <c r="BI1261" s="94" t="str">
        <f t="shared" si="1281"/>
        <v>RKB</v>
      </c>
    </row>
    <row r="1262" spans="56:61" hidden="1" x14ac:dyDescent="0.3">
      <c r="BD1262" t="str">
        <f t="shared" si="1280"/>
        <v>RKBWARWICK HOSPITAL</v>
      </c>
      <c r="BE1262" s="94" t="s">
        <v>909</v>
      </c>
      <c r="BF1262" s="94" t="s">
        <v>9165</v>
      </c>
      <c r="BG1262" s="94" t="s">
        <v>909</v>
      </c>
      <c r="BH1262" s="94" t="s">
        <v>9165</v>
      </c>
      <c r="BI1262" s="94" t="str">
        <f t="shared" si="1281"/>
        <v>RKB</v>
      </c>
    </row>
    <row r="1263" spans="56:61" hidden="1" x14ac:dyDescent="0.3">
      <c r="BD1263" t="str">
        <f t="shared" si="1280"/>
        <v>RKETHE WHITTINGTON HOSPITAL</v>
      </c>
      <c r="BE1263" s="94" t="s">
        <v>910</v>
      </c>
      <c r="BF1263" s="94" t="s">
        <v>9193</v>
      </c>
      <c r="BG1263" s="94" t="s">
        <v>910</v>
      </c>
      <c r="BH1263" s="94" t="s">
        <v>9193</v>
      </c>
      <c r="BI1263" s="94" t="str">
        <f t="shared" si="1281"/>
        <v>RKE</v>
      </c>
    </row>
    <row r="1264" spans="56:61" hidden="1" x14ac:dyDescent="0.3">
      <c r="BD1264" t="str">
        <f t="shared" si="1280"/>
        <v>RKETHE WHITTINGTON HOSPITAL AT HORNSEY CENTRAL</v>
      </c>
      <c r="BE1264" s="94" t="s">
        <v>8651</v>
      </c>
      <c r="BF1264" s="94" t="s">
        <v>8652</v>
      </c>
      <c r="BG1264" s="94" t="s">
        <v>8651</v>
      </c>
      <c r="BH1264" s="94" t="s">
        <v>8652</v>
      </c>
      <c r="BI1264" s="94" t="str">
        <f t="shared" si="1281"/>
        <v>RKE</v>
      </c>
    </row>
    <row r="1265" spans="56:61" hidden="1" x14ac:dyDescent="0.3">
      <c r="BD1265" t="str">
        <f t="shared" si="1280"/>
        <v>RKLADTS EALING</v>
      </c>
      <c r="BE1265" s="94" t="s">
        <v>3543</v>
      </c>
      <c r="BF1265" s="94" t="s">
        <v>3544</v>
      </c>
      <c r="BG1265" s="94" t="s">
        <v>3543</v>
      </c>
      <c r="BH1265" s="94" t="s">
        <v>3544</v>
      </c>
      <c r="BI1265" s="94" t="str">
        <f t="shared" si="1281"/>
        <v>RKL</v>
      </c>
    </row>
    <row r="1266" spans="56:61" hidden="1" x14ac:dyDescent="0.3">
      <c r="BD1266" t="str">
        <f t="shared" si="1280"/>
        <v>RKLALZHEIMERS DRUG T/MENT</v>
      </c>
      <c r="BE1266" s="94" t="s">
        <v>3529</v>
      </c>
      <c r="BF1266" s="94" t="s">
        <v>3530</v>
      </c>
      <c r="BG1266" s="94" t="s">
        <v>3529</v>
      </c>
      <c r="BH1266" s="94" t="s">
        <v>3530</v>
      </c>
      <c r="BI1266" s="94" t="str">
        <f t="shared" si="1281"/>
        <v>RKL</v>
      </c>
    </row>
    <row r="1267" spans="56:61" hidden="1" x14ac:dyDescent="0.3">
      <c r="BD1267" t="str">
        <f t="shared" si="1280"/>
        <v>RKLAOT LAKESIDE MHU</v>
      </c>
      <c r="BE1267" s="94" t="s">
        <v>3569</v>
      </c>
      <c r="BF1267" s="94" t="s">
        <v>3570</v>
      </c>
      <c r="BG1267" s="94" t="s">
        <v>3569</v>
      </c>
      <c r="BH1267" s="94" t="s">
        <v>3570</v>
      </c>
      <c r="BI1267" s="94" t="str">
        <f t="shared" si="1281"/>
        <v>RKL</v>
      </c>
    </row>
    <row r="1268" spans="56:61" hidden="1" x14ac:dyDescent="0.3">
      <c r="BD1268" t="str">
        <f t="shared" ref="BD1268:BD1333" si="1282">CONCATENATE(LEFT(BE1268, 3),BF1268)</f>
        <v>RKLBARB MEWS</v>
      </c>
      <c r="BE1268" s="94" t="s">
        <v>3583</v>
      </c>
      <c r="BF1268" s="94" t="s">
        <v>3584</v>
      </c>
      <c r="BG1268" s="94" t="s">
        <v>3583</v>
      </c>
      <c r="BH1268" s="94" t="s">
        <v>3584</v>
      </c>
      <c r="BI1268" s="94" t="str">
        <f t="shared" ref="BI1268:BI1333" si="1283">LEFT(BG1268,3)</f>
        <v>RKL</v>
      </c>
    </row>
    <row r="1269" spans="56:61" hidden="1" x14ac:dyDescent="0.3">
      <c r="BD1269" t="str">
        <f t="shared" si="1282"/>
        <v>RKLBROADMOOR HOSPITAL</v>
      </c>
      <c r="BE1269" s="94" t="s">
        <v>8724</v>
      </c>
      <c r="BF1269" s="94" t="s">
        <v>8725</v>
      </c>
      <c r="BG1269" s="94" t="s">
        <v>8724</v>
      </c>
      <c r="BH1269" s="94" t="s">
        <v>8725</v>
      </c>
      <c r="BI1269" s="94" t="str">
        <f t="shared" si="1283"/>
        <v>RKL</v>
      </c>
    </row>
    <row r="1270" spans="56:61" hidden="1" x14ac:dyDescent="0.3">
      <c r="BD1270" t="str">
        <f t="shared" si="1282"/>
        <v>RKLCASSEL</v>
      </c>
      <c r="BE1270" s="94" t="s">
        <v>3553</v>
      </c>
      <c r="BF1270" s="94" t="s">
        <v>3554</v>
      </c>
      <c r="BG1270" s="94" t="s">
        <v>3553</v>
      </c>
      <c r="BH1270" s="94" t="s">
        <v>3554</v>
      </c>
      <c r="BI1270" s="94" t="str">
        <f t="shared" si="1283"/>
        <v>RKL</v>
      </c>
    </row>
    <row r="1271" spans="56:61" hidden="1" x14ac:dyDescent="0.3">
      <c r="BD1271" t="str">
        <f t="shared" si="1282"/>
        <v>RKLCASSEL HOSPITAL</v>
      </c>
      <c r="BE1271" s="94" t="s">
        <v>3573</v>
      </c>
      <c r="BF1271" s="94" t="s">
        <v>3574</v>
      </c>
      <c r="BG1271" s="94" t="s">
        <v>3573</v>
      </c>
      <c r="BH1271" s="94" t="s">
        <v>3574</v>
      </c>
      <c r="BI1271" s="94" t="str">
        <f t="shared" si="1283"/>
        <v>RKL</v>
      </c>
    </row>
    <row r="1272" spans="56:61" hidden="1" x14ac:dyDescent="0.3">
      <c r="BD1272" t="str">
        <f t="shared" si="1282"/>
        <v xml:space="preserve">RKLCLAYPONDS REHABILITATION HOSPITAL </v>
      </c>
      <c r="BE1272" s="94" t="s">
        <v>9999</v>
      </c>
      <c r="BF1272" s="94" t="s">
        <v>10000</v>
      </c>
      <c r="BG1272" s="94" t="s">
        <v>9999</v>
      </c>
      <c r="BH1272" s="94" t="s">
        <v>10000</v>
      </c>
      <c r="BI1272" s="94" t="str">
        <f t="shared" si="1283"/>
        <v>RKL</v>
      </c>
    </row>
    <row r="1273" spans="56:61" hidden="1" x14ac:dyDescent="0.3">
      <c r="BD1273" t="str">
        <f t="shared" si="1282"/>
        <v>RKLCRT H &amp; F (NORTH)</v>
      </c>
      <c r="BE1273" s="94" t="s">
        <v>3549</v>
      </c>
      <c r="BF1273" s="94" t="s">
        <v>3550</v>
      </c>
      <c r="BG1273" s="94" t="s">
        <v>3549</v>
      </c>
      <c r="BH1273" s="94" t="s">
        <v>3550</v>
      </c>
      <c r="BI1273" s="94" t="str">
        <f t="shared" si="1283"/>
        <v>RKL</v>
      </c>
    </row>
    <row r="1274" spans="56:61" hidden="1" x14ac:dyDescent="0.3">
      <c r="BD1274" t="str">
        <f t="shared" si="1282"/>
        <v>RKLCRT H &amp; F (SOUTH)</v>
      </c>
      <c r="BE1274" s="94" t="s">
        <v>3551</v>
      </c>
      <c r="BF1274" s="94" t="s">
        <v>3552</v>
      </c>
      <c r="BG1274" s="94" t="s">
        <v>3551</v>
      </c>
      <c r="BH1274" s="94" t="s">
        <v>3552</v>
      </c>
      <c r="BI1274" s="94" t="str">
        <f t="shared" si="1283"/>
        <v>RKL</v>
      </c>
    </row>
    <row r="1275" spans="56:61" hidden="1" x14ac:dyDescent="0.3">
      <c r="BD1275" t="str">
        <f t="shared" si="1282"/>
        <v>RKLDOVE WARD</v>
      </c>
      <c r="BE1275" s="94" t="s">
        <v>3545</v>
      </c>
      <c r="BF1275" s="94" t="s">
        <v>3546</v>
      </c>
      <c r="BG1275" s="94" t="s">
        <v>3545</v>
      </c>
      <c r="BH1275" s="94" t="s">
        <v>3546</v>
      </c>
      <c r="BI1275" s="94" t="str">
        <f t="shared" si="1283"/>
        <v>RKL</v>
      </c>
    </row>
    <row r="1276" spans="56:61" hidden="1" x14ac:dyDescent="0.3">
      <c r="BD1276" t="str">
        <f t="shared" si="1282"/>
        <v>RKLDR C ROBERTS</v>
      </c>
      <c r="BE1276" s="94" t="s">
        <v>3555</v>
      </c>
      <c r="BF1276" s="94" t="s">
        <v>3556</v>
      </c>
      <c r="BG1276" s="94" t="s">
        <v>3555</v>
      </c>
      <c r="BH1276" s="94" t="s">
        <v>3556</v>
      </c>
      <c r="BI1276" s="94" t="str">
        <f t="shared" si="1283"/>
        <v>RKL</v>
      </c>
    </row>
    <row r="1277" spans="56:61" hidden="1" x14ac:dyDescent="0.3">
      <c r="BD1277" t="str">
        <f t="shared" si="1282"/>
        <v>RKLDR M SOHANI</v>
      </c>
      <c r="BE1277" s="94" t="s">
        <v>3557</v>
      </c>
      <c r="BF1277" s="94" t="s">
        <v>3558</v>
      </c>
      <c r="BG1277" s="94" t="s">
        <v>3557</v>
      </c>
      <c r="BH1277" s="94" t="s">
        <v>3558</v>
      </c>
      <c r="BI1277" s="94" t="str">
        <f t="shared" si="1283"/>
        <v>RKL</v>
      </c>
    </row>
    <row r="1278" spans="56:61" hidden="1" x14ac:dyDescent="0.3">
      <c r="BD1278" t="str">
        <f t="shared" si="1282"/>
        <v>RKLEALING WOMENS MENTAL HEALTH FORUM</v>
      </c>
      <c r="BE1278" s="94" t="s">
        <v>3587</v>
      </c>
      <c r="BF1278" s="94" t="s">
        <v>3588</v>
      </c>
      <c r="BG1278" s="94" t="s">
        <v>3587</v>
      </c>
      <c r="BH1278" s="94" t="s">
        <v>3588</v>
      </c>
      <c r="BI1278" s="94" t="str">
        <f t="shared" si="1283"/>
        <v>RKL</v>
      </c>
    </row>
    <row r="1279" spans="56:61" hidden="1" x14ac:dyDescent="0.3">
      <c r="BD1279" t="str">
        <f t="shared" si="1282"/>
        <v>RKLEIS</v>
      </c>
      <c r="BE1279" s="94" t="s">
        <v>3571</v>
      </c>
      <c r="BF1279" s="94" t="s">
        <v>3572</v>
      </c>
      <c r="BG1279" s="94" t="s">
        <v>3571</v>
      </c>
      <c r="BH1279" s="94" t="s">
        <v>3572</v>
      </c>
      <c r="BI1279" s="94" t="str">
        <f t="shared" si="1283"/>
        <v>RKL</v>
      </c>
    </row>
    <row r="1280" spans="56:61" hidden="1" x14ac:dyDescent="0.3">
      <c r="BD1280" t="str">
        <f t="shared" si="1282"/>
        <v>RKLEPS</v>
      </c>
      <c r="BE1280" s="94" t="s">
        <v>3559</v>
      </c>
      <c r="BF1280" s="94" t="s">
        <v>3560</v>
      </c>
      <c r="BG1280" s="94" t="s">
        <v>3559</v>
      </c>
      <c r="BH1280" s="94" t="s">
        <v>3560</v>
      </c>
      <c r="BI1280" s="94" t="str">
        <f t="shared" si="1283"/>
        <v>RKL</v>
      </c>
    </row>
    <row r="1281" spans="56:61" hidden="1" x14ac:dyDescent="0.3">
      <c r="BD1281" t="str">
        <f t="shared" si="1282"/>
        <v>RKLGUNNERSBURY DAY HOSPITAL</v>
      </c>
      <c r="BE1281" s="94" t="s">
        <v>3565</v>
      </c>
      <c r="BF1281" s="94" t="s">
        <v>3566</v>
      </c>
      <c r="BG1281" s="94" t="s">
        <v>3565</v>
      </c>
      <c r="BH1281" s="94" t="s">
        <v>3566</v>
      </c>
      <c r="BI1281" s="94" t="str">
        <f t="shared" si="1283"/>
        <v>RKL</v>
      </c>
    </row>
    <row r="1282" spans="56:61" hidden="1" x14ac:dyDescent="0.3">
      <c r="BD1282" t="str">
        <f t="shared" si="1282"/>
        <v>RKLGUNNESBURY</v>
      </c>
      <c r="BE1282" s="94" t="s">
        <v>3531</v>
      </c>
      <c r="BF1282" s="94" t="s">
        <v>3532</v>
      </c>
      <c r="BG1282" s="94" t="s">
        <v>3531</v>
      </c>
      <c r="BH1282" s="94" t="s">
        <v>3532</v>
      </c>
      <c r="BI1282" s="94" t="str">
        <f t="shared" si="1283"/>
        <v>RKL</v>
      </c>
    </row>
    <row r="1283" spans="56:61" hidden="1" x14ac:dyDescent="0.3">
      <c r="BD1283" t="str">
        <f t="shared" si="1282"/>
        <v>RKLHAMMERSMITH &amp; FULHAM MENTAL HEALTH UNIT</v>
      </c>
      <c r="BE1283" s="94" t="s">
        <v>3581</v>
      </c>
      <c r="BF1283" s="94" t="s">
        <v>3582</v>
      </c>
      <c r="BG1283" s="94" t="s">
        <v>3581</v>
      </c>
      <c r="BH1283" s="94" t="s">
        <v>3582</v>
      </c>
      <c r="BI1283" s="94" t="str">
        <f t="shared" si="1283"/>
        <v>RKL</v>
      </c>
    </row>
    <row r="1284" spans="56:61" hidden="1" x14ac:dyDescent="0.3">
      <c r="BD1284" t="str">
        <f t="shared" si="1282"/>
        <v>RKLHAMMERSMITH AND FULHAM MH UNIT</v>
      </c>
      <c r="BE1284" s="94" t="s">
        <v>3589</v>
      </c>
      <c r="BF1284" s="94" t="s">
        <v>3590</v>
      </c>
      <c r="BG1284" s="94" t="s">
        <v>3589</v>
      </c>
      <c r="BH1284" s="94" t="s">
        <v>3590</v>
      </c>
      <c r="BI1284" s="94" t="str">
        <f t="shared" si="1283"/>
        <v>RKL</v>
      </c>
    </row>
    <row r="1285" spans="56:61" hidden="1" x14ac:dyDescent="0.3">
      <c r="BD1285" t="str">
        <f t="shared" si="1282"/>
        <v>RKLHTT LAKESIDE MENTAL HEALTH</v>
      </c>
      <c r="BE1285" s="94" t="s">
        <v>3567</v>
      </c>
      <c r="BF1285" s="94" t="s">
        <v>3568</v>
      </c>
      <c r="BG1285" s="94" t="s">
        <v>3567</v>
      </c>
      <c r="BH1285" s="94" t="s">
        <v>3568</v>
      </c>
      <c r="BI1285" s="94" t="str">
        <f t="shared" si="1283"/>
        <v>RKL</v>
      </c>
    </row>
    <row r="1286" spans="56:61" hidden="1" x14ac:dyDescent="0.3">
      <c r="BD1286" t="str">
        <f t="shared" si="1282"/>
        <v>RKLIMPACT</v>
      </c>
      <c r="BE1286" s="94" t="s">
        <v>3561</v>
      </c>
      <c r="BF1286" s="94" t="s">
        <v>3562</v>
      </c>
      <c r="BG1286" s="94" t="s">
        <v>3561</v>
      </c>
      <c r="BH1286" s="94" t="s">
        <v>3562</v>
      </c>
      <c r="BI1286" s="94" t="str">
        <f t="shared" si="1283"/>
        <v>RKL</v>
      </c>
    </row>
    <row r="1287" spans="56:61" hidden="1" x14ac:dyDescent="0.3">
      <c r="BD1287" t="str">
        <f t="shared" si="1282"/>
        <v>RKLJOHN CONOLLY WING</v>
      </c>
      <c r="BE1287" s="94" t="s">
        <v>3523</v>
      </c>
      <c r="BF1287" s="94" t="s">
        <v>3524</v>
      </c>
      <c r="BG1287" s="94" t="s">
        <v>3523</v>
      </c>
      <c r="BH1287" s="94" t="s">
        <v>3524</v>
      </c>
      <c r="BI1287" s="94" t="str">
        <f t="shared" si="1283"/>
        <v>RKL</v>
      </c>
    </row>
    <row r="1288" spans="56:61" hidden="1" x14ac:dyDescent="0.3">
      <c r="BD1288" t="str">
        <f t="shared" si="1282"/>
        <v>RKLLAKESIDE UNIT</v>
      </c>
      <c r="BE1288" s="94" t="s">
        <v>3527</v>
      </c>
      <c r="BF1288" s="94" t="s">
        <v>3528</v>
      </c>
      <c r="BG1288" s="94" t="s">
        <v>3527</v>
      </c>
      <c r="BH1288" s="94" t="s">
        <v>3528</v>
      </c>
      <c r="BI1288" s="94" t="str">
        <f t="shared" si="1283"/>
        <v>RKL</v>
      </c>
    </row>
    <row r="1289" spans="56:61" hidden="1" x14ac:dyDescent="0.3">
      <c r="BD1289" t="str">
        <f t="shared" si="1282"/>
        <v>RKLLIMES</v>
      </c>
      <c r="BE1289" s="94" t="s">
        <v>3535</v>
      </c>
      <c r="BF1289" s="94" t="s">
        <v>3536</v>
      </c>
      <c r="BG1289" s="94" t="s">
        <v>3535</v>
      </c>
      <c r="BH1289" s="94" t="s">
        <v>3536</v>
      </c>
      <c r="BI1289" s="94" t="str">
        <f t="shared" si="1283"/>
        <v>RKL</v>
      </c>
    </row>
    <row r="1290" spans="56:61" hidden="1" x14ac:dyDescent="0.3">
      <c r="BD1290" t="str">
        <f t="shared" si="1282"/>
        <v>RKLLOCAL SECURE UNIT</v>
      </c>
      <c r="BE1290" s="94" t="s">
        <v>3541</v>
      </c>
      <c r="BF1290" s="94" t="s">
        <v>3542</v>
      </c>
      <c r="BG1290" s="94" t="s">
        <v>3541</v>
      </c>
      <c r="BH1290" s="94" t="s">
        <v>3542</v>
      </c>
      <c r="BI1290" s="94" t="str">
        <f t="shared" si="1283"/>
        <v>RKL</v>
      </c>
    </row>
    <row r="1291" spans="56:61" hidden="1" x14ac:dyDescent="0.3">
      <c r="BD1291" t="str">
        <f t="shared" si="1282"/>
        <v>RKLMANOR GATE</v>
      </c>
      <c r="BE1291" s="94" t="s">
        <v>3537</v>
      </c>
      <c r="BF1291" s="94" t="s">
        <v>3538</v>
      </c>
      <c r="BG1291" s="94" t="s">
        <v>3537</v>
      </c>
      <c r="BH1291" s="94" t="s">
        <v>3538</v>
      </c>
      <c r="BI1291" s="94" t="str">
        <f t="shared" si="1283"/>
        <v>RKL</v>
      </c>
    </row>
    <row r="1292" spans="56:61" hidden="1" x14ac:dyDescent="0.3">
      <c r="BD1292" t="str">
        <f t="shared" si="1282"/>
        <v>RKLOLDER PEOPLES DAY HOSPITAL</v>
      </c>
      <c r="BE1292" s="94" t="s">
        <v>3547</v>
      </c>
      <c r="BF1292" s="94" t="s">
        <v>3548</v>
      </c>
      <c r="BG1292" s="94" t="s">
        <v>3547</v>
      </c>
      <c r="BH1292" s="94" t="s">
        <v>3548</v>
      </c>
      <c r="BI1292" s="94" t="str">
        <f t="shared" si="1283"/>
        <v>RKL</v>
      </c>
    </row>
    <row r="1293" spans="56:61" hidden="1" x14ac:dyDescent="0.3">
      <c r="BD1293" t="str">
        <f t="shared" si="1282"/>
        <v>RKLPENNY SANGHAM DAY HOSPITAL</v>
      </c>
      <c r="BE1293" s="94" t="s">
        <v>3563</v>
      </c>
      <c r="BF1293" s="94" t="s">
        <v>3564</v>
      </c>
      <c r="BG1293" s="94" t="s">
        <v>3563</v>
      </c>
      <c r="BH1293" s="94" t="s">
        <v>3564</v>
      </c>
      <c r="BI1293" s="94" t="str">
        <f t="shared" si="1283"/>
        <v>RKL</v>
      </c>
    </row>
    <row r="1294" spans="56:61" hidden="1" x14ac:dyDescent="0.3">
      <c r="BD1294" t="str">
        <f t="shared" si="1282"/>
        <v>RKLRICHFORD GATE</v>
      </c>
      <c r="BE1294" s="94" t="s">
        <v>3525</v>
      </c>
      <c r="BF1294" s="94" t="s">
        <v>3526</v>
      </c>
      <c r="BG1294" s="94" t="s">
        <v>3525</v>
      </c>
      <c r="BH1294" s="94" t="s">
        <v>3526</v>
      </c>
      <c r="BI1294" s="94" t="str">
        <f t="shared" si="1283"/>
        <v>RKL</v>
      </c>
    </row>
    <row r="1295" spans="56:61" hidden="1" x14ac:dyDescent="0.3">
      <c r="BD1295" t="str">
        <f t="shared" si="1282"/>
        <v>RKLRISE AOT EALING</v>
      </c>
      <c r="BE1295" s="94" t="s">
        <v>3539</v>
      </c>
      <c r="BF1295" s="94" t="s">
        <v>3540</v>
      </c>
      <c r="BG1295" s="94" t="s">
        <v>3539</v>
      </c>
      <c r="BH1295" s="94" t="s">
        <v>3540</v>
      </c>
      <c r="BI1295" s="94" t="str">
        <f t="shared" si="1283"/>
        <v>RKL</v>
      </c>
    </row>
    <row r="1296" spans="56:61" hidden="1" x14ac:dyDescent="0.3">
      <c r="BD1296" t="str">
        <f t="shared" si="1282"/>
        <v>RKLSOUTHALL-NORWOOD MHRC</v>
      </c>
      <c r="BE1296" s="94" t="s">
        <v>3533</v>
      </c>
      <c r="BF1296" s="94" t="s">
        <v>3534</v>
      </c>
      <c r="BG1296" s="94" t="s">
        <v>3533</v>
      </c>
      <c r="BH1296" s="94" t="s">
        <v>3534</v>
      </c>
      <c r="BI1296" s="94" t="str">
        <f t="shared" si="1283"/>
        <v>RKL</v>
      </c>
    </row>
    <row r="1297" spans="56:61" hidden="1" x14ac:dyDescent="0.3">
      <c r="BD1297" t="str">
        <f t="shared" si="1282"/>
        <v>RKLST BERNARD'S WING</v>
      </c>
      <c r="BE1297" s="94" t="s">
        <v>3577</v>
      </c>
      <c r="BF1297" s="94" t="s">
        <v>3578</v>
      </c>
      <c r="BG1297" s="94" t="s">
        <v>3577</v>
      </c>
      <c r="BH1297" s="94" t="s">
        <v>3578</v>
      </c>
      <c r="BI1297" s="94" t="str">
        <f t="shared" si="1283"/>
        <v>RKL</v>
      </c>
    </row>
    <row r="1298" spans="56:61" hidden="1" x14ac:dyDescent="0.3">
      <c r="BD1298" t="str">
        <f t="shared" si="1282"/>
        <v>RKLST VINCENTS</v>
      </c>
      <c r="BE1298" s="94" t="s">
        <v>3585</v>
      </c>
      <c r="BF1298" s="94" t="s">
        <v>3586</v>
      </c>
      <c r="BG1298" s="94" t="s">
        <v>3585</v>
      </c>
      <c r="BH1298" s="94" t="s">
        <v>3586</v>
      </c>
      <c r="BI1298" s="94" t="str">
        <f t="shared" si="1283"/>
        <v>RKL</v>
      </c>
    </row>
    <row r="1299" spans="56:61" hidden="1" x14ac:dyDescent="0.3">
      <c r="BD1299" t="str">
        <f t="shared" si="1282"/>
        <v>RKLTHAMES LODGE</v>
      </c>
      <c r="BE1299" s="94" t="s">
        <v>10020</v>
      </c>
      <c r="BF1299" s="94" t="s">
        <v>10021</v>
      </c>
      <c r="BG1299" s="94" t="s">
        <v>10020</v>
      </c>
      <c r="BH1299" s="94" t="s">
        <v>10021</v>
      </c>
      <c r="BI1299" s="94" t="str">
        <f t="shared" si="1283"/>
        <v>RKL</v>
      </c>
    </row>
    <row r="1300" spans="56:61" hidden="1" x14ac:dyDescent="0.3">
      <c r="BD1300" t="str">
        <f t="shared" si="1282"/>
        <v>RKLTHE LIMES</v>
      </c>
      <c r="BE1300" s="94" t="s">
        <v>3575</v>
      </c>
      <c r="BF1300" s="94" t="s">
        <v>3576</v>
      </c>
      <c r="BG1300" s="94" t="s">
        <v>3575</v>
      </c>
      <c r="BH1300" s="94" t="s">
        <v>3576</v>
      </c>
      <c r="BI1300" s="94" t="str">
        <f t="shared" si="1283"/>
        <v>RKL</v>
      </c>
    </row>
    <row r="1301" spans="56:61" hidden="1" x14ac:dyDescent="0.3">
      <c r="BD1301" t="str">
        <f t="shared" si="1282"/>
        <v>RKLTHREE BRIDGES REGIONAL SECURE UNIT</v>
      </c>
      <c r="BE1301" s="94" t="s">
        <v>3579</v>
      </c>
      <c r="BF1301" s="94" t="s">
        <v>3580</v>
      </c>
      <c r="BG1301" s="94" t="s">
        <v>3579</v>
      </c>
      <c r="BH1301" s="94" t="s">
        <v>3580</v>
      </c>
      <c r="BI1301" s="94" t="str">
        <f t="shared" si="1283"/>
        <v>RKL</v>
      </c>
    </row>
    <row r="1302" spans="56:61" hidden="1" x14ac:dyDescent="0.3">
      <c r="BD1302" t="str">
        <f t="shared" si="1282"/>
        <v>RL1ROBERT JONES AND AGNES HUNT ORTHOPAEDIC HOSPITAL</v>
      </c>
      <c r="BE1302" s="94" t="s">
        <v>911</v>
      </c>
      <c r="BF1302" s="94" t="s">
        <v>9194</v>
      </c>
      <c r="BG1302" s="94" t="s">
        <v>911</v>
      </c>
      <c r="BH1302" s="94" t="s">
        <v>9194</v>
      </c>
      <c r="BI1302" s="94" t="str">
        <f t="shared" si="1283"/>
        <v>RL1</v>
      </c>
    </row>
    <row r="1303" spans="56:61" hidden="1" x14ac:dyDescent="0.3">
      <c r="BD1303" t="str">
        <f t="shared" si="1282"/>
        <v>RL4BLAKENALL VILLAGE CENTRE</v>
      </c>
      <c r="BE1303" s="94" t="s">
        <v>912</v>
      </c>
      <c r="BF1303" s="94" t="s">
        <v>9195</v>
      </c>
      <c r="BG1303" s="94" t="s">
        <v>912</v>
      </c>
      <c r="BH1303" s="94" t="s">
        <v>9195</v>
      </c>
      <c r="BI1303" s="94" t="str">
        <f t="shared" si="1283"/>
        <v>RL4</v>
      </c>
    </row>
    <row r="1304" spans="56:61" hidden="1" x14ac:dyDescent="0.3">
      <c r="BD1304" t="str">
        <f t="shared" si="1282"/>
        <v>RL4CANNOCK CHASE HOSPITAL</v>
      </c>
      <c r="BE1304" s="101" t="s">
        <v>9876</v>
      </c>
      <c r="BF1304" s="101" t="s">
        <v>2620</v>
      </c>
      <c r="BG1304" s="101" t="s">
        <v>9876</v>
      </c>
      <c r="BH1304" s="101" t="s">
        <v>2620</v>
      </c>
      <c r="BI1304" s="94" t="str">
        <f t="shared" si="1283"/>
        <v>RL4</v>
      </c>
    </row>
    <row r="1305" spans="56:61" ht="12.75" hidden="1" customHeight="1" x14ac:dyDescent="0.3">
      <c r="BD1305" t="str">
        <f t="shared" si="1282"/>
        <v>RL4HOLLY HALL CLINIC</v>
      </c>
      <c r="BE1305" s="94" t="s">
        <v>913</v>
      </c>
      <c r="BF1305" s="94" t="s">
        <v>9196</v>
      </c>
      <c r="BG1305" s="94" t="s">
        <v>913</v>
      </c>
      <c r="BH1305" s="94" t="s">
        <v>9196</v>
      </c>
      <c r="BI1305" s="94" t="str">
        <f t="shared" si="1283"/>
        <v>RL4</v>
      </c>
    </row>
    <row r="1306" spans="56:61" hidden="1" x14ac:dyDescent="0.3">
      <c r="BD1306" t="str">
        <f t="shared" si="1282"/>
        <v>RL4NEW CROSS HOSPITAL</v>
      </c>
      <c r="BE1306" s="94" t="s">
        <v>914</v>
      </c>
      <c r="BF1306" s="94" t="s">
        <v>2219</v>
      </c>
      <c r="BG1306" s="94" t="s">
        <v>914</v>
      </c>
      <c r="BH1306" s="94" t="s">
        <v>2219</v>
      </c>
      <c r="BI1306" s="94" t="str">
        <f t="shared" si="1283"/>
        <v>RL4</v>
      </c>
    </row>
    <row r="1307" spans="56:61" hidden="1" x14ac:dyDescent="0.3">
      <c r="BD1307" t="str">
        <f t="shared" si="1282"/>
        <v>RL4STAFFORD HOSPITAL</v>
      </c>
      <c r="BE1307" s="101" t="s">
        <v>9875</v>
      </c>
      <c r="BF1307" s="101" t="s">
        <v>9166</v>
      </c>
      <c r="BG1307" s="101" t="s">
        <v>9875</v>
      </c>
      <c r="BH1307" s="101" t="s">
        <v>9166</v>
      </c>
      <c r="BI1307" s="94" t="str">
        <f t="shared" si="1283"/>
        <v>RL4</v>
      </c>
    </row>
    <row r="1308" spans="56:61" hidden="1" x14ac:dyDescent="0.3">
      <c r="BD1308" t="str">
        <f t="shared" si="1282"/>
        <v>RL4THE PHOENIX HEALTH CENTRE</v>
      </c>
      <c r="BE1308" s="94" t="s">
        <v>632</v>
      </c>
      <c r="BF1308" s="94" t="s">
        <v>9197</v>
      </c>
      <c r="BG1308" s="94" t="s">
        <v>632</v>
      </c>
      <c r="BH1308" s="94" t="s">
        <v>9197</v>
      </c>
      <c r="BI1308" s="94" t="str">
        <f t="shared" si="1283"/>
        <v>RL4</v>
      </c>
    </row>
    <row r="1309" spans="56:61" hidden="1" x14ac:dyDescent="0.3">
      <c r="BD1309" t="str">
        <f t="shared" si="1282"/>
        <v>RL4THE ROYAL HOSPITAL (WOLVERHAMPTON)</v>
      </c>
      <c r="BE1309" s="94" t="s">
        <v>633</v>
      </c>
      <c r="BF1309" s="94" t="s">
        <v>9198</v>
      </c>
      <c r="BG1309" s="94" t="s">
        <v>633</v>
      </c>
      <c r="BH1309" s="94" t="s">
        <v>9198</v>
      </c>
      <c r="BI1309" s="94" t="str">
        <f t="shared" si="1283"/>
        <v>RL4</v>
      </c>
    </row>
    <row r="1310" spans="56:61" hidden="1" x14ac:dyDescent="0.3">
      <c r="BD1310" t="str">
        <f t="shared" si="1282"/>
        <v>RL4WOLVERHAMPTON AND MIDLAND EYE INFIRMARY</v>
      </c>
      <c r="BE1310" s="94" t="s">
        <v>634</v>
      </c>
      <c r="BF1310" s="94" t="s">
        <v>9199</v>
      </c>
      <c r="BG1310" s="94" t="s">
        <v>634</v>
      </c>
      <c r="BH1310" s="94" t="s">
        <v>9199</v>
      </c>
      <c r="BI1310" s="94" t="str">
        <f t="shared" si="1283"/>
        <v>RL4</v>
      </c>
    </row>
    <row r="1311" spans="56:61" hidden="1" x14ac:dyDescent="0.3">
      <c r="BD1311" t="str">
        <f t="shared" ref="BD1311" si="1284">CONCATENATE(LEFT(BE1311, 3),BF1311)</f>
        <v>RL4WEST PARK HOSPITAL</v>
      </c>
      <c r="BE1311" s="94" t="s">
        <v>10262</v>
      </c>
      <c r="BF1311" s="94" t="s">
        <v>6314</v>
      </c>
      <c r="BG1311" s="94" t="s">
        <v>10261</v>
      </c>
      <c r="BH1311" s="94" t="s">
        <v>6314</v>
      </c>
      <c r="BI1311" s="94" t="str">
        <f t="shared" ref="BI1311" si="1285">LEFT(BG1311,3)</f>
        <v>RL4</v>
      </c>
    </row>
    <row r="1312" spans="56:61" hidden="1" x14ac:dyDescent="0.3">
      <c r="BD1312" t="str">
        <f t="shared" si="1282"/>
        <v>RLNRYHOPE GENERAL HOSPITAL</v>
      </c>
      <c r="BE1312" s="94" t="s">
        <v>635</v>
      </c>
      <c r="BF1312" s="94" t="s">
        <v>9200</v>
      </c>
      <c r="BG1312" s="94" t="s">
        <v>635</v>
      </c>
      <c r="BH1312" s="94" t="s">
        <v>9200</v>
      </c>
      <c r="BI1312" s="94" t="str">
        <f t="shared" si="1283"/>
        <v>RLN</v>
      </c>
    </row>
    <row r="1313" spans="56:61" hidden="1" x14ac:dyDescent="0.3">
      <c r="BD1313" t="str">
        <f t="shared" si="1282"/>
        <v>RLNSOUTH TYNESIDE DISTRICT HOSPITAL</v>
      </c>
      <c r="BE1313" s="94" t="s">
        <v>8653</v>
      </c>
      <c r="BF1313" s="94" t="s">
        <v>8654</v>
      </c>
      <c r="BG1313" s="94" t="s">
        <v>8653</v>
      </c>
      <c r="BH1313" s="94" t="s">
        <v>8654</v>
      </c>
      <c r="BI1313" s="94" t="str">
        <f t="shared" si="1283"/>
        <v>RLN</v>
      </c>
    </row>
    <row r="1314" spans="56:61" hidden="1" x14ac:dyDescent="0.3">
      <c r="BD1314" t="str">
        <f t="shared" si="1282"/>
        <v>RLNSUNDERLAND EYE INFIRMARY</v>
      </c>
      <c r="BE1314" s="94" t="s">
        <v>636</v>
      </c>
      <c r="BF1314" s="94" t="s">
        <v>6566</v>
      </c>
      <c r="BG1314" s="94" t="s">
        <v>636</v>
      </c>
      <c r="BH1314" s="94" t="s">
        <v>6566</v>
      </c>
      <c r="BI1314" s="94" t="str">
        <f t="shared" si="1283"/>
        <v>RLN</v>
      </c>
    </row>
    <row r="1315" spans="56:61" hidden="1" x14ac:dyDescent="0.3">
      <c r="BD1315" t="str">
        <f t="shared" si="1282"/>
        <v>RLNSUNDERLAND ROYAL HOSPITAL</v>
      </c>
      <c r="BE1315" s="94" t="s">
        <v>637</v>
      </c>
      <c r="BF1315" s="94" t="s">
        <v>6570</v>
      </c>
      <c r="BG1315" s="94" t="s">
        <v>637</v>
      </c>
      <c r="BH1315" s="94" t="s">
        <v>6570</v>
      </c>
      <c r="BI1315" s="94" t="str">
        <f t="shared" si="1283"/>
        <v>RLN</v>
      </c>
    </row>
    <row r="1316" spans="56:61" hidden="1" x14ac:dyDescent="0.3">
      <c r="BD1316" t="str">
        <f t="shared" si="1282"/>
        <v>RLNUNIVERSITY HOSPITAL OF NORTH DURHAM</v>
      </c>
      <c r="BE1316" s="94" t="s">
        <v>8655</v>
      </c>
      <c r="BF1316" s="94" t="s">
        <v>6276</v>
      </c>
      <c r="BG1316" s="94" t="s">
        <v>8655</v>
      </c>
      <c r="BH1316" s="94" t="s">
        <v>6276</v>
      </c>
      <c r="BI1316" s="94" t="str">
        <f t="shared" si="1283"/>
        <v>RLN</v>
      </c>
    </row>
    <row r="1317" spans="56:61" hidden="1" x14ac:dyDescent="0.3">
      <c r="BD1317" t="str">
        <f t="shared" si="1282"/>
        <v>RLQHEREFORD COUNTY HOSPITAL</v>
      </c>
      <c r="BE1317" s="94" t="s">
        <v>638</v>
      </c>
      <c r="BF1317" s="94" t="s">
        <v>4532</v>
      </c>
      <c r="BG1317" s="94" t="s">
        <v>638</v>
      </c>
      <c r="BH1317" s="94" t="s">
        <v>4532</v>
      </c>
      <c r="BI1317" s="94" t="str">
        <f t="shared" si="1283"/>
        <v>RLQ</v>
      </c>
    </row>
    <row r="1318" spans="56:61" hidden="1" x14ac:dyDescent="0.3">
      <c r="BD1318" t="str">
        <f t="shared" si="1282"/>
        <v>RLTCOVENTRY AND WARWICKS HOSPITAL FACILITIES</v>
      </c>
      <c r="BE1318" s="94" t="s">
        <v>639</v>
      </c>
      <c r="BF1318" s="94" t="s">
        <v>9201</v>
      </c>
      <c r="BG1318" s="94" t="s">
        <v>639</v>
      </c>
      <c r="BH1318" s="94" t="s">
        <v>9201</v>
      </c>
      <c r="BI1318" s="94" t="str">
        <f t="shared" si="1283"/>
        <v>RLT</v>
      </c>
    </row>
    <row r="1319" spans="56:61" hidden="1" x14ac:dyDescent="0.3">
      <c r="BD1319" t="str">
        <f t="shared" si="1282"/>
        <v>RLTGEORGE ELIOT HOSPITAL - ACUTE SERVICES</v>
      </c>
      <c r="BE1319" s="94" t="s">
        <v>113</v>
      </c>
      <c r="BF1319" s="94" t="s">
        <v>9202</v>
      </c>
      <c r="BG1319" s="94" t="s">
        <v>113</v>
      </c>
      <c r="BH1319" s="94" t="s">
        <v>9202</v>
      </c>
      <c r="BI1319" s="94" t="str">
        <f t="shared" si="1283"/>
        <v>RLT</v>
      </c>
    </row>
    <row r="1320" spans="56:61" hidden="1" x14ac:dyDescent="0.3">
      <c r="BD1320" t="str">
        <f t="shared" si="1282"/>
        <v>RLTHINCKLEY AND DISTRICT HOSPITAL</v>
      </c>
      <c r="BE1320" s="94" t="s">
        <v>114</v>
      </c>
      <c r="BF1320" s="94" t="s">
        <v>4367</v>
      </c>
      <c r="BG1320" s="94" t="s">
        <v>114</v>
      </c>
      <c r="BH1320" s="94" t="s">
        <v>4367</v>
      </c>
      <c r="BI1320" s="94" t="str">
        <f t="shared" si="1283"/>
        <v>RLT</v>
      </c>
    </row>
    <row r="1321" spans="56:61" hidden="1" x14ac:dyDescent="0.3">
      <c r="BD1321" t="str">
        <f t="shared" si="1282"/>
        <v>RLUBIRMINGHAM WOMEN'S HOSPITAL</v>
      </c>
      <c r="BE1321" s="94" t="s">
        <v>115</v>
      </c>
      <c r="BF1321" s="94" t="s">
        <v>9203</v>
      </c>
      <c r="BG1321" s="94" t="s">
        <v>115</v>
      </c>
      <c r="BH1321" s="94" t="s">
        <v>9203</v>
      </c>
      <c r="BI1321" s="94" t="str">
        <f t="shared" si="1283"/>
        <v>RLU</v>
      </c>
    </row>
    <row r="1322" spans="56:61" hidden="1" x14ac:dyDescent="0.3">
      <c r="BD1322" t="str">
        <f t="shared" si="1282"/>
        <v>RLYBRADWELL HOSPITAL- MENTAL HEALTH</v>
      </c>
      <c r="BE1322" s="94" t="s">
        <v>3598</v>
      </c>
      <c r="BF1322" s="94" t="s">
        <v>3599</v>
      </c>
      <c r="BG1322" s="94" t="s">
        <v>3598</v>
      </c>
      <c r="BH1322" s="94" t="s">
        <v>3599</v>
      </c>
      <c r="BI1322" s="94" t="str">
        <f t="shared" si="1283"/>
        <v>RLY</v>
      </c>
    </row>
    <row r="1323" spans="56:61" hidden="1" x14ac:dyDescent="0.3">
      <c r="BD1323" t="str">
        <f t="shared" si="1282"/>
        <v>RLYBUCKNALL HOSPITAL</v>
      </c>
      <c r="BE1323" s="94" t="s">
        <v>3595</v>
      </c>
      <c r="BF1323" s="94" t="s">
        <v>2632</v>
      </c>
      <c r="BG1323" s="94" t="s">
        <v>3595</v>
      </c>
      <c r="BH1323" s="94" t="s">
        <v>2632</v>
      </c>
      <c r="BI1323" s="94" t="str">
        <f t="shared" si="1283"/>
        <v>RLY</v>
      </c>
    </row>
    <row r="1324" spans="56:61" hidden="1" x14ac:dyDescent="0.3">
      <c r="BD1324" t="str">
        <f t="shared" si="1282"/>
        <v>RLYCHEADLE HOSPITAL- NORTH STAFFS COMBINED HEALTHCARE</v>
      </c>
      <c r="BE1324" s="94" t="s">
        <v>3596</v>
      </c>
      <c r="BF1324" s="94" t="s">
        <v>3597</v>
      </c>
      <c r="BG1324" s="94" t="s">
        <v>3596</v>
      </c>
      <c r="BH1324" s="94" t="s">
        <v>3597</v>
      </c>
      <c r="BI1324" s="94" t="str">
        <f t="shared" si="1283"/>
        <v>RLY</v>
      </c>
    </row>
    <row r="1325" spans="56:61" hidden="1" x14ac:dyDescent="0.3">
      <c r="BD1325" t="str">
        <f t="shared" si="1282"/>
        <v>RLYCHEBSEY CLOSE</v>
      </c>
      <c r="BE1325" s="94" t="s">
        <v>8726</v>
      </c>
      <c r="BF1325" s="94" t="s">
        <v>8727</v>
      </c>
      <c r="BG1325" s="94" t="s">
        <v>8726</v>
      </c>
      <c r="BH1325" s="94" t="s">
        <v>8727</v>
      </c>
      <c r="BI1325" s="94" t="str">
        <f t="shared" si="1283"/>
        <v>RLY</v>
      </c>
    </row>
    <row r="1326" spans="56:61" hidden="1" x14ac:dyDescent="0.3">
      <c r="BD1326" t="str">
        <f t="shared" si="1282"/>
        <v>RLYCHILD PROTECTION</v>
      </c>
      <c r="BE1326" s="94" t="s">
        <v>3616</v>
      </c>
      <c r="BF1326" s="94" t="s">
        <v>3617</v>
      </c>
      <c r="BG1326" s="94" t="s">
        <v>3616</v>
      </c>
      <c r="BH1326" s="94" t="s">
        <v>3617</v>
      </c>
      <c r="BI1326" s="94" t="str">
        <f t="shared" si="1283"/>
        <v>RLY</v>
      </c>
    </row>
    <row r="1327" spans="56:61" hidden="1" x14ac:dyDescent="0.3">
      <c r="BD1327" t="str">
        <f t="shared" si="1282"/>
        <v>RLYCITY GENERAL HOSPITAL- NORTH STAFFS COMBINED HEALTHCARE</v>
      </c>
      <c r="BE1327" s="94" t="s">
        <v>3591</v>
      </c>
      <c r="BF1327" s="94" t="s">
        <v>3592</v>
      </c>
      <c r="BG1327" s="94" t="s">
        <v>3591</v>
      </c>
      <c r="BH1327" s="94" t="s">
        <v>3592</v>
      </c>
      <c r="BI1327" s="94" t="str">
        <f t="shared" si="1283"/>
        <v>RLY</v>
      </c>
    </row>
    <row r="1328" spans="56:61" hidden="1" x14ac:dyDescent="0.3">
      <c r="BD1328" t="str">
        <f t="shared" si="1282"/>
        <v>RLYDARWIN CENTRE</v>
      </c>
      <c r="BE1328" s="94" t="s">
        <v>8728</v>
      </c>
      <c r="BF1328" s="94" t="s">
        <v>8729</v>
      </c>
      <c r="BG1328" s="94" t="s">
        <v>8728</v>
      </c>
      <c r="BH1328" s="94" t="s">
        <v>8729</v>
      </c>
      <c r="BI1328" s="94" t="str">
        <f t="shared" si="1283"/>
        <v>RLY</v>
      </c>
    </row>
    <row r="1329" spans="56:61" hidden="1" x14ac:dyDescent="0.3">
      <c r="BD1329" t="str">
        <f t="shared" si="1282"/>
        <v>RLYDRAGON SQUARE COMMUNITY UNIT</v>
      </c>
      <c r="BE1329" s="94" t="s">
        <v>3606</v>
      </c>
      <c r="BF1329" s="94" t="s">
        <v>3607</v>
      </c>
      <c r="BG1329" s="94" t="s">
        <v>3606</v>
      </c>
      <c r="BH1329" s="94" t="s">
        <v>3607</v>
      </c>
      <c r="BI1329" s="94" t="str">
        <f t="shared" si="1283"/>
        <v>RLY</v>
      </c>
    </row>
    <row r="1330" spans="56:61" hidden="1" x14ac:dyDescent="0.3">
      <c r="BD1330" t="str">
        <f t="shared" si="1282"/>
        <v>RLYELVDON</v>
      </c>
      <c r="BE1330" s="94" t="s">
        <v>3612</v>
      </c>
      <c r="BF1330" s="94" t="s">
        <v>3613</v>
      </c>
      <c r="BG1330" s="94" t="s">
        <v>3612</v>
      </c>
      <c r="BH1330" s="94" t="s">
        <v>3613</v>
      </c>
      <c r="BI1330" s="94" t="str">
        <f t="shared" si="1283"/>
        <v>RLY</v>
      </c>
    </row>
    <row r="1331" spans="56:61" hidden="1" x14ac:dyDescent="0.3">
      <c r="BD1331" t="str">
        <f t="shared" si="1282"/>
        <v>RLYESTATES DEPARTMENT</v>
      </c>
      <c r="BE1331" s="94" t="s">
        <v>3608</v>
      </c>
      <c r="BF1331" s="94" t="s">
        <v>3609</v>
      </c>
      <c r="BG1331" s="94" t="s">
        <v>3608</v>
      </c>
      <c r="BH1331" s="94" t="s">
        <v>3609</v>
      </c>
      <c r="BI1331" s="94" t="str">
        <f t="shared" si="1283"/>
        <v>RLY</v>
      </c>
    </row>
    <row r="1332" spans="56:61" hidden="1" x14ac:dyDescent="0.3">
      <c r="BD1332" t="str">
        <f t="shared" si="1282"/>
        <v>RLYFLORENCE HOUSE</v>
      </c>
      <c r="BE1332" s="94" t="s">
        <v>8730</v>
      </c>
      <c r="BF1332" s="94" t="s">
        <v>8731</v>
      </c>
      <c r="BG1332" s="94" t="s">
        <v>8730</v>
      </c>
      <c r="BH1332" s="94" t="s">
        <v>8731</v>
      </c>
      <c r="BI1332" s="94" t="str">
        <f t="shared" si="1283"/>
        <v>RLY</v>
      </c>
    </row>
    <row r="1333" spans="56:61" hidden="1" x14ac:dyDescent="0.3">
      <c r="BD1333" t="str">
        <f t="shared" si="1282"/>
        <v>RLYFOX HOLLOW &amp; MEADOW VIEW</v>
      </c>
      <c r="BE1333" s="94" t="s">
        <v>3602</v>
      </c>
      <c r="BF1333" s="94" t="s">
        <v>3603</v>
      </c>
      <c r="BG1333" s="94" t="s">
        <v>3602</v>
      </c>
      <c r="BH1333" s="94" t="s">
        <v>3603</v>
      </c>
      <c r="BI1333" s="94" t="str">
        <f t="shared" si="1283"/>
        <v>RLY</v>
      </c>
    </row>
    <row r="1334" spans="56:61" hidden="1" x14ac:dyDescent="0.3">
      <c r="BD1334" t="str">
        <f t="shared" ref="BD1334:BD1397" si="1286">CONCATENATE(LEFT(BE1334, 3),BF1334)</f>
        <v>RLYHARPLANDS HOSPITAL</v>
      </c>
      <c r="BE1334" s="94" t="s">
        <v>3614</v>
      </c>
      <c r="BF1334" s="94" t="s">
        <v>3615</v>
      </c>
      <c r="BG1334" s="94" t="s">
        <v>3614</v>
      </c>
      <c r="BH1334" s="94" t="s">
        <v>3615</v>
      </c>
      <c r="BI1334" s="94" t="str">
        <f t="shared" ref="BI1334:BI1397" si="1287">LEFT(BG1334,3)</f>
        <v>RLY</v>
      </c>
    </row>
    <row r="1335" spans="56:61" hidden="1" x14ac:dyDescent="0.3">
      <c r="BD1335" t="str">
        <f t="shared" si="1286"/>
        <v>RLYHEALTH RECORDS DEPARTMENT</v>
      </c>
      <c r="BE1335" s="94" t="s">
        <v>3604</v>
      </c>
      <c r="BF1335" s="94" t="s">
        <v>3605</v>
      </c>
      <c r="BG1335" s="94" t="s">
        <v>3604</v>
      </c>
      <c r="BH1335" s="94" t="s">
        <v>3605</v>
      </c>
      <c r="BI1335" s="94" t="str">
        <f t="shared" si="1287"/>
        <v>RLY</v>
      </c>
    </row>
    <row r="1336" spans="56:61" hidden="1" x14ac:dyDescent="0.3">
      <c r="BD1336" t="str">
        <f t="shared" si="1286"/>
        <v>RLYI.T. DEPARTMENT</v>
      </c>
      <c r="BE1336" s="94" t="s">
        <v>3610</v>
      </c>
      <c r="BF1336" s="94" t="s">
        <v>3611</v>
      </c>
      <c r="BG1336" s="94" t="s">
        <v>3610</v>
      </c>
      <c r="BH1336" s="94" t="s">
        <v>3611</v>
      </c>
      <c r="BI1336" s="94" t="str">
        <f t="shared" si="1287"/>
        <v>RLY</v>
      </c>
    </row>
    <row r="1337" spans="56:61" hidden="1" x14ac:dyDescent="0.3">
      <c r="BD1337" t="str">
        <f t="shared" si="1286"/>
        <v>RLYKNIVEDON HALL</v>
      </c>
      <c r="BE1337" s="94" t="s">
        <v>3620</v>
      </c>
      <c r="BF1337" s="94" t="s">
        <v>3621</v>
      </c>
      <c r="BG1337" s="94" t="s">
        <v>3620</v>
      </c>
      <c r="BH1337" s="94" t="s">
        <v>3621</v>
      </c>
      <c r="BI1337" s="94" t="str">
        <f t="shared" si="1287"/>
        <v>RLY</v>
      </c>
    </row>
    <row r="1338" spans="56:61" hidden="1" x14ac:dyDescent="0.3">
      <c r="BD1338" t="str">
        <f t="shared" si="1286"/>
        <v>RLYLONGTON HOSPITAL- MENTAL HEALTH</v>
      </c>
      <c r="BE1338" s="94" t="s">
        <v>3593</v>
      </c>
      <c r="BF1338" s="94" t="s">
        <v>3594</v>
      </c>
      <c r="BG1338" s="94" t="s">
        <v>3593</v>
      </c>
      <c r="BH1338" s="94" t="s">
        <v>3594</v>
      </c>
      <c r="BI1338" s="94" t="str">
        <f t="shared" si="1287"/>
        <v>RLY</v>
      </c>
    </row>
    <row r="1339" spans="56:61" hidden="1" x14ac:dyDescent="0.3">
      <c r="BD1339" t="str">
        <f t="shared" si="1286"/>
        <v>RLYMEDICAL INSTITUTE</v>
      </c>
      <c r="BE1339" s="94" t="s">
        <v>3622</v>
      </c>
      <c r="BF1339" s="94" t="s">
        <v>3623</v>
      </c>
      <c r="BG1339" s="94" t="s">
        <v>3622</v>
      </c>
      <c r="BH1339" s="94" t="s">
        <v>3623</v>
      </c>
      <c r="BI1339" s="94" t="str">
        <f t="shared" si="1287"/>
        <v>RLY</v>
      </c>
    </row>
    <row r="1340" spans="56:61" hidden="1" x14ac:dyDescent="0.3">
      <c r="BD1340" t="str">
        <f t="shared" si="1286"/>
        <v>RLYNEUROPSYCHIATRY</v>
      </c>
      <c r="BE1340" s="94" t="s">
        <v>3600</v>
      </c>
      <c r="BF1340" s="94" t="s">
        <v>3601</v>
      </c>
      <c r="BG1340" s="94" t="s">
        <v>3600</v>
      </c>
      <c r="BH1340" s="94" t="s">
        <v>3601</v>
      </c>
      <c r="BI1340" s="94" t="str">
        <f t="shared" si="1287"/>
        <v>RLY</v>
      </c>
    </row>
    <row r="1341" spans="56:61" hidden="1" x14ac:dyDescent="0.3">
      <c r="BD1341" t="str">
        <f t="shared" si="1286"/>
        <v>RLYPARENT &amp; BABY UNIT</v>
      </c>
      <c r="BE1341" s="94" t="s">
        <v>3626</v>
      </c>
      <c r="BF1341" s="94" t="s">
        <v>3627</v>
      </c>
      <c r="BG1341" s="94" t="s">
        <v>3626</v>
      </c>
      <c r="BH1341" s="94" t="s">
        <v>3627</v>
      </c>
      <c r="BI1341" s="94" t="str">
        <f t="shared" si="1287"/>
        <v>RLY</v>
      </c>
    </row>
    <row r="1342" spans="56:61" hidden="1" x14ac:dyDescent="0.3">
      <c r="BD1342" t="str">
        <f t="shared" si="1286"/>
        <v>RLYSUMMERS VIEW</v>
      </c>
      <c r="BE1342" s="94" t="s">
        <v>8732</v>
      </c>
      <c r="BF1342" s="94" t="s">
        <v>8733</v>
      </c>
      <c r="BG1342" s="94" t="s">
        <v>8732</v>
      </c>
      <c r="BH1342" s="94" t="s">
        <v>8733</v>
      </c>
      <c r="BI1342" s="94" t="str">
        <f t="shared" si="1287"/>
        <v>RLY</v>
      </c>
    </row>
    <row r="1343" spans="56:61" hidden="1" x14ac:dyDescent="0.3">
      <c r="BD1343" t="str">
        <f t="shared" si="1286"/>
        <v>RLYTHE HOLBORN</v>
      </c>
      <c r="BE1343" s="94" t="s">
        <v>3618</v>
      </c>
      <c r="BF1343" s="94" t="s">
        <v>3619</v>
      </c>
      <c r="BG1343" s="94" t="s">
        <v>3618</v>
      </c>
      <c r="BH1343" s="94" t="s">
        <v>3619</v>
      </c>
      <c r="BI1343" s="94" t="str">
        <f t="shared" si="1287"/>
        <v>RLY</v>
      </c>
    </row>
    <row r="1344" spans="56:61" hidden="1" x14ac:dyDescent="0.3">
      <c r="BD1344" t="str">
        <f t="shared" si="1286"/>
        <v>RLYUNIVERSITY HOSPITAL OF NORTH STAFFORDSHIRE</v>
      </c>
      <c r="BE1344" s="94" t="s">
        <v>3624</v>
      </c>
      <c r="BF1344" s="94" t="s">
        <v>3625</v>
      </c>
      <c r="BG1344" s="94" t="s">
        <v>3624</v>
      </c>
      <c r="BH1344" s="94" t="s">
        <v>3625</v>
      </c>
      <c r="BI1344" s="94" t="str">
        <f t="shared" si="1287"/>
        <v>RLY</v>
      </c>
    </row>
    <row r="1345" spans="56:61" hidden="1" x14ac:dyDescent="0.3">
      <c r="BD1345" t="str">
        <f t="shared" si="1286"/>
        <v>RM1CROMER HOSPITAL</v>
      </c>
      <c r="BE1345" s="94" t="s">
        <v>116</v>
      </c>
      <c r="BF1345" s="94" t="s">
        <v>2142</v>
      </c>
      <c r="BG1345" s="94" t="s">
        <v>116</v>
      </c>
      <c r="BH1345" s="94" t="s">
        <v>2142</v>
      </c>
      <c r="BI1345" s="94" t="str">
        <f t="shared" si="1287"/>
        <v>RM1</v>
      </c>
    </row>
    <row r="1346" spans="56:61" hidden="1" x14ac:dyDescent="0.3">
      <c r="BD1346" t="str">
        <f t="shared" si="1286"/>
        <v>RM1NORFOLK AND NORWICH UNIVERSITY HOSPITAL</v>
      </c>
      <c r="BE1346" s="94" t="s">
        <v>117</v>
      </c>
      <c r="BF1346" s="94" t="s">
        <v>2132</v>
      </c>
      <c r="BG1346" s="94" t="s">
        <v>117</v>
      </c>
      <c r="BH1346" s="94" t="s">
        <v>2132</v>
      </c>
      <c r="BI1346" s="94" t="str">
        <f t="shared" si="1287"/>
        <v>RM1</v>
      </c>
    </row>
    <row r="1347" spans="56:61" hidden="1" x14ac:dyDescent="0.3">
      <c r="BD1347" t="str">
        <f t="shared" si="1286"/>
        <v>RM3SALFORD ROYAL</v>
      </c>
      <c r="BE1347" s="94" t="s">
        <v>118</v>
      </c>
      <c r="BF1347" s="94" t="s">
        <v>9205</v>
      </c>
      <c r="BG1347" s="94" t="s">
        <v>118</v>
      </c>
      <c r="BH1347" s="94" t="s">
        <v>9205</v>
      </c>
      <c r="BI1347" s="94" t="str">
        <f t="shared" si="1287"/>
        <v>RM3</v>
      </c>
    </row>
    <row r="1348" spans="56:61" hidden="1" x14ac:dyDescent="0.3">
      <c r="BD1348" t="str">
        <f t="shared" si="1286"/>
        <v>RMCROYAL BOLTON HOSPITAL</v>
      </c>
      <c r="BE1348" s="94" t="s">
        <v>119</v>
      </c>
      <c r="BF1348" s="94" t="s">
        <v>9206</v>
      </c>
      <c r="BG1348" s="94" t="s">
        <v>119</v>
      </c>
      <c r="BH1348" s="94" t="s">
        <v>9206</v>
      </c>
      <c r="BI1348" s="94" t="str">
        <f t="shared" si="1287"/>
        <v>RMC</v>
      </c>
    </row>
    <row r="1349" spans="56:61" hidden="1" x14ac:dyDescent="0.3">
      <c r="BD1349" t="str">
        <f t="shared" si="1286"/>
        <v>RMPTAMESIDE GENERAL HOSPITAL</v>
      </c>
      <c r="BE1349" s="94" t="s">
        <v>120</v>
      </c>
      <c r="BF1349" s="94" t="s">
        <v>7105</v>
      </c>
      <c r="BG1349" s="94" t="s">
        <v>120</v>
      </c>
      <c r="BH1349" s="94" t="s">
        <v>7105</v>
      </c>
      <c r="BI1349" s="94" t="str">
        <f t="shared" si="1287"/>
        <v>RMP</v>
      </c>
    </row>
    <row r="1350" spans="56:61" hidden="1" x14ac:dyDescent="0.3">
      <c r="BD1350" t="str">
        <f t="shared" si="1286"/>
        <v>RMYAIREY CLOSE</v>
      </c>
      <c r="BE1350" s="94" t="s">
        <v>8483</v>
      </c>
      <c r="BF1350" s="94" t="s">
        <v>9207</v>
      </c>
      <c r="BG1350" s="94" t="s">
        <v>8483</v>
      </c>
      <c r="BH1350" s="94" t="s">
        <v>9207</v>
      </c>
      <c r="BI1350" s="94" t="str">
        <f t="shared" si="1287"/>
        <v>RMY</v>
      </c>
    </row>
    <row r="1351" spans="56:61" hidden="1" x14ac:dyDescent="0.3">
      <c r="BD1351" t="str">
        <f t="shared" si="1286"/>
        <v>RMYAIREY CLOSE - TIER 4 ADOLESCENT IN PATIENT UNIT</v>
      </c>
      <c r="BE1351" s="94" t="s">
        <v>8482</v>
      </c>
      <c r="BF1351" s="94" t="s">
        <v>9208</v>
      </c>
      <c r="BG1351" s="94" t="s">
        <v>8482</v>
      </c>
      <c r="BH1351" s="94" t="s">
        <v>9208</v>
      </c>
      <c r="BI1351" s="94" t="str">
        <f t="shared" si="1287"/>
        <v>RMY</v>
      </c>
    </row>
    <row r="1352" spans="56:61" hidden="1" x14ac:dyDescent="0.3">
      <c r="BD1352" t="str">
        <f t="shared" si="1286"/>
        <v>RMYBECCLES AND DISTRICT HOSPITAL</v>
      </c>
      <c r="BE1352" s="94" t="s">
        <v>2137</v>
      </c>
      <c r="BF1352" s="94" t="s">
        <v>2138</v>
      </c>
      <c r="BG1352" s="94" t="s">
        <v>2137</v>
      </c>
      <c r="BH1352" s="94" t="s">
        <v>2138</v>
      </c>
      <c r="BI1352" s="94" t="str">
        <f t="shared" si="1287"/>
        <v>RMY</v>
      </c>
    </row>
    <row r="1353" spans="56:61" hidden="1" x14ac:dyDescent="0.3">
      <c r="BD1353" t="str">
        <f t="shared" si="1286"/>
        <v>RMYBICKLEY DAY HOSPITAL</v>
      </c>
      <c r="BE1353" s="94" t="s">
        <v>2109</v>
      </c>
      <c r="BF1353" s="94" t="s">
        <v>2110</v>
      </c>
      <c r="BG1353" s="94" t="s">
        <v>2109</v>
      </c>
      <c r="BH1353" s="94" t="s">
        <v>2110</v>
      </c>
      <c r="BI1353" s="94" t="str">
        <f t="shared" si="1287"/>
        <v>RMY</v>
      </c>
    </row>
    <row r="1354" spans="56:61" hidden="1" x14ac:dyDescent="0.3">
      <c r="BD1354" t="str">
        <f t="shared" si="1286"/>
        <v>RMYCARLTON COURT</v>
      </c>
      <c r="BE1354" s="94" t="s">
        <v>8487</v>
      </c>
      <c r="BF1354" s="94" t="s">
        <v>9209</v>
      </c>
      <c r="BG1354" s="94" t="s">
        <v>8487</v>
      </c>
      <c r="BH1354" s="94" t="s">
        <v>9209</v>
      </c>
      <c r="BI1354" s="94" t="str">
        <f t="shared" si="1287"/>
        <v>RMY</v>
      </c>
    </row>
    <row r="1355" spans="56:61" hidden="1" x14ac:dyDescent="0.3">
      <c r="BD1355" t="str">
        <f t="shared" si="1286"/>
        <v>RMYCARROBRECK</v>
      </c>
      <c r="BE1355" s="94" t="s">
        <v>2115</v>
      </c>
      <c r="BF1355" s="94" t="s">
        <v>2116</v>
      </c>
      <c r="BG1355" s="94" t="s">
        <v>2115</v>
      </c>
      <c r="BH1355" s="94" t="s">
        <v>2116</v>
      </c>
      <c r="BI1355" s="94" t="str">
        <f t="shared" si="1287"/>
        <v>RMY</v>
      </c>
    </row>
    <row r="1356" spans="56:61" hidden="1" x14ac:dyDescent="0.3">
      <c r="BD1356" t="str">
        <f t="shared" si="1286"/>
        <v>RMYCHILTON HOUSES</v>
      </c>
      <c r="BE1356" s="101" t="s">
        <v>9889</v>
      </c>
      <c r="BF1356" s="101" t="s">
        <v>9890</v>
      </c>
      <c r="BG1356" s="101" t="s">
        <v>9889</v>
      </c>
      <c r="BH1356" s="101" t="s">
        <v>9890</v>
      </c>
      <c r="BI1356" s="94" t="str">
        <f t="shared" si="1287"/>
        <v>RMY</v>
      </c>
    </row>
    <row r="1357" spans="56:61" hidden="1" x14ac:dyDescent="0.3">
      <c r="BD1357" t="str">
        <f t="shared" si="1286"/>
        <v>RMYCOLEGATE</v>
      </c>
      <c r="BE1357" s="94" t="s">
        <v>2125</v>
      </c>
      <c r="BF1357" s="94" t="s">
        <v>2126</v>
      </c>
      <c r="BG1357" s="94" t="s">
        <v>2125</v>
      </c>
      <c r="BH1357" s="94" t="s">
        <v>2126</v>
      </c>
      <c r="BI1357" s="94" t="str">
        <f t="shared" si="1287"/>
        <v>RMY</v>
      </c>
    </row>
    <row r="1358" spans="56:61" hidden="1" x14ac:dyDescent="0.3">
      <c r="BD1358" t="str">
        <f t="shared" si="1286"/>
        <v>RMYCROMER HOSPITAL</v>
      </c>
      <c r="BE1358" s="94" t="s">
        <v>2141</v>
      </c>
      <c r="BF1358" s="94" t="s">
        <v>2142</v>
      </c>
      <c r="BG1358" s="94" t="s">
        <v>2141</v>
      </c>
      <c r="BH1358" s="94" t="s">
        <v>2142</v>
      </c>
      <c r="BI1358" s="94" t="str">
        <f t="shared" si="1287"/>
        <v>RMY</v>
      </c>
    </row>
    <row r="1359" spans="56:61" hidden="1" x14ac:dyDescent="0.3">
      <c r="BD1359" t="str">
        <f t="shared" si="1286"/>
        <v>RMYELIZABETH FRY BUILDING</v>
      </c>
      <c r="BE1359" s="94" t="s">
        <v>2145</v>
      </c>
      <c r="BF1359" s="94" t="s">
        <v>2146</v>
      </c>
      <c r="BG1359" s="94" t="s">
        <v>2145</v>
      </c>
      <c r="BH1359" s="94" t="s">
        <v>2146</v>
      </c>
      <c r="BI1359" s="94" t="str">
        <f t="shared" si="1287"/>
        <v>RMY</v>
      </c>
    </row>
    <row r="1360" spans="56:61" hidden="1" x14ac:dyDescent="0.3">
      <c r="BD1360" t="str">
        <f t="shared" si="1286"/>
        <v>RMYHARTISMERE HOSPITAL</v>
      </c>
      <c r="BE1360" s="94" t="s">
        <v>2159</v>
      </c>
      <c r="BF1360" s="94" t="s">
        <v>2160</v>
      </c>
      <c r="BG1360" s="94" t="s">
        <v>2159</v>
      </c>
      <c r="BH1360" s="94" t="s">
        <v>2160</v>
      </c>
      <c r="BI1360" s="94" t="str">
        <f t="shared" si="1287"/>
        <v>RMY</v>
      </c>
    </row>
    <row r="1361" spans="56:61" hidden="1" x14ac:dyDescent="0.3">
      <c r="BD1361" t="str">
        <f t="shared" si="1286"/>
        <v>RMYHELLESDON HOSPITAL</v>
      </c>
      <c r="BE1361" s="94" t="s">
        <v>2103</v>
      </c>
      <c r="BF1361" s="94" t="s">
        <v>2104</v>
      </c>
      <c r="BG1361" s="94" t="s">
        <v>2103</v>
      </c>
      <c r="BH1361" s="94" t="s">
        <v>2104</v>
      </c>
      <c r="BI1361" s="94" t="str">
        <f t="shared" si="1287"/>
        <v>RMY</v>
      </c>
    </row>
    <row r="1362" spans="56:61" hidden="1" x14ac:dyDescent="0.3">
      <c r="BD1362" t="str">
        <f t="shared" si="1286"/>
        <v>RMYHIGHLANDS</v>
      </c>
      <c r="BE1362" s="94" t="s">
        <v>2117</v>
      </c>
      <c r="BF1362" s="94" t="s">
        <v>2118</v>
      </c>
      <c r="BG1362" s="94" t="s">
        <v>2117</v>
      </c>
      <c r="BH1362" s="94" t="s">
        <v>2118</v>
      </c>
      <c r="BI1362" s="94" t="str">
        <f t="shared" si="1287"/>
        <v>RMY</v>
      </c>
    </row>
    <row r="1363" spans="56:61" hidden="1" x14ac:dyDescent="0.3">
      <c r="BD1363" t="str">
        <f t="shared" si="1286"/>
        <v>RMYHOLYWELLS</v>
      </c>
      <c r="BE1363" s="94" t="s">
        <v>2163</v>
      </c>
      <c r="BF1363" s="94" t="s">
        <v>2164</v>
      </c>
      <c r="BG1363" s="94" t="s">
        <v>2163</v>
      </c>
      <c r="BH1363" s="94" t="s">
        <v>2164</v>
      </c>
      <c r="BI1363" s="94" t="str">
        <f t="shared" si="1287"/>
        <v>RMY</v>
      </c>
    </row>
    <row r="1364" spans="56:61" hidden="1" x14ac:dyDescent="0.3">
      <c r="BD1364" t="str">
        <f t="shared" si="1286"/>
        <v>RMYIP3 8LY</v>
      </c>
      <c r="BE1364" s="94" t="s">
        <v>8489</v>
      </c>
      <c r="BF1364" s="94" t="s">
        <v>8490</v>
      </c>
      <c r="BG1364" s="94" t="s">
        <v>8489</v>
      </c>
      <c r="BH1364" s="94" t="s">
        <v>8490</v>
      </c>
      <c r="BI1364" s="94" t="str">
        <f t="shared" si="1287"/>
        <v>RMY</v>
      </c>
    </row>
    <row r="1365" spans="56:61" hidden="1" x14ac:dyDescent="0.3">
      <c r="BD1365" t="str">
        <f t="shared" si="1286"/>
        <v>RMYJAMES PAGET HOSPITAL</v>
      </c>
      <c r="BE1365" s="94" t="s">
        <v>2143</v>
      </c>
      <c r="BF1365" s="94" t="s">
        <v>2144</v>
      </c>
      <c r="BG1365" s="94" t="s">
        <v>2143</v>
      </c>
      <c r="BH1365" s="94" t="s">
        <v>2144</v>
      </c>
      <c r="BI1365" s="94" t="str">
        <f t="shared" si="1287"/>
        <v>RMY</v>
      </c>
    </row>
    <row r="1366" spans="56:61" hidden="1" x14ac:dyDescent="0.3">
      <c r="BD1366" t="str">
        <f t="shared" si="1286"/>
        <v>RMYJULIAN HOSPITAL</v>
      </c>
      <c r="BE1366" s="94" t="s">
        <v>2105</v>
      </c>
      <c r="BF1366" s="94" t="s">
        <v>2106</v>
      </c>
      <c r="BG1366" s="94" t="s">
        <v>2105</v>
      </c>
      <c r="BH1366" s="94" t="s">
        <v>2106</v>
      </c>
      <c r="BI1366" s="94" t="str">
        <f t="shared" si="1287"/>
        <v>RMY</v>
      </c>
    </row>
    <row r="1367" spans="56:61" hidden="1" x14ac:dyDescent="0.3">
      <c r="BD1367" t="str">
        <f t="shared" si="1286"/>
        <v>RMYKEEBLES YARD</v>
      </c>
      <c r="BE1367" s="94" t="s">
        <v>2153</v>
      </c>
      <c r="BF1367" s="94" t="s">
        <v>2154</v>
      </c>
      <c r="BG1367" s="94" t="s">
        <v>2153</v>
      </c>
      <c r="BH1367" s="94" t="s">
        <v>2154</v>
      </c>
      <c r="BI1367" s="94" t="str">
        <f t="shared" si="1287"/>
        <v>RMY</v>
      </c>
    </row>
    <row r="1368" spans="56:61" hidden="1" x14ac:dyDescent="0.3">
      <c r="BD1368" t="str">
        <f t="shared" si="1286"/>
        <v>RMYKINGS JUBILEE</v>
      </c>
      <c r="BE1368" s="94" t="s">
        <v>2129</v>
      </c>
      <c r="BF1368" s="94" t="s">
        <v>2130</v>
      </c>
      <c r="BG1368" s="94" t="s">
        <v>2129</v>
      </c>
      <c r="BH1368" s="94" t="s">
        <v>2130</v>
      </c>
      <c r="BI1368" s="94" t="str">
        <f t="shared" si="1287"/>
        <v>RMY</v>
      </c>
    </row>
    <row r="1369" spans="56:61" hidden="1" x14ac:dyDescent="0.3">
      <c r="BD1369" t="str">
        <f t="shared" si="1286"/>
        <v>RMYMEADOWLANDS</v>
      </c>
      <c r="BE1369" s="94" t="s">
        <v>2111</v>
      </c>
      <c r="BF1369" s="94" t="s">
        <v>2112</v>
      </c>
      <c r="BG1369" s="94" t="s">
        <v>2111</v>
      </c>
      <c r="BH1369" s="94" t="s">
        <v>2112</v>
      </c>
      <c r="BI1369" s="94" t="str">
        <f t="shared" si="1287"/>
        <v>RMY</v>
      </c>
    </row>
    <row r="1370" spans="56:61" hidden="1" x14ac:dyDescent="0.3">
      <c r="BD1370" t="str">
        <f t="shared" si="1286"/>
        <v>RMYMERIDEAN EAST</v>
      </c>
      <c r="BE1370" s="94" t="s">
        <v>2147</v>
      </c>
      <c r="BF1370" s="94" t="s">
        <v>2148</v>
      </c>
      <c r="BG1370" s="94" t="s">
        <v>2147</v>
      </c>
      <c r="BH1370" s="94" t="s">
        <v>2148</v>
      </c>
      <c r="BI1370" s="94" t="str">
        <f t="shared" si="1287"/>
        <v>RMY</v>
      </c>
    </row>
    <row r="1371" spans="56:61" hidden="1" x14ac:dyDescent="0.3">
      <c r="BD1371" t="str">
        <f t="shared" si="1286"/>
        <v>RMYNEWMARKET HOSPITAL</v>
      </c>
      <c r="BE1371" s="94" t="s">
        <v>2151</v>
      </c>
      <c r="BF1371" s="94" t="s">
        <v>2152</v>
      </c>
      <c r="BG1371" s="94" t="s">
        <v>2151</v>
      </c>
      <c r="BH1371" s="94" t="s">
        <v>2152</v>
      </c>
      <c r="BI1371" s="94" t="str">
        <f t="shared" si="1287"/>
        <v>RMY</v>
      </c>
    </row>
    <row r="1372" spans="56:61" hidden="1" x14ac:dyDescent="0.3">
      <c r="BD1372" t="str">
        <f t="shared" si="1286"/>
        <v>RMYNOR CAS LOWESTOFT AND WAVENEY</v>
      </c>
      <c r="BE1372" s="94" t="s">
        <v>2149</v>
      </c>
      <c r="BF1372" s="94" t="s">
        <v>2150</v>
      </c>
      <c r="BG1372" s="94" t="s">
        <v>2149</v>
      </c>
      <c r="BH1372" s="94" t="s">
        <v>2150</v>
      </c>
      <c r="BI1372" s="94" t="str">
        <f t="shared" si="1287"/>
        <v>RMY</v>
      </c>
    </row>
    <row r="1373" spans="56:61" hidden="1" x14ac:dyDescent="0.3">
      <c r="BD1373" t="str">
        <f t="shared" si="1286"/>
        <v>RMYNORFOLK AND NORWICH UNIVERSITY HOSPITAL</v>
      </c>
      <c r="BE1373" s="94" t="s">
        <v>2131</v>
      </c>
      <c r="BF1373" s="94" t="s">
        <v>2132</v>
      </c>
      <c r="BG1373" s="94" t="s">
        <v>2131</v>
      </c>
      <c r="BH1373" s="94" t="s">
        <v>2132</v>
      </c>
      <c r="BI1373" s="94" t="str">
        <f t="shared" si="1287"/>
        <v>RMY</v>
      </c>
    </row>
    <row r="1374" spans="56:61" hidden="1" x14ac:dyDescent="0.3">
      <c r="BD1374" t="str">
        <f t="shared" si="1286"/>
        <v>RMYNORTH WALSHAM COTTAGE HOSPITAL</v>
      </c>
      <c r="BE1374" s="94" t="s">
        <v>2133</v>
      </c>
      <c r="BF1374" s="94" t="s">
        <v>2134</v>
      </c>
      <c r="BG1374" s="94" t="s">
        <v>2133</v>
      </c>
      <c r="BH1374" s="94" t="s">
        <v>2134</v>
      </c>
      <c r="BI1374" s="94" t="str">
        <f t="shared" si="1287"/>
        <v>RMY</v>
      </c>
    </row>
    <row r="1375" spans="56:61" hidden="1" x14ac:dyDescent="0.3">
      <c r="BD1375" t="str">
        <f t="shared" si="1286"/>
        <v>RMYNORTHGATE HOSPITAL</v>
      </c>
      <c r="BE1375" s="94" t="s">
        <v>2107</v>
      </c>
      <c r="BF1375" s="94" t="s">
        <v>2108</v>
      </c>
      <c r="BG1375" s="94" t="s">
        <v>2107</v>
      </c>
      <c r="BH1375" s="94" t="s">
        <v>2108</v>
      </c>
      <c r="BI1375" s="94" t="str">
        <f t="shared" si="1287"/>
        <v>RMY</v>
      </c>
    </row>
    <row r="1376" spans="56:61" hidden="1" x14ac:dyDescent="0.3">
      <c r="BD1376" t="str">
        <f t="shared" si="1286"/>
        <v>RMYNORVIC CLINIC</v>
      </c>
      <c r="BE1376" s="94" t="s">
        <v>8485</v>
      </c>
      <c r="BF1376" s="94" t="s">
        <v>9210</v>
      </c>
      <c r="BG1376" s="94" t="s">
        <v>8485</v>
      </c>
      <c r="BH1376" s="94" t="s">
        <v>9210</v>
      </c>
      <c r="BI1376" s="94" t="str">
        <f t="shared" si="1287"/>
        <v>RMY</v>
      </c>
    </row>
    <row r="1377" spans="56:61" hidden="1" x14ac:dyDescent="0.3">
      <c r="BD1377" t="str">
        <f t="shared" si="1286"/>
        <v>RMYPATRICK STEAD HOSPITAL</v>
      </c>
      <c r="BE1377" s="94" t="s">
        <v>2135</v>
      </c>
      <c r="BF1377" s="94" t="s">
        <v>2136</v>
      </c>
      <c r="BG1377" s="94" t="s">
        <v>2135</v>
      </c>
      <c r="BH1377" s="94" t="s">
        <v>2136</v>
      </c>
      <c r="BI1377" s="94" t="str">
        <f t="shared" si="1287"/>
        <v>RMY</v>
      </c>
    </row>
    <row r="1378" spans="56:61" hidden="1" x14ac:dyDescent="0.3">
      <c r="BD1378" t="str">
        <f t="shared" si="1286"/>
        <v>RMYQUEEN ELIZABETH HOSPITAL</v>
      </c>
      <c r="BE1378" s="94" t="s">
        <v>8486</v>
      </c>
      <c r="BF1378" s="94" t="s">
        <v>2202</v>
      </c>
      <c r="BG1378" s="94" t="s">
        <v>8486</v>
      </c>
      <c r="BH1378" s="94" t="s">
        <v>2202</v>
      </c>
      <c r="BI1378" s="94" t="str">
        <f t="shared" si="1287"/>
        <v>RMY</v>
      </c>
    </row>
    <row r="1379" spans="56:61" hidden="1" x14ac:dyDescent="0.3">
      <c r="BD1379" t="str">
        <f t="shared" si="1286"/>
        <v>RMYSOUTHWOLD HOSPITAL</v>
      </c>
      <c r="BE1379" s="94" t="s">
        <v>2139</v>
      </c>
      <c r="BF1379" s="94" t="s">
        <v>2140</v>
      </c>
      <c r="BG1379" s="94" t="s">
        <v>2139</v>
      </c>
      <c r="BH1379" s="94" t="s">
        <v>2140</v>
      </c>
      <c r="BI1379" s="94" t="str">
        <f t="shared" si="1287"/>
        <v>RMY</v>
      </c>
    </row>
    <row r="1380" spans="56:61" hidden="1" x14ac:dyDescent="0.3">
      <c r="BD1380" t="str">
        <f t="shared" si="1286"/>
        <v>RMYSPRINGWELL</v>
      </c>
      <c r="BE1380" s="94" t="s">
        <v>2123</v>
      </c>
      <c r="BF1380" s="94" t="s">
        <v>2124</v>
      </c>
      <c r="BG1380" s="94" t="s">
        <v>2123</v>
      </c>
      <c r="BH1380" s="94" t="s">
        <v>2124</v>
      </c>
      <c r="BI1380" s="94" t="str">
        <f t="shared" si="1287"/>
        <v>RMY</v>
      </c>
    </row>
    <row r="1381" spans="56:61" hidden="1" x14ac:dyDescent="0.3">
      <c r="BD1381" t="str">
        <f t="shared" si="1286"/>
        <v>RMYST CLEMENTS HOSPITAL</v>
      </c>
      <c r="BE1381" s="94" t="s">
        <v>2161</v>
      </c>
      <c r="BF1381" s="94" t="s">
        <v>2162</v>
      </c>
      <c r="BG1381" s="94" t="s">
        <v>2161</v>
      </c>
      <c r="BH1381" s="94" t="s">
        <v>2162</v>
      </c>
      <c r="BI1381" s="94" t="str">
        <f t="shared" si="1287"/>
        <v>RMY</v>
      </c>
    </row>
    <row r="1382" spans="56:61" hidden="1" x14ac:dyDescent="0.3">
      <c r="BD1382" t="str">
        <f t="shared" si="1286"/>
        <v>RMYST CLEMENTS HOSPITAL</v>
      </c>
      <c r="BE1382" s="94" t="s">
        <v>8488</v>
      </c>
      <c r="BF1382" s="94" t="s">
        <v>2162</v>
      </c>
      <c r="BG1382" s="94" t="s">
        <v>8488</v>
      </c>
      <c r="BH1382" s="94" t="s">
        <v>2162</v>
      </c>
      <c r="BI1382" s="94" t="str">
        <f t="shared" si="1287"/>
        <v>RMY</v>
      </c>
    </row>
    <row r="1383" spans="56:61" hidden="1" x14ac:dyDescent="0.3">
      <c r="BD1383" t="str">
        <f t="shared" si="1286"/>
        <v>RMYST STEPHENS</v>
      </c>
      <c r="BE1383" s="94" t="s">
        <v>2113</v>
      </c>
      <c r="BF1383" s="94" t="s">
        <v>2114</v>
      </c>
      <c r="BG1383" s="94" t="s">
        <v>2113</v>
      </c>
      <c r="BH1383" s="94" t="s">
        <v>2114</v>
      </c>
      <c r="BI1383" s="94" t="str">
        <f t="shared" si="1287"/>
        <v>RMY</v>
      </c>
    </row>
    <row r="1384" spans="56:61" hidden="1" x14ac:dyDescent="0.3">
      <c r="BD1384" t="str">
        <f t="shared" si="1286"/>
        <v>RMYST. LEONARDS HOSPITAL</v>
      </c>
      <c r="BE1384" s="94" t="s">
        <v>2155</v>
      </c>
      <c r="BF1384" s="94" t="s">
        <v>2156</v>
      </c>
      <c r="BG1384" s="94" t="s">
        <v>2155</v>
      </c>
      <c r="BH1384" s="94" t="s">
        <v>2156</v>
      </c>
      <c r="BI1384" s="94" t="str">
        <f t="shared" si="1287"/>
        <v>RMY</v>
      </c>
    </row>
    <row r="1385" spans="56:61" hidden="1" x14ac:dyDescent="0.3">
      <c r="BD1385" t="str">
        <f t="shared" si="1286"/>
        <v>RMYSTEPPING OUT</v>
      </c>
      <c r="BE1385" s="94" t="s">
        <v>2127</v>
      </c>
      <c r="BF1385" s="94" t="s">
        <v>2128</v>
      </c>
      <c r="BG1385" s="94" t="s">
        <v>2127</v>
      </c>
      <c r="BH1385" s="94" t="s">
        <v>2128</v>
      </c>
      <c r="BI1385" s="94" t="str">
        <f t="shared" si="1287"/>
        <v>RMY</v>
      </c>
    </row>
    <row r="1386" spans="56:61" hidden="1" x14ac:dyDescent="0.3">
      <c r="BD1386" t="str">
        <f t="shared" si="1286"/>
        <v>RMYTWO NINE EIGHT</v>
      </c>
      <c r="BE1386" s="94" t="s">
        <v>2121</v>
      </c>
      <c r="BF1386" s="94" t="s">
        <v>2122</v>
      </c>
      <c r="BG1386" s="94" t="s">
        <v>2121</v>
      </c>
      <c r="BH1386" s="94" t="s">
        <v>2122</v>
      </c>
      <c r="BI1386" s="94" t="str">
        <f t="shared" si="1287"/>
        <v>RMY</v>
      </c>
    </row>
    <row r="1387" spans="56:61" hidden="1" x14ac:dyDescent="0.3">
      <c r="BD1387" t="str">
        <f t="shared" si="1286"/>
        <v>RMYTWO NINE SIX</v>
      </c>
      <c r="BE1387" s="94" t="s">
        <v>2119</v>
      </c>
      <c r="BF1387" s="94" t="s">
        <v>2120</v>
      </c>
      <c r="BG1387" s="94" t="s">
        <v>2119</v>
      </c>
      <c r="BH1387" s="94" t="s">
        <v>2120</v>
      </c>
      <c r="BI1387" s="94" t="str">
        <f t="shared" si="1287"/>
        <v>RMY</v>
      </c>
    </row>
    <row r="1388" spans="56:61" hidden="1" x14ac:dyDescent="0.3">
      <c r="BD1388" t="str">
        <f t="shared" si="1286"/>
        <v>RMYVIOLET HILL DAY HOSPITAL</v>
      </c>
      <c r="BE1388" s="94" t="s">
        <v>2157</v>
      </c>
      <c r="BF1388" s="94" t="s">
        <v>2158</v>
      </c>
      <c r="BG1388" s="94" t="s">
        <v>2157</v>
      </c>
      <c r="BH1388" s="94" t="s">
        <v>2158</v>
      </c>
      <c r="BI1388" s="94" t="str">
        <f t="shared" si="1287"/>
        <v>RMY</v>
      </c>
    </row>
    <row r="1389" spans="56:61" hidden="1" x14ac:dyDescent="0.3">
      <c r="BD1389" t="str">
        <f t="shared" si="1286"/>
        <v>RMYWEDGEWOOD HOUSE, WEST SUFFOLK HOSPITAL</v>
      </c>
      <c r="BE1389" s="94" t="s">
        <v>8484</v>
      </c>
      <c r="BF1389" s="94" t="s">
        <v>9211</v>
      </c>
      <c r="BG1389" s="94" t="s">
        <v>8484</v>
      </c>
      <c r="BH1389" s="94" t="s">
        <v>9211</v>
      </c>
      <c r="BI1389" s="94" t="str">
        <f t="shared" si="1287"/>
        <v>RMY</v>
      </c>
    </row>
    <row r="1390" spans="56:61" hidden="1" x14ac:dyDescent="0.3">
      <c r="BD1390" t="str">
        <f t="shared" si="1286"/>
        <v>RMYWOODLANDS, IPSWICH HOSPITAL</v>
      </c>
      <c r="BE1390" s="94" t="s">
        <v>8481</v>
      </c>
      <c r="BF1390" s="94" t="s">
        <v>9212</v>
      </c>
      <c r="BG1390" s="94" t="s">
        <v>8481</v>
      </c>
      <c r="BH1390" s="94" t="s">
        <v>9212</v>
      </c>
      <c r="BI1390" s="94" t="str">
        <f t="shared" si="1287"/>
        <v>RMY</v>
      </c>
    </row>
    <row r="1391" spans="56:61" hidden="1" x14ac:dyDescent="0.3">
      <c r="BD1391" t="str">
        <f t="shared" si="1286"/>
        <v>RN3CHIPPENHAM COMMUNITY HOSPITAL</v>
      </c>
      <c r="BE1391" s="94" t="s">
        <v>641</v>
      </c>
      <c r="BF1391" s="94" t="s">
        <v>7846</v>
      </c>
      <c r="BG1391" s="94" t="s">
        <v>641</v>
      </c>
      <c r="BH1391" s="94" t="s">
        <v>7846</v>
      </c>
      <c r="BI1391" s="94" t="str">
        <f t="shared" si="1287"/>
        <v>RN3</v>
      </c>
    </row>
    <row r="1392" spans="56:61" hidden="1" x14ac:dyDescent="0.3">
      <c r="BD1392" t="str">
        <f t="shared" si="1286"/>
        <v>RN3FAIRFORD HOSPITAL</v>
      </c>
      <c r="BE1392" s="94" t="s">
        <v>642</v>
      </c>
      <c r="BF1392" s="94" t="s">
        <v>2728</v>
      </c>
      <c r="BG1392" s="94" t="s">
        <v>642</v>
      </c>
      <c r="BH1392" s="94" t="s">
        <v>2728</v>
      </c>
      <c r="BI1392" s="94" t="str">
        <f t="shared" si="1287"/>
        <v>RN3</v>
      </c>
    </row>
    <row r="1393" spans="56:61" hidden="1" x14ac:dyDescent="0.3">
      <c r="BD1393" t="str">
        <f t="shared" si="1286"/>
        <v>RN3PAULTON MEMORIAL HOSPITAL</v>
      </c>
      <c r="BE1393" s="94" t="s">
        <v>8927</v>
      </c>
      <c r="BF1393" s="94" t="s">
        <v>7840</v>
      </c>
      <c r="BG1393" s="94" t="s">
        <v>8927</v>
      </c>
      <c r="BH1393" s="94" t="s">
        <v>7840</v>
      </c>
      <c r="BI1393" s="94" t="str">
        <f t="shared" si="1287"/>
        <v>RN3</v>
      </c>
    </row>
    <row r="1394" spans="56:61" hidden="1" x14ac:dyDescent="0.3">
      <c r="BD1394" t="str">
        <f t="shared" si="1286"/>
        <v xml:space="preserve">RN3PRINCESS ANNE WING </v>
      </c>
      <c r="BE1394" s="94" t="s">
        <v>8518</v>
      </c>
      <c r="BF1394" s="94" t="s">
        <v>9213</v>
      </c>
      <c r="BG1394" s="94" t="s">
        <v>8518</v>
      </c>
      <c r="BH1394" s="94" t="s">
        <v>9213</v>
      </c>
      <c r="BI1394" s="94" t="str">
        <f t="shared" si="1287"/>
        <v>RN3</v>
      </c>
    </row>
    <row r="1395" spans="56:61" hidden="1" x14ac:dyDescent="0.3">
      <c r="BD1395" t="str">
        <f t="shared" si="1286"/>
        <v>RN3SAVERNAKE HOSPITAL</v>
      </c>
      <c r="BE1395" s="94" t="s">
        <v>643</v>
      </c>
      <c r="BF1395" s="94" t="s">
        <v>3743</v>
      </c>
      <c r="BG1395" s="94" t="s">
        <v>643</v>
      </c>
      <c r="BH1395" s="94" t="s">
        <v>3743</v>
      </c>
      <c r="BI1395" s="94" t="str">
        <f t="shared" si="1287"/>
        <v>RN3</v>
      </c>
    </row>
    <row r="1396" spans="56:61" hidden="1" x14ac:dyDescent="0.3">
      <c r="BD1396" t="str">
        <f t="shared" si="1286"/>
        <v>RN3SHEPTON MALLET COMMUNITY HOSPITAL</v>
      </c>
      <c r="BE1396" s="94" t="s">
        <v>8928</v>
      </c>
      <c r="BF1396" s="94" t="s">
        <v>3188</v>
      </c>
      <c r="BG1396" s="94" t="s">
        <v>8928</v>
      </c>
      <c r="BH1396" s="94" t="s">
        <v>3188</v>
      </c>
      <c r="BI1396" s="94" t="str">
        <f t="shared" si="1287"/>
        <v>RN3</v>
      </c>
    </row>
    <row r="1397" spans="56:61" hidden="1" x14ac:dyDescent="0.3">
      <c r="BD1397" t="str">
        <f t="shared" si="1286"/>
        <v>RN3THE BRUNEL NHS TREATMENT CENTRE</v>
      </c>
      <c r="BE1397" s="94" t="s">
        <v>644</v>
      </c>
      <c r="BF1397" s="94" t="s">
        <v>9214</v>
      </c>
      <c r="BG1397" s="94" t="s">
        <v>644</v>
      </c>
      <c r="BH1397" s="94" t="s">
        <v>9214</v>
      </c>
      <c r="BI1397" s="94" t="str">
        <f t="shared" si="1287"/>
        <v>RN3</v>
      </c>
    </row>
    <row r="1398" spans="56:61" hidden="1" x14ac:dyDescent="0.3">
      <c r="BD1398" t="str">
        <f t="shared" ref="BD1398:BD1461" si="1288">CONCATENATE(LEFT(BE1398, 3),BF1398)</f>
        <v>RN3THE GREAT WESTERN HOSPITAL</v>
      </c>
      <c r="BE1398" s="94" t="s">
        <v>76</v>
      </c>
      <c r="BF1398" s="94" t="s">
        <v>9215</v>
      </c>
      <c r="BG1398" s="94" t="s">
        <v>76</v>
      </c>
      <c r="BH1398" s="94" t="s">
        <v>9215</v>
      </c>
      <c r="BI1398" s="94" t="str">
        <f t="shared" ref="BI1398:BI1461" si="1289">LEFT(BG1398,3)</f>
        <v>RN3</v>
      </c>
    </row>
    <row r="1399" spans="56:61" hidden="1" x14ac:dyDescent="0.3">
      <c r="BD1399" t="str">
        <f t="shared" si="1288"/>
        <v>RN3TROWBRIDGE COMMUNITY HOSPITAL</v>
      </c>
      <c r="BE1399" s="94" t="s">
        <v>770</v>
      </c>
      <c r="BF1399" s="94" t="s">
        <v>5056</v>
      </c>
      <c r="BG1399" s="94" t="s">
        <v>770</v>
      </c>
      <c r="BH1399" s="94" t="s">
        <v>5056</v>
      </c>
      <c r="BI1399" s="94" t="str">
        <f t="shared" si="1289"/>
        <v>RN3</v>
      </c>
    </row>
    <row r="1400" spans="56:61" hidden="1" x14ac:dyDescent="0.3">
      <c r="BD1400" t="str">
        <f t="shared" si="1288"/>
        <v xml:space="preserve">RN3WARMINSTER COMMUNITY HOSPITAL </v>
      </c>
      <c r="BE1400" s="94" t="s">
        <v>8519</v>
      </c>
      <c r="BF1400" s="94" t="s">
        <v>9216</v>
      </c>
      <c r="BG1400" s="94" t="s">
        <v>8519</v>
      </c>
      <c r="BH1400" s="94" t="s">
        <v>9216</v>
      </c>
      <c r="BI1400" s="94" t="str">
        <f t="shared" si="1289"/>
        <v>RN3</v>
      </c>
    </row>
    <row r="1401" spans="56:61" hidden="1" x14ac:dyDescent="0.3">
      <c r="BD1401" t="str">
        <f t="shared" si="1288"/>
        <v>RN5ANDOVER WAR MEMORIAL HOSPITAL</v>
      </c>
      <c r="BE1401" s="94" t="s">
        <v>58</v>
      </c>
      <c r="BF1401" s="94" t="s">
        <v>4885</v>
      </c>
      <c r="BG1401" s="94" t="s">
        <v>58</v>
      </c>
      <c r="BH1401" s="94" t="s">
        <v>4885</v>
      </c>
      <c r="BI1401" s="94" t="str">
        <f t="shared" si="1289"/>
        <v>RN5</v>
      </c>
    </row>
    <row r="1402" spans="56:61" hidden="1" x14ac:dyDescent="0.3">
      <c r="BD1402" t="str">
        <f t="shared" si="1288"/>
        <v>RN5BASINGSTOKE AND NORTH HAMPSHIRE HOSPITAL</v>
      </c>
      <c r="BE1402" s="94" t="s">
        <v>121</v>
      </c>
      <c r="BF1402" s="94" t="s">
        <v>9217</v>
      </c>
      <c r="BG1402" s="94" t="s">
        <v>121</v>
      </c>
      <c r="BH1402" s="94" t="s">
        <v>9217</v>
      </c>
      <c r="BI1402" s="94" t="str">
        <f t="shared" si="1289"/>
        <v>RN5</v>
      </c>
    </row>
    <row r="1403" spans="56:61" hidden="1" x14ac:dyDescent="0.3">
      <c r="BD1403" t="str">
        <f t="shared" si="1288"/>
        <v>RN5NORTH HAMPSHIRE HOSPITAL (PARKLANDS) PAEDIATRIC OUTPATIENTS</v>
      </c>
      <c r="BE1403" s="94" t="s">
        <v>640</v>
      </c>
      <c r="BF1403" s="94" t="s">
        <v>9218</v>
      </c>
      <c r="BG1403" s="94" t="s">
        <v>640</v>
      </c>
      <c r="BH1403" s="94" t="s">
        <v>9218</v>
      </c>
      <c r="BI1403" s="94" t="str">
        <f t="shared" si="1289"/>
        <v>RN5</v>
      </c>
    </row>
    <row r="1404" spans="56:61" hidden="1" x14ac:dyDescent="0.3">
      <c r="BD1404" t="str">
        <f t="shared" si="1288"/>
        <v>RN5ROYAL HAMPSHIRE COUNTY HOSPITAL</v>
      </c>
      <c r="BE1404" s="94" t="s">
        <v>59</v>
      </c>
      <c r="BF1404" s="94" t="s">
        <v>9219</v>
      </c>
      <c r="BG1404" s="94" t="s">
        <v>59</v>
      </c>
      <c r="BH1404" s="94" t="s">
        <v>9219</v>
      </c>
      <c r="BI1404" s="94" t="str">
        <f t="shared" si="1289"/>
        <v>RN5</v>
      </c>
    </row>
    <row r="1405" spans="56:61" hidden="1" x14ac:dyDescent="0.3">
      <c r="BD1405" t="str">
        <f t="shared" si="1288"/>
        <v>RN7DARENT VALLEY HOSPITAL</v>
      </c>
      <c r="BE1405" s="94" t="s">
        <v>771</v>
      </c>
      <c r="BF1405" s="94" t="s">
        <v>6942</v>
      </c>
      <c r="BG1405" s="94" t="s">
        <v>771</v>
      </c>
      <c r="BH1405" s="94" t="s">
        <v>6942</v>
      </c>
      <c r="BI1405" s="94" t="str">
        <f t="shared" si="1289"/>
        <v>RN7</v>
      </c>
    </row>
    <row r="1406" spans="56:61" hidden="1" x14ac:dyDescent="0.3">
      <c r="BD1406" t="str">
        <f t="shared" si="1288"/>
        <v>RN7GRAVESHAM COMMUNITY HOSPITAL</v>
      </c>
      <c r="BE1406" s="94" t="s">
        <v>772</v>
      </c>
      <c r="BF1406" s="94" t="s">
        <v>7692</v>
      </c>
      <c r="BG1406" s="94" t="s">
        <v>772</v>
      </c>
      <c r="BH1406" s="94" t="s">
        <v>7692</v>
      </c>
      <c r="BI1406" s="94" t="str">
        <f t="shared" si="1289"/>
        <v>RN7</v>
      </c>
    </row>
    <row r="1407" spans="56:61" hidden="1" x14ac:dyDescent="0.3">
      <c r="BD1407" t="str">
        <f t="shared" si="1288"/>
        <v>RN7WOODLAND NHS TREATMENT CENTRE</v>
      </c>
      <c r="BE1407" s="94" t="s">
        <v>773</v>
      </c>
      <c r="BF1407" s="94" t="s">
        <v>9220</v>
      </c>
      <c r="BG1407" s="94" t="s">
        <v>773</v>
      </c>
      <c r="BH1407" s="94" t="s">
        <v>9220</v>
      </c>
      <c r="BI1407" s="94" t="str">
        <f t="shared" si="1289"/>
        <v>RN7</v>
      </c>
    </row>
    <row r="1408" spans="56:61" hidden="1" x14ac:dyDescent="0.3">
      <c r="BD1408" t="str">
        <f t="shared" si="1288"/>
        <v>RNACORBETT HOSPITAL</v>
      </c>
      <c r="BE1408" s="94" t="s">
        <v>774</v>
      </c>
      <c r="BF1408" s="94" t="s">
        <v>9221</v>
      </c>
      <c r="BG1408" s="94" t="s">
        <v>774</v>
      </c>
      <c r="BH1408" s="94" t="s">
        <v>9221</v>
      </c>
      <c r="BI1408" s="94" t="str">
        <f t="shared" si="1289"/>
        <v>RNA</v>
      </c>
    </row>
    <row r="1409" spans="56:61" hidden="1" x14ac:dyDescent="0.3">
      <c r="BD1409" t="str">
        <f t="shared" si="1288"/>
        <v>RNAGUEST HOSPITAL</v>
      </c>
      <c r="BE1409" s="94" t="s">
        <v>775</v>
      </c>
      <c r="BF1409" s="94" t="s">
        <v>9222</v>
      </c>
      <c r="BG1409" s="94" t="s">
        <v>775</v>
      </c>
      <c r="BH1409" s="94" t="s">
        <v>9222</v>
      </c>
      <c r="BI1409" s="94" t="str">
        <f t="shared" si="1289"/>
        <v>RNA</v>
      </c>
    </row>
    <row r="1410" spans="56:61" hidden="1" x14ac:dyDescent="0.3">
      <c r="BD1410" t="str">
        <f t="shared" si="1288"/>
        <v>RNARUSSELLS HALL HOSPITAL</v>
      </c>
      <c r="BE1410" s="94" t="s">
        <v>776</v>
      </c>
      <c r="BF1410" s="94" t="s">
        <v>2243</v>
      </c>
      <c r="BG1410" s="94" t="s">
        <v>776</v>
      </c>
      <c r="BH1410" s="94" t="s">
        <v>2243</v>
      </c>
      <c r="BI1410" s="94" t="str">
        <f t="shared" si="1289"/>
        <v>RNA</v>
      </c>
    </row>
    <row r="1411" spans="56:61" hidden="1" x14ac:dyDescent="0.3">
      <c r="BD1411" t="str">
        <f t="shared" si="1288"/>
        <v>RNLBRAMPTON WAR MEMORIAL HOSPITAL</v>
      </c>
      <c r="BE1411" s="94" t="s">
        <v>777</v>
      </c>
      <c r="BF1411" s="94" t="s">
        <v>9223</v>
      </c>
      <c r="BG1411" s="94" t="s">
        <v>777</v>
      </c>
      <c r="BH1411" s="94" t="s">
        <v>9223</v>
      </c>
      <c r="BI1411" s="94" t="str">
        <f t="shared" si="1289"/>
        <v>RNL</v>
      </c>
    </row>
    <row r="1412" spans="56:61" hidden="1" x14ac:dyDescent="0.3">
      <c r="BD1412" t="str">
        <f t="shared" si="1288"/>
        <v>RNLCOCKERMOUTH COMMUNITY HOSPITAL</v>
      </c>
      <c r="BE1412" s="94" t="s">
        <v>778</v>
      </c>
      <c r="BF1412" s="94" t="s">
        <v>9224</v>
      </c>
      <c r="BG1412" s="94" t="s">
        <v>778</v>
      </c>
      <c r="BH1412" s="94" t="s">
        <v>9224</v>
      </c>
      <c r="BI1412" s="94" t="str">
        <f t="shared" si="1289"/>
        <v>RNL</v>
      </c>
    </row>
    <row r="1413" spans="56:61" hidden="1" x14ac:dyDescent="0.3">
      <c r="BD1413" t="str">
        <f t="shared" si="1288"/>
        <v>RNLCUMBERLAND INFIRMARY</v>
      </c>
      <c r="BE1413" s="94" t="s">
        <v>130</v>
      </c>
      <c r="BF1413" s="94" t="s">
        <v>3639</v>
      </c>
      <c r="BG1413" s="94" t="s">
        <v>130</v>
      </c>
      <c r="BH1413" s="94" t="s">
        <v>3639</v>
      </c>
      <c r="BI1413" s="94" t="str">
        <f t="shared" si="1289"/>
        <v>RNL</v>
      </c>
    </row>
    <row r="1414" spans="56:61" hidden="1" x14ac:dyDescent="0.3">
      <c r="BD1414" t="str">
        <f t="shared" si="1288"/>
        <v>RNLHALTWHISTLE WAR MEMORIAL HOSPITAL</v>
      </c>
      <c r="BE1414" s="94" t="s">
        <v>741</v>
      </c>
      <c r="BF1414" s="94" t="s">
        <v>9225</v>
      </c>
      <c r="BG1414" s="94" t="s">
        <v>741</v>
      </c>
      <c r="BH1414" s="94" t="s">
        <v>9225</v>
      </c>
      <c r="BI1414" s="94" t="str">
        <f t="shared" si="1289"/>
        <v>RNL</v>
      </c>
    </row>
    <row r="1415" spans="56:61" hidden="1" x14ac:dyDescent="0.3">
      <c r="BD1415" t="str">
        <f t="shared" si="1288"/>
        <v>RNLMARY HEWETSON COTTAGE HOSPITAL (KESWICK)</v>
      </c>
      <c r="BE1415" s="94" t="s">
        <v>742</v>
      </c>
      <c r="BF1415" s="94" t="s">
        <v>9226</v>
      </c>
      <c r="BG1415" s="94" t="s">
        <v>742</v>
      </c>
      <c r="BH1415" s="94" t="s">
        <v>9226</v>
      </c>
      <c r="BI1415" s="94" t="str">
        <f t="shared" si="1289"/>
        <v>RNL</v>
      </c>
    </row>
    <row r="1416" spans="56:61" hidden="1" x14ac:dyDescent="0.3">
      <c r="BD1416" t="str">
        <f t="shared" si="1288"/>
        <v>RNLMILLOM HOSPITAL</v>
      </c>
      <c r="BE1416" s="94" t="s">
        <v>743</v>
      </c>
      <c r="BF1416" s="94" t="s">
        <v>3682</v>
      </c>
      <c r="BG1416" s="94" t="s">
        <v>743</v>
      </c>
      <c r="BH1416" s="94" t="s">
        <v>3682</v>
      </c>
      <c r="BI1416" s="94" t="str">
        <f t="shared" si="1289"/>
        <v>RNL</v>
      </c>
    </row>
    <row r="1417" spans="56:61" hidden="1" x14ac:dyDescent="0.3">
      <c r="BD1417" t="str">
        <f t="shared" si="1288"/>
        <v>RNLPENRITH HOSPITAL</v>
      </c>
      <c r="BE1417" s="94" t="s">
        <v>744</v>
      </c>
      <c r="BF1417" s="94" t="s">
        <v>3669</v>
      </c>
      <c r="BG1417" s="94" t="s">
        <v>744</v>
      </c>
      <c r="BH1417" s="94" t="s">
        <v>3669</v>
      </c>
      <c r="BI1417" s="94" t="str">
        <f t="shared" si="1289"/>
        <v>RNL</v>
      </c>
    </row>
    <row r="1418" spans="56:61" hidden="1" x14ac:dyDescent="0.3">
      <c r="BD1418" t="str">
        <f t="shared" si="1288"/>
        <v>RNLRUTH LANCASTER JAMES HOSPITAL (ALSTON MATERNITY)</v>
      </c>
      <c r="BE1418" s="94" t="s">
        <v>745</v>
      </c>
      <c r="BF1418" s="94" t="s">
        <v>9227</v>
      </c>
      <c r="BG1418" s="94" t="s">
        <v>745</v>
      </c>
      <c r="BH1418" s="94" t="s">
        <v>9227</v>
      </c>
      <c r="BI1418" s="94" t="str">
        <f t="shared" si="1289"/>
        <v>RNL</v>
      </c>
    </row>
    <row r="1419" spans="56:61" hidden="1" x14ac:dyDescent="0.3">
      <c r="BD1419" t="str">
        <f t="shared" si="1288"/>
        <v>RNLWEST CUMBERLAND HOSPITAL</v>
      </c>
      <c r="BE1419" s="94" t="s">
        <v>746</v>
      </c>
      <c r="BF1419" s="94" t="s">
        <v>3676</v>
      </c>
      <c r="BG1419" s="94" t="s">
        <v>746</v>
      </c>
      <c r="BH1419" s="94" t="s">
        <v>3676</v>
      </c>
      <c r="BI1419" s="94" t="str">
        <f t="shared" si="1289"/>
        <v>RNL</v>
      </c>
    </row>
    <row r="1420" spans="56:61" hidden="1" x14ac:dyDescent="0.3">
      <c r="BD1420" t="str">
        <f t="shared" si="1288"/>
        <v>RNLWIGTON HOSPITAL</v>
      </c>
      <c r="BE1420" s="94" t="s">
        <v>747</v>
      </c>
      <c r="BF1420" s="94" t="s">
        <v>3674</v>
      </c>
      <c r="BG1420" s="94" t="s">
        <v>747</v>
      </c>
      <c r="BH1420" s="94" t="s">
        <v>3674</v>
      </c>
      <c r="BI1420" s="94" t="str">
        <f t="shared" si="1289"/>
        <v>RNL</v>
      </c>
    </row>
    <row r="1421" spans="56:61" hidden="1" x14ac:dyDescent="0.3">
      <c r="BD1421" t="str">
        <f t="shared" si="1288"/>
        <v>RNLWORKINGTON COMMUNITY HOSPITAL</v>
      </c>
      <c r="BE1421" s="94" t="s">
        <v>748</v>
      </c>
      <c r="BF1421" s="94" t="s">
        <v>3633</v>
      </c>
      <c r="BG1421" s="94" t="s">
        <v>748</v>
      </c>
      <c r="BH1421" s="94" t="s">
        <v>3633</v>
      </c>
      <c r="BI1421" s="94" t="str">
        <f t="shared" si="1289"/>
        <v>RNL</v>
      </c>
    </row>
    <row r="1422" spans="56:61" hidden="1" x14ac:dyDescent="0.3">
      <c r="BD1422" t="str">
        <f t="shared" si="1288"/>
        <v>RNNABBEY VIEW</v>
      </c>
      <c r="BE1422" s="94" t="s">
        <v>3660</v>
      </c>
      <c r="BF1422" s="94" t="s">
        <v>3661</v>
      </c>
      <c r="BG1422" s="94" t="s">
        <v>3660</v>
      </c>
      <c r="BH1422" s="94" t="s">
        <v>3661</v>
      </c>
      <c r="BI1422" s="94" t="str">
        <f t="shared" si="1289"/>
        <v>RNN</v>
      </c>
    </row>
    <row r="1423" spans="56:61" hidden="1" x14ac:dyDescent="0.3">
      <c r="BD1423" t="str">
        <f t="shared" si="1288"/>
        <v>RNNALSTON MINOR INJURY UNIT</v>
      </c>
      <c r="BE1423" s="94" t="s">
        <v>3662</v>
      </c>
      <c r="BF1423" s="94" t="s">
        <v>3663</v>
      </c>
      <c r="BG1423" s="94" t="s">
        <v>3662</v>
      </c>
      <c r="BH1423" s="94" t="s">
        <v>3663</v>
      </c>
      <c r="BI1423" s="94" t="str">
        <f t="shared" si="1289"/>
        <v>RNN</v>
      </c>
    </row>
    <row r="1424" spans="56:61" hidden="1" x14ac:dyDescent="0.3">
      <c r="BD1424" t="str">
        <f t="shared" si="1288"/>
        <v>RNNALSTON MINOR INJURY UNIT</v>
      </c>
      <c r="BE1424" s="94" t="s">
        <v>3727</v>
      </c>
      <c r="BF1424" s="94" t="s">
        <v>3663</v>
      </c>
      <c r="BG1424" s="94" t="s">
        <v>3727</v>
      </c>
      <c r="BH1424" s="94" t="s">
        <v>3663</v>
      </c>
      <c r="BI1424" s="94" t="str">
        <f t="shared" si="1289"/>
        <v>RNN</v>
      </c>
    </row>
    <row r="1425" spans="56:61" hidden="1" x14ac:dyDescent="0.3">
      <c r="BD1425" t="str">
        <f t="shared" si="1288"/>
        <v>RNNBIRNHAM WOOD</v>
      </c>
      <c r="BE1425" s="94" t="s">
        <v>3723</v>
      </c>
      <c r="BF1425" s="94" t="s">
        <v>3724</v>
      </c>
      <c r="BG1425" s="94" t="s">
        <v>3723</v>
      </c>
      <c r="BH1425" s="94" t="s">
        <v>3724</v>
      </c>
      <c r="BI1425" s="94" t="str">
        <f t="shared" si="1289"/>
        <v>RNN</v>
      </c>
    </row>
    <row r="1426" spans="56:61" hidden="1" x14ac:dyDescent="0.3">
      <c r="BD1426" t="str">
        <f t="shared" si="1288"/>
        <v>RNNBRAM LONGSTAFFE NURSERY HEALTH VISITORS</v>
      </c>
      <c r="BE1426" s="94" t="s">
        <v>3634</v>
      </c>
      <c r="BF1426" s="94" t="s">
        <v>3635</v>
      </c>
      <c r="BG1426" s="94" t="s">
        <v>3634</v>
      </c>
      <c r="BH1426" s="94" t="s">
        <v>3635</v>
      </c>
      <c r="BI1426" s="94" t="str">
        <f t="shared" si="1289"/>
        <v>RNN</v>
      </c>
    </row>
    <row r="1427" spans="56:61" hidden="1" x14ac:dyDescent="0.3">
      <c r="BD1427" t="str">
        <f t="shared" si="1288"/>
        <v>RNNBRAMPTON HOSPITAL</v>
      </c>
      <c r="BE1427" s="94" t="s">
        <v>3670</v>
      </c>
      <c r="BF1427" s="94" t="s">
        <v>3671</v>
      </c>
      <c r="BG1427" s="94" t="s">
        <v>3670</v>
      </c>
      <c r="BH1427" s="94" t="s">
        <v>3671</v>
      </c>
      <c r="BI1427" s="94" t="str">
        <f t="shared" si="1289"/>
        <v>RNN</v>
      </c>
    </row>
    <row r="1428" spans="56:61" hidden="1" x14ac:dyDescent="0.3">
      <c r="BD1428" t="str">
        <f t="shared" si="1288"/>
        <v>RNNBRAMPTON HOSPITAL</v>
      </c>
      <c r="BE1428" s="94" t="s">
        <v>3693</v>
      </c>
      <c r="BF1428" s="94" t="s">
        <v>3671</v>
      </c>
      <c r="BG1428" s="94" t="s">
        <v>3693</v>
      </c>
      <c r="BH1428" s="94" t="s">
        <v>3671</v>
      </c>
      <c r="BI1428" s="94" t="str">
        <f t="shared" si="1289"/>
        <v>RNN</v>
      </c>
    </row>
    <row r="1429" spans="56:61" ht="12.75" hidden="1" customHeight="1" x14ac:dyDescent="0.3">
      <c r="BD1429" t="str">
        <f t="shared" si="1288"/>
        <v>RNNCALDEW ENTERPRISES</v>
      </c>
      <c r="BE1429" s="94" t="s">
        <v>3721</v>
      </c>
      <c r="BF1429" s="94" t="s">
        <v>3722</v>
      </c>
      <c r="BG1429" s="94" t="s">
        <v>3721</v>
      </c>
      <c r="BH1429" s="94" t="s">
        <v>3722</v>
      </c>
      <c r="BI1429" s="94" t="str">
        <f t="shared" si="1289"/>
        <v>RNN</v>
      </c>
    </row>
    <row r="1430" spans="56:61" ht="12.75" hidden="1" customHeight="1" x14ac:dyDescent="0.3">
      <c r="BD1430" t="str">
        <f t="shared" si="1288"/>
        <v>RNNCARLETON CLINIC</v>
      </c>
      <c r="BE1430" s="94" t="s">
        <v>9761</v>
      </c>
      <c r="BF1430" s="94" t="s">
        <v>9762</v>
      </c>
      <c r="BG1430" s="94" t="s">
        <v>9761</v>
      </c>
      <c r="BH1430" s="94" t="s">
        <v>9762</v>
      </c>
      <c r="BI1430" s="94" t="str">
        <f t="shared" si="1289"/>
        <v>RNN</v>
      </c>
    </row>
    <row r="1431" spans="56:61" hidden="1" x14ac:dyDescent="0.3">
      <c r="BD1431" t="str">
        <f t="shared" si="1288"/>
        <v>RNNCOCKERMOUTH COTTAGE HOSPITAL</v>
      </c>
      <c r="BE1431" s="94" t="s">
        <v>3687</v>
      </c>
      <c r="BF1431" s="94" t="s">
        <v>3688</v>
      </c>
      <c r="BG1431" s="94" t="s">
        <v>3687</v>
      </c>
      <c r="BH1431" s="94" t="s">
        <v>3688</v>
      </c>
      <c r="BI1431" s="94" t="str">
        <f t="shared" si="1289"/>
        <v>RNN</v>
      </c>
    </row>
    <row r="1432" spans="56:61" ht="12.75" hidden="1" customHeight="1" x14ac:dyDescent="0.3">
      <c r="BD1432" t="str">
        <f t="shared" si="1288"/>
        <v>RNNCOCKERMOUTH HOSPITAL</v>
      </c>
      <c r="BE1432" s="94" t="s">
        <v>3679</v>
      </c>
      <c r="BF1432" s="94" t="s">
        <v>3680</v>
      </c>
      <c r="BG1432" s="94" t="s">
        <v>3679</v>
      </c>
      <c r="BH1432" s="94" t="s">
        <v>3680</v>
      </c>
      <c r="BI1432" s="94" t="str">
        <f t="shared" si="1289"/>
        <v>RNN</v>
      </c>
    </row>
    <row r="1433" spans="56:61" ht="12.75" hidden="1" customHeight="1" x14ac:dyDescent="0.3">
      <c r="BD1433" t="str">
        <f t="shared" si="1288"/>
        <v>RNNCOMMUNITY PAEDIATRIC DEPARTMENT</v>
      </c>
      <c r="BE1433" s="94" t="s">
        <v>3717</v>
      </c>
      <c r="BF1433" s="94" t="s">
        <v>3718</v>
      </c>
      <c r="BG1433" s="94" t="s">
        <v>3717</v>
      </c>
      <c r="BH1433" s="94" t="s">
        <v>3718</v>
      </c>
      <c r="BI1433" s="94" t="str">
        <f t="shared" si="1289"/>
        <v>RNN</v>
      </c>
    </row>
    <row r="1434" spans="56:61" ht="12.75" hidden="1" customHeight="1" x14ac:dyDescent="0.3">
      <c r="BD1434" t="str">
        <f t="shared" si="1288"/>
        <v>RNNCOMMUNITY PAEDIATRICS</v>
      </c>
      <c r="BE1434" s="94" t="s">
        <v>3701</v>
      </c>
      <c r="BF1434" s="94" t="s">
        <v>3702</v>
      </c>
      <c r="BG1434" s="94" t="s">
        <v>3701</v>
      </c>
      <c r="BH1434" s="94" t="s">
        <v>3702</v>
      </c>
      <c r="BI1434" s="94" t="str">
        <f t="shared" si="1289"/>
        <v>RNN</v>
      </c>
    </row>
    <row r="1435" spans="56:61" ht="12.75" hidden="1" customHeight="1" x14ac:dyDescent="0.3">
      <c r="BD1435" t="str">
        <f t="shared" si="1288"/>
        <v>RNNCONDITION MANAGEMENT PROGRAMME</v>
      </c>
      <c r="BE1435" s="94" t="s">
        <v>3694</v>
      </c>
      <c r="BF1435" s="94" t="s">
        <v>3695</v>
      </c>
      <c r="BG1435" s="94" t="s">
        <v>3694</v>
      </c>
      <c r="BH1435" s="94" t="s">
        <v>3695</v>
      </c>
      <c r="BI1435" s="94" t="str">
        <f t="shared" si="1289"/>
        <v>RNN</v>
      </c>
    </row>
    <row r="1436" spans="56:61" hidden="1" x14ac:dyDescent="0.3">
      <c r="BD1436" t="str">
        <f t="shared" si="1288"/>
        <v>RNNCONISTON INSTITUTE</v>
      </c>
      <c r="BE1436" s="94" t="s">
        <v>3636</v>
      </c>
      <c r="BF1436" s="94" t="s">
        <v>3637</v>
      </c>
      <c r="BG1436" s="94" t="s">
        <v>3636</v>
      </c>
      <c r="BH1436" s="94" t="s">
        <v>3637</v>
      </c>
      <c r="BI1436" s="94" t="str">
        <f t="shared" si="1289"/>
        <v>RNN</v>
      </c>
    </row>
    <row r="1437" spans="56:61" hidden="1" x14ac:dyDescent="0.3">
      <c r="BD1437" t="str">
        <f t="shared" si="1288"/>
        <v>RNNCOPELAND UNIT</v>
      </c>
      <c r="BE1437" s="94" t="s">
        <v>3689</v>
      </c>
      <c r="BF1437" s="94" t="s">
        <v>3690</v>
      </c>
      <c r="BG1437" s="94" t="s">
        <v>3689</v>
      </c>
      <c r="BH1437" s="94" t="s">
        <v>3690</v>
      </c>
      <c r="BI1437" s="94" t="str">
        <f t="shared" si="1289"/>
        <v>RNN</v>
      </c>
    </row>
    <row r="1438" spans="56:61" ht="12.75" hidden="1" customHeight="1" x14ac:dyDescent="0.3">
      <c r="BD1438" t="str">
        <f t="shared" si="1288"/>
        <v>RNNCUMBERLAND INFIRMARY</v>
      </c>
      <c r="BE1438" s="94" t="s">
        <v>3638</v>
      </c>
      <c r="BF1438" s="94" t="s">
        <v>3639</v>
      </c>
      <c r="BG1438" s="94" t="s">
        <v>3638</v>
      </c>
      <c r="BH1438" s="94" t="s">
        <v>3639</v>
      </c>
      <c r="BI1438" s="94" t="str">
        <f t="shared" si="1289"/>
        <v>RNN</v>
      </c>
    </row>
    <row r="1439" spans="56:61" ht="12.75" hidden="1" customHeight="1" x14ac:dyDescent="0.3">
      <c r="BD1439" t="str">
        <f t="shared" si="1288"/>
        <v>RNNCUMBRIA DIABETES</v>
      </c>
      <c r="BE1439" s="94" t="s">
        <v>3658</v>
      </c>
      <c r="BF1439" s="94" t="s">
        <v>3659</v>
      </c>
      <c r="BG1439" s="94" t="s">
        <v>3658</v>
      </c>
      <c r="BH1439" s="94" t="s">
        <v>3659</v>
      </c>
      <c r="BI1439" s="94" t="str">
        <f t="shared" si="1289"/>
        <v>RNN</v>
      </c>
    </row>
    <row r="1440" spans="56:61" ht="12.75" hidden="1" customHeight="1" x14ac:dyDescent="0.3">
      <c r="BD1440" t="str">
        <f t="shared" si="1288"/>
        <v>RNNFIRST FLOOR (WEST)</v>
      </c>
      <c r="BE1440" s="94" t="s">
        <v>3696</v>
      </c>
      <c r="BF1440" s="94" t="s">
        <v>3697</v>
      </c>
      <c r="BG1440" s="94" t="s">
        <v>3696</v>
      </c>
      <c r="BH1440" s="94" t="s">
        <v>3697</v>
      </c>
      <c r="BI1440" s="94" t="str">
        <f t="shared" si="1289"/>
        <v>RNN</v>
      </c>
    </row>
    <row r="1441" spans="56:61" ht="12.75" hidden="1" customHeight="1" x14ac:dyDescent="0.3">
      <c r="BD1441" t="str">
        <f t="shared" si="1288"/>
        <v>RNNFLATT WALKS</v>
      </c>
      <c r="BE1441" s="94" t="s">
        <v>3732</v>
      </c>
      <c r="BF1441" s="94" t="s">
        <v>3733</v>
      </c>
      <c r="BG1441" s="94" t="s">
        <v>3732</v>
      </c>
      <c r="BH1441" s="94" t="s">
        <v>3733</v>
      </c>
      <c r="BI1441" s="94" t="str">
        <f t="shared" si="1289"/>
        <v>RNN</v>
      </c>
    </row>
    <row r="1442" spans="56:61" hidden="1" x14ac:dyDescent="0.3">
      <c r="BD1442" t="str">
        <f t="shared" si="1288"/>
        <v>RNNFRIZINGTON NURSERY</v>
      </c>
      <c r="BE1442" s="94" t="s">
        <v>3640</v>
      </c>
      <c r="BF1442" s="94" t="s">
        <v>3641</v>
      </c>
      <c r="BG1442" s="94" t="s">
        <v>3640</v>
      </c>
      <c r="BH1442" s="94" t="s">
        <v>3641</v>
      </c>
      <c r="BI1442" s="94" t="str">
        <f t="shared" si="1289"/>
        <v>RNN</v>
      </c>
    </row>
    <row r="1443" spans="56:61" ht="12.75" hidden="1" customHeight="1" x14ac:dyDescent="0.3">
      <c r="BD1443" t="str">
        <f t="shared" si="1288"/>
        <v>RNNFURNESS GENERAL HOSPITAL (MENTAL HEALTH)</v>
      </c>
      <c r="BE1443" s="94" t="s">
        <v>3699</v>
      </c>
      <c r="BF1443" s="94" t="s">
        <v>3700</v>
      </c>
      <c r="BG1443" s="94" t="s">
        <v>3699</v>
      </c>
      <c r="BH1443" s="94" t="s">
        <v>3700</v>
      </c>
      <c r="BI1443" s="94" t="str">
        <f t="shared" si="1289"/>
        <v>RNN</v>
      </c>
    </row>
    <row r="1444" spans="56:61" ht="12.75" hidden="1" customHeight="1" x14ac:dyDescent="0.3">
      <c r="BD1444" t="str">
        <f t="shared" si="1288"/>
        <v>RNNGILL RISE</v>
      </c>
      <c r="BE1444" s="94" t="s">
        <v>3656</v>
      </c>
      <c r="BF1444" s="94" t="s">
        <v>3657</v>
      </c>
      <c r="BG1444" s="94" t="s">
        <v>3656</v>
      </c>
      <c r="BH1444" s="94" t="s">
        <v>3657</v>
      </c>
      <c r="BI1444" s="94" t="str">
        <f t="shared" si="1289"/>
        <v>RNN</v>
      </c>
    </row>
    <row r="1445" spans="56:61" ht="12.75" hidden="1" customHeight="1" x14ac:dyDescent="0.3">
      <c r="BD1445" t="str">
        <f t="shared" si="1288"/>
        <v>RNNGREENGATE SURESTART</v>
      </c>
      <c r="BE1445" s="94" t="s">
        <v>3642</v>
      </c>
      <c r="BF1445" s="94" t="s">
        <v>3643</v>
      </c>
      <c r="BG1445" s="94" t="s">
        <v>3642</v>
      </c>
      <c r="BH1445" s="94" t="s">
        <v>3643</v>
      </c>
      <c r="BI1445" s="94" t="str">
        <f t="shared" si="1289"/>
        <v>RNN</v>
      </c>
    </row>
    <row r="1446" spans="56:61" ht="12.75" hidden="1" customHeight="1" x14ac:dyDescent="0.3">
      <c r="BD1446" t="str">
        <f t="shared" si="1288"/>
        <v>RNNHINDPOOL NURSERY</v>
      </c>
      <c r="BE1446" s="94" t="s">
        <v>3644</v>
      </c>
      <c r="BF1446" s="94" t="s">
        <v>3645</v>
      </c>
      <c r="BG1446" s="94" t="s">
        <v>3644</v>
      </c>
      <c r="BH1446" s="94" t="s">
        <v>3645</v>
      </c>
      <c r="BI1446" s="94" t="str">
        <f t="shared" si="1289"/>
        <v>RNN</v>
      </c>
    </row>
    <row r="1447" spans="56:61" hidden="1" x14ac:dyDescent="0.3">
      <c r="BD1447" t="str">
        <f t="shared" si="1288"/>
        <v>RNNHOOPS COMMUNITY GYM</v>
      </c>
      <c r="BE1447" s="94" t="s">
        <v>3646</v>
      </c>
      <c r="BF1447" s="94" t="s">
        <v>3647</v>
      </c>
      <c r="BG1447" s="94" t="s">
        <v>3646</v>
      </c>
      <c r="BH1447" s="94" t="s">
        <v>3647</v>
      </c>
      <c r="BI1447" s="94" t="str">
        <f t="shared" si="1289"/>
        <v>RNN</v>
      </c>
    </row>
    <row r="1448" spans="56:61" hidden="1" x14ac:dyDescent="0.3">
      <c r="BD1448" t="str">
        <f t="shared" si="1288"/>
        <v>RNNKESWICK HOSPITAL</v>
      </c>
      <c r="BE1448" s="94" t="s">
        <v>3666</v>
      </c>
      <c r="BF1448" s="94" t="s">
        <v>3667</v>
      </c>
      <c r="BG1448" s="94" t="s">
        <v>3666</v>
      </c>
      <c r="BH1448" s="94" t="s">
        <v>3667</v>
      </c>
      <c r="BI1448" s="94" t="str">
        <f t="shared" si="1289"/>
        <v>RNN</v>
      </c>
    </row>
    <row r="1449" spans="56:61" hidden="1" x14ac:dyDescent="0.3">
      <c r="BD1449" t="str">
        <f t="shared" si="1288"/>
        <v>RNNKESWICK MINOR INJURY UNIT</v>
      </c>
      <c r="BE1449" s="94" t="s">
        <v>3691</v>
      </c>
      <c r="BF1449" s="94" t="s">
        <v>3692</v>
      </c>
      <c r="BG1449" s="94" t="s">
        <v>3691</v>
      </c>
      <c r="BH1449" s="94" t="s">
        <v>3692</v>
      </c>
      <c r="BI1449" s="94" t="str">
        <f t="shared" si="1289"/>
        <v>RNN</v>
      </c>
    </row>
    <row r="1450" spans="56:61" ht="12.75" hidden="1" customHeight="1" x14ac:dyDescent="0.3">
      <c r="BD1450" t="str">
        <f t="shared" si="1288"/>
        <v>RNNKESWICK MINOR INJURY UNIT</v>
      </c>
      <c r="BE1450" s="94" t="s">
        <v>3703</v>
      </c>
      <c r="BF1450" s="94" t="s">
        <v>3692</v>
      </c>
      <c r="BG1450" s="94" t="s">
        <v>3703</v>
      </c>
      <c r="BH1450" s="94" t="s">
        <v>3692</v>
      </c>
      <c r="BI1450" s="94" t="str">
        <f t="shared" si="1289"/>
        <v>RNN</v>
      </c>
    </row>
    <row r="1451" spans="56:61" hidden="1" x14ac:dyDescent="0.3">
      <c r="BD1451" t="str">
        <f t="shared" si="1288"/>
        <v>RNNKIRKBY STEPHEN</v>
      </c>
      <c r="BE1451" s="94" t="s">
        <v>3704</v>
      </c>
      <c r="BF1451" s="94" t="s">
        <v>3705</v>
      </c>
      <c r="BG1451" s="94" t="s">
        <v>3704</v>
      </c>
      <c r="BH1451" s="94" t="s">
        <v>3705</v>
      </c>
      <c r="BI1451" s="94" t="str">
        <f t="shared" si="1289"/>
        <v>RNN</v>
      </c>
    </row>
    <row r="1452" spans="56:61" hidden="1" x14ac:dyDescent="0.3">
      <c r="BD1452" t="str">
        <f t="shared" si="1288"/>
        <v>RNNLANGDALE UNIT</v>
      </c>
      <c r="BE1452" s="94" t="s">
        <v>3707</v>
      </c>
      <c r="BF1452" s="94" t="s">
        <v>3708</v>
      </c>
      <c r="BG1452" s="94" t="s">
        <v>3707</v>
      </c>
      <c r="BH1452" s="94" t="s">
        <v>3708</v>
      </c>
      <c r="BI1452" s="94" t="str">
        <f t="shared" si="1289"/>
        <v>RNN</v>
      </c>
    </row>
    <row r="1453" spans="56:61" ht="12.75" hidden="1" customHeight="1" x14ac:dyDescent="0.3">
      <c r="BD1453" t="str">
        <f t="shared" si="1288"/>
        <v>RNNLOCUM, OLDER AGE MH</v>
      </c>
      <c r="BE1453" s="94" t="s">
        <v>3630</v>
      </c>
      <c r="BF1453" s="94" t="s">
        <v>3631</v>
      </c>
      <c r="BG1453" s="94" t="s">
        <v>3630</v>
      </c>
      <c r="BH1453" s="94" t="s">
        <v>3631</v>
      </c>
      <c r="BI1453" s="94" t="str">
        <f t="shared" si="1289"/>
        <v>RNN</v>
      </c>
    </row>
    <row r="1454" spans="56:61" ht="12.75" hidden="1" customHeight="1" x14ac:dyDescent="0.3">
      <c r="BD1454" t="str">
        <f t="shared" si="1288"/>
        <v>RNNMARY HEWETSON COTTAGE HOSPITAL</v>
      </c>
      <c r="BE1454" s="94" t="s">
        <v>3685</v>
      </c>
      <c r="BF1454" s="94" t="s">
        <v>3686</v>
      </c>
      <c r="BG1454" s="94" t="s">
        <v>3685</v>
      </c>
      <c r="BH1454" s="94" t="s">
        <v>3686</v>
      </c>
      <c r="BI1454" s="94" t="str">
        <f t="shared" si="1289"/>
        <v>RNN</v>
      </c>
    </row>
    <row r="1455" spans="56:61" ht="12.75" hidden="1" customHeight="1" x14ac:dyDescent="0.3">
      <c r="BD1455" t="str">
        <f t="shared" si="1288"/>
        <v>RNNMARYPORT COTTAGE HOSPITAL</v>
      </c>
      <c r="BE1455" s="94" t="s">
        <v>3711</v>
      </c>
      <c r="BF1455" s="94" t="s">
        <v>3712</v>
      </c>
      <c r="BG1455" s="94" t="s">
        <v>3711</v>
      </c>
      <c r="BH1455" s="94" t="s">
        <v>3712</v>
      </c>
      <c r="BI1455" s="94" t="str">
        <f t="shared" si="1289"/>
        <v>RNN</v>
      </c>
    </row>
    <row r="1456" spans="56:61" hidden="1" x14ac:dyDescent="0.3">
      <c r="BD1456" t="str">
        <f t="shared" si="1288"/>
        <v>RNNMARYPORT HOSPITAL</v>
      </c>
      <c r="BE1456" s="94" t="s">
        <v>3677</v>
      </c>
      <c r="BF1456" s="94" t="s">
        <v>3678</v>
      </c>
      <c r="BG1456" s="94" t="s">
        <v>3677</v>
      </c>
      <c r="BH1456" s="94" t="s">
        <v>3678</v>
      </c>
      <c r="BI1456" s="94" t="str">
        <f t="shared" si="1289"/>
        <v>RNN</v>
      </c>
    </row>
    <row r="1457" spans="56:61" hidden="1" x14ac:dyDescent="0.3">
      <c r="BD1457" t="str">
        <f t="shared" si="1288"/>
        <v>RNNMARYPORT MINOR INJURY UNIT</v>
      </c>
      <c r="BE1457" s="94" t="s">
        <v>3714</v>
      </c>
      <c r="BF1457" s="94" t="s">
        <v>3715</v>
      </c>
      <c r="BG1457" s="94" t="s">
        <v>3714</v>
      </c>
      <c r="BH1457" s="94" t="s">
        <v>3715</v>
      </c>
      <c r="BI1457" s="94" t="str">
        <f t="shared" si="1289"/>
        <v>RNN</v>
      </c>
    </row>
    <row r="1458" spans="56:61" hidden="1" x14ac:dyDescent="0.3">
      <c r="BD1458" t="str">
        <f t="shared" si="1288"/>
        <v>RNNMARYPORT MINOR INJURY UNIT</v>
      </c>
      <c r="BE1458" s="94" t="s">
        <v>3716</v>
      </c>
      <c r="BF1458" s="94" t="s">
        <v>3715</v>
      </c>
      <c r="BG1458" s="94" t="s">
        <v>3716</v>
      </c>
      <c r="BH1458" s="94" t="s">
        <v>3715</v>
      </c>
      <c r="BI1458" s="94" t="str">
        <f t="shared" si="1289"/>
        <v>RNN</v>
      </c>
    </row>
    <row r="1459" spans="56:61" ht="12.75" hidden="1" customHeight="1" x14ac:dyDescent="0.3">
      <c r="BD1459" t="str">
        <f t="shared" si="1288"/>
        <v>RNNMEADOWBANK</v>
      </c>
      <c r="BE1459" s="94" t="s">
        <v>3648</v>
      </c>
      <c r="BF1459" s="94" t="s">
        <v>3649</v>
      </c>
      <c r="BG1459" s="94" t="s">
        <v>3648</v>
      </c>
      <c r="BH1459" s="94" t="s">
        <v>3649</v>
      </c>
      <c r="BI1459" s="94" t="str">
        <f t="shared" si="1289"/>
        <v>RNN</v>
      </c>
    </row>
    <row r="1460" spans="56:61" ht="12.75" hidden="1" customHeight="1" x14ac:dyDescent="0.3">
      <c r="BD1460" t="str">
        <f t="shared" si="1288"/>
        <v>RNNMILLOM HOSPITAL</v>
      </c>
      <c r="BE1460" s="94" t="s">
        <v>3681</v>
      </c>
      <c r="BF1460" s="94" t="s">
        <v>3682</v>
      </c>
      <c r="BG1460" s="94" t="s">
        <v>3681</v>
      </c>
      <c r="BH1460" s="94" t="s">
        <v>3682</v>
      </c>
      <c r="BI1460" s="94" t="str">
        <f t="shared" si="1289"/>
        <v>RNN</v>
      </c>
    </row>
    <row r="1461" spans="56:61" ht="12.75" hidden="1" customHeight="1" x14ac:dyDescent="0.3">
      <c r="BD1461" t="str">
        <f t="shared" si="1288"/>
        <v>RNNMILLOM HOSPITAL</v>
      </c>
      <c r="BE1461" s="94" t="s">
        <v>3713</v>
      </c>
      <c r="BF1461" s="94" t="s">
        <v>3682</v>
      </c>
      <c r="BG1461" s="94" t="s">
        <v>3713</v>
      </c>
      <c r="BH1461" s="94" t="s">
        <v>3682</v>
      </c>
      <c r="BI1461" s="94" t="str">
        <f t="shared" si="1289"/>
        <v>RNN</v>
      </c>
    </row>
    <row r="1462" spans="56:61" ht="12.75" hidden="1" customHeight="1" x14ac:dyDescent="0.3">
      <c r="BD1462" t="str">
        <f t="shared" ref="BD1462:BD1500" si="1290">CONCATENATE(LEFT(BE1462, 3),BF1462)</f>
        <v>RNNORTON LEA</v>
      </c>
      <c r="BE1462" s="94" t="s">
        <v>3664</v>
      </c>
      <c r="BF1462" s="94" t="s">
        <v>3665</v>
      </c>
      <c r="BG1462" s="94" t="s">
        <v>3664</v>
      </c>
      <c r="BH1462" s="94" t="s">
        <v>3665</v>
      </c>
      <c r="BI1462" s="94" t="str">
        <f t="shared" ref="BI1462:BI1500" si="1291">LEFT(BG1462,3)</f>
        <v>RNN</v>
      </c>
    </row>
    <row r="1463" spans="56:61" ht="12.75" hidden="1" customHeight="1" x14ac:dyDescent="0.3">
      <c r="BD1463" t="str">
        <f t="shared" si="1290"/>
        <v>RNNORTON LEA</v>
      </c>
      <c r="BE1463" s="94" t="s">
        <v>3672</v>
      </c>
      <c r="BF1463" s="94" t="s">
        <v>3665</v>
      </c>
      <c r="BG1463" s="94" t="s">
        <v>3672</v>
      </c>
      <c r="BH1463" s="94" t="s">
        <v>3665</v>
      </c>
      <c r="BI1463" s="94" t="str">
        <f t="shared" si="1291"/>
        <v>RNN</v>
      </c>
    </row>
    <row r="1464" spans="56:61" ht="12.75" hidden="1" customHeight="1" x14ac:dyDescent="0.3">
      <c r="BD1464" t="str">
        <f t="shared" si="1290"/>
        <v>RNNORTON LEA (ORTON RD)</v>
      </c>
      <c r="BE1464" s="94" t="s">
        <v>3650</v>
      </c>
      <c r="BF1464" s="94" t="s">
        <v>3651</v>
      </c>
      <c r="BG1464" s="94" t="s">
        <v>3650</v>
      </c>
      <c r="BH1464" s="94" t="s">
        <v>3651</v>
      </c>
      <c r="BI1464" s="94" t="str">
        <f t="shared" si="1291"/>
        <v>RNN</v>
      </c>
    </row>
    <row r="1465" spans="56:61" ht="12.75" hidden="1" customHeight="1" x14ac:dyDescent="0.3">
      <c r="BD1465" t="str">
        <f t="shared" si="1290"/>
        <v>RNNPENRITH HOSPITAL</v>
      </c>
      <c r="BE1465" s="94" t="s">
        <v>3668</v>
      </c>
      <c r="BF1465" s="94" t="s">
        <v>3669</v>
      </c>
      <c r="BG1465" s="94" t="s">
        <v>3668</v>
      </c>
      <c r="BH1465" s="94" t="s">
        <v>3669</v>
      </c>
      <c r="BI1465" s="94" t="str">
        <f t="shared" si="1291"/>
        <v>RNN</v>
      </c>
    </row>
    <row r="1466" spans="56:61" ht="12.75" hidden="1" customHeight="1" x14ac:dyDescent="0.3">
      <c r="BD1466" t="str">
        <f t="shared" si="1290"/>
        <v>RNNPENRITH HOSPITAL</v>
      </c>
      <c r="BE1466" s="94" t="s">
        <v>3706</v>
      </c>
      <c r="BF1466" s="94" t="s">
        <v>3669</v>
      </c>
      <c r="BG1466" s="94" t="s">
        <v>3706</v>
      </c>
      <c r="BH1466" s="94" t="s">
        <v>3669</v>
      </c>
      <c r="BI1466" s="94" t="str">
        <f t="shared" si="1291"/>
        <v>RNN</v>
      </c>
    </row>
    <row r="1467" spans="56:61" ht="12.75" hidden="1" customHeight="1" x14ac:dyDescent="0.3">
      <c r="BD1467" t="str">
        <f t="shared" si="1290"/>
        <v>RNNPENRITH MINOR INJURY UNIT</v>
      </c>
      <c r="BE1467" s="94" t="s">
        <v>3719</v>
      </c>
      <c r="BF1467" s="94" t="s">
        <v>3720</v>
      </c>
      <c r="BG1467" s="94" t="s">
        <v>3719</v>
      </c>
      <c r="BH1467" s="94" t="s">
        <v>3720</v>
      </c>
      <c r="BI1467" s="94" t="str">
        <f t="shared" si="1291"/>
        <v>RNN</v>
      </c>
    </row>
    <row r="1468" spans="56:61" ht="12.75" hidden="1" customHeight="1" x14ac:dyDescent="0.3">
      <c r="BD1468" t="str">
        <f t="shared" si="1290"/>
        <v>RNNPUBLIC HEALTH DEVELOPMENT UNIT</v>
      </c>
      <c r="BE1468" s="94" t="s">
        <v>3652</v>
      </c>
      <c r="BF1468" s="94" t="s">
        <v>3653</v>
      </c>
      <c r="BG1468" s="94" t="s">
        <v>3652</v>
      </c>
      <c r="BH1468" s="94" t="s">
        <v>3653</v>
      </c>
      <c r="BI1468" s="94" t="str">
        <f t="shared" si="1291"/>
        <v>RNN</v>
      </c>
    </row>
    <row r="1469" spans="56:61" ht="12.75" hidden="1" customHeight="1" x14ac:dyDescent="0.3">
      <c r="BD1469" t="str">
        <f t="shared" si="1290"/>
        <v>RNNROSEHILL BUILDING</v>
      </c>
      <c r="BE1469" s="94" t="s">
        <v>3628</v>
      </c>
      <c r="BF1469" s="94" t="s">
        <v>3629</v>
      </c>
      <c r="BG1469" s="94" t="s">
        <v>3628</v>
      </c>
      <c r="BH1469" s="94" t="s">
        <v>3629</v>
      </c>
      <c r="BI1469" s="94" t="str">
        <f t="shared" si="1291"/>
        <v>RNN</v>
      </c>
    </row>
    <row r="1470" spans="56:61" ht="12.75" hidden="1" customHeight="1" x14ac:dyDescent="0.3">
      <c r="BD1470" t="str">
        <f t="shared" si="1290"/>
        <v>RNNRUTH LANCASTER JAMES HOSPITAL</v>
      </c>
      <c r="BE1470" s="94" t="s">
        <v>3725</v>
      </c>
      <c r="BF1470" s="94" t="s">
        <v>3726</v>
      </c>
      <c r="BG1470" s="94" t="s">
        <v>3725</v>
      </c>
      <c r="BH1470" s="94" t="s">
        <v>3726</v>
      </c>
      <c r="BI1470" s="94" t="str">
        <f t="shared" si="1291"/>
        <v>RNN</v>
      </c>
    </row>
    <row r="1471" spans="56:61" ht="12.75" hidden="1" customHeight="1" x14ac:dyDescent="0.3">
      <c r="BD1471" t="str">
        <f t="shared" si="1290"/>
        <v>RNNSEACROFT</v>
      </c>
      <c r="BE1471" s="94" t="s">
        <v>3683</v>
      </c>
      <c r="BF1471" s="94" t="s">
        <v>3684</v>
      </c>
      <c r="BG1471" s="94" t="s">
        <v>3683</v>
      </c>
      <c r="BH1471" s="94" t="s">
        <v>3684</v>
      </c>
      <c r="BI1471" s="94" t="str">
        <f t="shared" si="1291"/>
        <v>RNN</v>
      </c>
    </row>
    <row r="1472" spans="56:61" hidden="1" x14ac:dyDescent="0.3">
      <c r="BD1472" t="str">
        <f t="shared" si="1290"/>
        <v>RNNSEACROFT</v>
      </c>
      <c r="BE1472" s="94" t="s">
        <v>3698</v>
      </c>
      <c r="BF1472" s="94" t="s">
        <v>3684</v>
      </c>
      <c r="BG1472" s="94" t="s">
        <v>3698</v>
      </c>
      <c r="BH1472" s="94" t="s">
        <v>3684</v>
      </c>
      <c r="BI1472" s="94" t="str">
        <f t="shared" si="1291"/>
        <v>RNN</v>
      </c>
    </row>
    <row r="1473" spans="56:61" hidden="1" x14ac:dyDescent="0.3">
      <c r="BD1473" t="str">
        <f t="shared" si="1290"/>
        <v>RNNSEASCALE</v>
      </c>
      <c r="BE1473" s="94" t="s">
        <v>3730</v>
      </c>
      <c r="BF1473" s="94" t="s">
        <v>3731</v>
      </c>
      <c r="BG1473" s="94" t="s">
        <v>3730</v>
      </c>
      <c r="BH1473" s="94" t="s">
        <v>3731</v>
      </c>
      <c r="BI1473" s="94" t="str">
        <f t="shared" si="1291"/>
        <v>RNN</v>
      </c>
    </row>
    <row r="1474" spans="56:61" ht="12.75" hidden="1" customHeight="1" x14ac:dyDescent="0.3">
      <c r="BD1474" t="str">
        <f t="shared" si="1290"/>
        <v>RNNTENTERFIELD</v>
      </c>
      <c r="BE1474" s="94" t="s">
        <v>3654</v>
      </c>
      <c r="BF1474" s="94" t="s">
        <v>3655</v>
      </c>
      <c r="BG1474" s="94" t="s">
        <v>3654</v>
      </c>
      <c r="BH1474" s="94" t="s">
        <v>3655</v>
      </c>
      <c r="BI1474" s="94" t="str">
        <f t="shared" si="1291"/>
        <v>RNN</v>
      </c>
    </row>
    <row r="1475" spans="56:61" ht="12.75" hidden="1" customHeight="1" x14ac:dyDescent="0.3">
      <c r="BD1475" t="str">
        <f t="shared" si="1290"/>
        <v>RNNTHE LAKELANDS UNIT</v>
      </c>
      <c r="BE1475" s="94" t="s">
        <v>3709</v>
      </c>
      <c r="BF1475" s="94" t="s">
        <v>3710</v>
      </c>
      <c r="BG1475" s="94" t="s">
        <v>3709</v>
      </c>
      <c r="BH1475" s="94" t="s">
        <v>3710</v>
      </c>
      <c r="BI1475" s="94" t="str">
        <f t="shared" si="1291"/>
        <v>RNN</v>
      </c>
    </row>
    <row r="1476" spans="56:61" ht="12.75" hidden="1" customHeight="1" x14ac:dyDescent="0.3">
      <c r="BD1476" t="str">
        <f t="shared" si="1290"/>
        <v>RNNTHIRLMERE SUITE</v>
      </c>
      <c r="BE1476" s="94" t="s">
        <v>3728</v>
      </c>
      <c r="BF1476" s="94" t="s">
        <v>3729</v>
      </c>
      <c r="BG1476" s="94" t="s">
        <v>3728</v>
      </c>
      <c r="BH1476" s="94" t="s">
        <v>3729</v>
      </c>
      <c r="BI1476" s="94" t="str">
        <f t="shared" si="1291"/>
        <v>RNN</v>
      </c>
    </row>
    <row r="1477" spans="56:61" ht="15" hidden="1" customHeight="1" x14ac:dyDescent="0.3">
      <c r="BD1477" t="str">
        <f t="shared" si="1290"/>
        <v>RNNWEST CUMBERLAND HOSPITAL</v>
      </c>
      <c r="BE1477" s="94" t="s">
        <v>3675</v>
      </c>
      <c r="BF1477" s="94" t="s">
        <v>3676</v>
      </c>
      <c r="BG1477" s="94" t="s">
        <v>3675</v>
      </c>
      <c r="BH1477" s="94" t="s">
        <v>3676</v>
      </c>
      <c r="BI1477" s="94" t="str">
        <f t="shared" si="1291"/>
        <v>RNN</v>
      </c>
    </row>
    <row r="1478" spans="56:61" hidden="1" x14ac:dyDescent="0.3">
      <c r="BD1478" t="str">
        <f t="shared" si="1290"/>
        <v>RNNWESTMORLAND GENERAL HOSPITAL</v>
      </c>
      <c r="BE1478" s="94" t="s">
        <v>3734</v>
      </c>
      <c r="BF1478" s="94" t="s">
        <v>3735</v>
      </c>
      <c r="BG1478" s="94" t="s">
        <v>3734</v>
      </c>
      <c r="BH1478" s="94" t="s">
        <v>3735</v>
      </c>
      <c r="BI1478" s="94" t="str">
        <f t="shared" si="1291"/>
        <v>RNN</v>
      </c>
    </row>
    <row r="1479" spans="56:61" ht="12.75" hidden="1" customHeight="1" x14ac:dyDescent="0.3">
      <c r="BD1479" t="str">
        <f t="shared" si="1290"/>
        <v>RNNWIGTON HOSPITAL</v>
      </c>
      <c r="BE1479" s="94" t="s">
        <v>3673</v>
      </c>
      <c r="BF1479" s="94" t="s">
        <v>3674</v>
      </c>
      <c r="BG1479" s="94" t="s">
        <v>3673</v>
      </c>
      <c r="BH1479" s="94" t="s">
        <v>3674</v>
      </c>
      <c r="BI1479" s="94" t="str">
        <f t="shared" si="1291"/>
        <v>RNN</v>
      </c>
    </row>
    <row r="1480" spans="56:61" ht="12.75" hidden="1" customHeight="1" x14ac:dyDescent="0.3">
      <c r="BD1480" t="str">
        <f t="shared" si="1290"/>
        <v>RNNWIGTON HOSPITAL</v>
      </c>
      <c r="BE1480" s="94" t="s">
        <v>3736</v>
      </c>
      <c r="BF1480" s="94" t="s">
        <v>3674</v>
      </c>
      <c r="BG1480" s="94" t="s">
        <v>3736</v>
      </c>
      <c r="BH1480" s="94" t="s">
        <v>3674</v>
      </c>
      <c r="BI1480" s="94" t="str">
        <f t="shared" si="1291"/>
        <v>RNN</v>
      </c>
    </row>
    <row r="1481" spans="56:61" ht="12.75" hidden="1" customHeight="1" x14ac:dyDescent="0.3">
      <c r="BD1481" t="str">
        <f t="shared" si="1290"/>
        <v>RNNWORKINGTON COMMUNITY HOSPITAL</v>
      </c>
      <c r="BE1481" s="94" t="s">
        <v>3632</v>
      </c>
      <c r="BF1481" s="94" t="s">
        <v>3633</v>
      </c>
      <c r="BG1481" s="94" t="s">
        <v>3632</v>
      </c>
      <c r="BH1481" s="94" t="s">
        <v>3633</v>
      </c>
      <c r="BI1481" s="94" t="str">
        <f t="shared" si="1291"/>
        <v>RNN</v>
      </c>
    </row>
    <row r="1482" spans="56:61" ht="12.75" hidden="1" customHeight="1" x14ac:dyDescent="0.3">
      <c r="BD1482" t="str">
        <f t="shared" si="1290"/>
        <v>RNQKETTERING GENERAL HOSPITAL</v>
      </c>
      <c r="BE1482" s="94" t="s">
        <v>749</v>
      </c>
      <c r="BF1482" s="94" t="s">
        <v>1973</v>
      </c>
      <c r="BG1482" s="94" t="s">
        <v>749</v>
      </c>
      <c r="BH1482" s="94" t="s">
        <v>1973</v>
      </c>
      <c r="BI1482" s="94" t="str">
        <f t="shared" si="1291"/>
        <v>RNQ</v>
      </c>
    </row>
    <row r="1483" spans="56:61" ht="12.75" hidden="1" customHeight="1" x14ac:dyDescent="0.3">
      <c r="BD1483" t="str">
        <f t="shared" si="1290"/>
        <v>RNQNUFFIELD DIAGNOSTIC CENTRE</v>
      </c>
      <c r="BE1483" s="94" t="s">
        <v>750</v>
      </c>
      <c r="BF1483" s="94" t="s">
        <v>9228</v>
      </c>
      <c r="BG1483" s="94" t="s">
        <v>750</v>
      </c>
      <c r="BH1483" s="94" t="s">
        <v>9228</v>
      </c>
      <c r="BI1483" s="94" t="str">
        <f t="shared" si="1291"/>
        <v>RNQ</v>
      </c>
    </row>
    <row r="1484" spans="56:61" hidden="1" x14ac:dyDescent="0.3">
      <c r="BD1484" t="str">
        <f t="shared" si="1290"/>
        <v>RNSDANETRE HOSPITAL (OUT-PATIENTS)</v>
      </c>
      <c r="BE1484" s="94" t="s">
        <v>751</v>
      </c>
      <c r="BF1484" s="94" t="s">
        <v>9229</v>
      </c>
      <c r="BG1484" s="94" t="s">
        <v>751</v>
      </c>
      <c r="BH1484" s="94" t="s">
        <v>9229</v>
      </c>
      <c r="BI1484" s="94" t="str">
        <f t="shared" si="1291"/>
        <v>RNS</v>
      </c>
    </row>
    <row r="1485" spans="56:61" ht="12.75" hidden="1" customHeight="1" x14ac:dyDescent="0.3">
      <c r="BD1485" t="str">
        <f t="shared" si="1290"/>
        <v>RNSDAVENTRY HEALTH CENTRE (ACUTE)</v>
      </c>
      <c r="BE1485" s="94" t="s">
        <v>752</v>
      </c>
      <c r="BF1485" s="94" t="s">
        <v>9230</v>
      </c>
      <c r="BG1485" s="94" t="s">
        <v>752</v>
      </c>
      <c r="BH1485" s="94" t="s">
        <v>9230</v>
      </c>
      <c r="BI1485" s="94" t="str">
        <f t="shared" si="1291"/>
        <v>RNS</v>
      </c>
    </row>
    <row r="1486" spans="56:61" ht="12.75" hidden="1" customHeight="1" x14ac:dyDescent="0.3">
      <c r="BD1486" t="str">
        <f t="shared" si="1290"/>
        <v>RNSNORTHAMPTON GENERAL HOSPITAL (ACUTE)</v>
      </c>
      <c r="BE1486" s="94" t="s">
        <v>753</v>
      </c>
      <c r="BF1486" s="94" t="s">
        <v>9231</v>
      </c>
      <c r="BG1486" s="94" t="s">
        <v>753</v>
      </c>
      <c r="BH1486" s="94" t="s">
        <v>9231</v>
      </c>
      <c r="BI1486" s="94" t="str">
        <f t="shared" si="1291"/>
        <v>RNS</v>
      </c>
    </row>
    <row r="1487" spans="56:61" ht="12.75" hidden="1" customHeight="1" x14ac:dyDescent="0.3">
      <c r="BD1487" t="str">
        <f t="shared" si="1290"/>
        <v>RNSST EDMUND'S HOSPITAL</v>
      </c>
      <c r="BE1487" s="94" t="s">
        <v>754</v>
      </c>
      <c r="BF1487" s="94" t="s">
        <v>9232</v>
      </c>
      <c r="BG1487" s="94" t="s">
        <v>754</v>
      </c>
      <c r="BH1487" s="94" t="s">
        <v>9232</v>
      </c>
      <c r="BI1487" s="94" t="str">
        <f t="shared" si="1291"/>
        <v>RNS</v>
      </c>
    </row>
    <row r="1488" spans="56:61" hidden="1" x14ac:dyDescent="0.3">
      <c r="BD1488" t="str">
        <f t="shared" si="1290"/>
        <v>RNUABINGDON COMMUNITY HOSPITAL</v>
      </c>
      <c r="BE1488" s="94" t="s">
        <v>3754</v>
      </c>
      <c r="BF1488" s="94" t="s">
        <v>3755</v>
      </c>
      <c r="BG1488" s="94" t="s">
        <v>3754</v>
      </c>
      <c r="BH1488" s="94" t="s">
        <v>3755</v>
      </c>
      <c r="BI1488" s="94" t="str">
        <f t="shared" si="1291"/>
        <v>RNU</v>
      </c>
    </row>
    <row r="1489" spans="56:61" ht="12.75" hidden="1" customHeight="1" x14ac:dyDescent="0.3">
      <c r="BD1489" t="str">
        <f t="shared" si="1290"/>
        <v>RNUBICESTER COMMUNITY HOSPITAL</v>
      </c>
      <c r="BE1489" s="94" t="s">
        <v>3745</v>
      </c>
      <c r="BF1489" s="94" t="s">
        <v>3746</v>
      </c>
      <c r="BG1489" s="94" t="s">
        <v>3745</v>
      </c>
      <c r="BH1489" s="94" t="s">
        <v>3746</v>
      </c>
      <c r="BI1489" s="94" t="str">
        <f t="shared" si="1291"/>
        <v>RNU</v>
      </c>
    </row>
    <row r="1490" spans="56:61" ht="12.75" hidden="1" customHeight="1" x14ac:dyDescent="0.3">
      <c r="BD1490" t="str">
        <f t="shared" si="1290"/>
        <v>RNUDIDCOT COMMUNITY HOSPITAL</v>
      </c>
      <c r="BE1490" s="94" t="s">
        <v>3747</v>
      </c>
      <c r="BF1490" s="94" t="s">
        <v>3748</v>
      </c>
      <c r="BG1490" s="94" t="s">
        <v>3747</v>
      </c>
      <c r="BH1490" s="94" t="s">
        <v>3748</v>
      </c>
      <c r="BI1490" s="94" t="str">
        <f t="shared" si="1291"/>
        <v>RNU</v>
      </c>
    </row>
    <row r="1491" spans="56:61" ht="12.75" hidden="1" customHeight="1" x14ac:dyDescent="0.3">
      <c r="BD1491" t="str">
        <f t="shared" si="1290"/>
        <v>RNULITTLEMORE MENTAL HEALTH CENTRE</v>
      </c>
      <c r="BE1491" s="94" t="s">
        <v>8778</v>
      </c>
      <c r="BF1491" s="94" t="s">
        <v>8779</v>
      </c>
      <c r="BG1491" s="94" t="s">
        <v>8778</v>
      </c>
      <c r="BH1491" s="94" t="s">
        <v>8779</v>
      </c>
      <c r="BI1491" s="94" t="str">
        <f t="shared" si="1291"/>
        <v>RNU</v>
      </c>
    </row>
    <row r="1492" spans="56:61" hidden="1" x14ac:dyDescent="0.3">
      <c r="BD1492" t="str">
        <f t="shared" si="1290"/>
        <v>RNUMARLBOROUGH HOUSE</v>
      </c>
      <c r="BE1492" s="94" t="s">
        <v>8780</v>
      </c>
      <c r="BF1492" s="94" t="s">
        <v>8781</v>
      </c>
      <c r="BG1492" s="94" t="s">
        <v>8780</v>
      </c>
      <c r="BH1492" s="94" t="s">
        <v>8781</v>
      </c>
      <c r="BI1492" s="94" t="str">
        <f t="shared" si="1291"/>
        <v>RNU</v>
      </c>
    </row>
    <row r="1493" spans="56:61" hidden="1" x14ac:dyDescent="0.3">
      <c r="BD1493" t="str">
        <f t="shared" si="1290"/>
        <v>RNUSAVERNAKE HOSPITAL</v>
      </c>
      <c r="BE1493" s="94" t="s">
        <v>3742</v>
      </c>
      <c r="BF1493" s="94" t="s">
        <v>3743</v>
      </c>
      <c r="BG1493" s="94" t="s">
        <v>3742</v>
      </c>
      <c r="BH1493" s="94" t="s">
        <v>3743</v>
      </c>
      <c r="BI1493" s="94" t="str">
        <f t="shared" si="1291"/>
        <v>RNU</v>
      </c>
    </row>
    <row r="1494" spans="56:61" hidden="1" x14ac:dyDescent="0.3">
      <c r="BD1494" t="str">
        <f t="shared" si="1290"/>
        <v>RNUSWINDON COMMUNITY &amp; INPATIENT CHILD &amp; ADOLESCENT MENTAL HEALTH</v>
      </c>
      <c r="BE1494" s="94" t="s">
        <v>3740</v>
      </c>
      <c r="BF1494" s="94" t="s">
        <v>3741</v>
      </c>
      <c r="BG1494" s="94" t="s">
        <v>3740</v>
      </c>
      <c r="BH1494" s="94" t="s">
        <v>3741</v>
      </c>
      <c r="BI1494" s="94" t="str">
        <f t="shared" si="1291"/>
        <v>RNU</v>
      </c>
    </row>
    <row r="1495" spans="56:61" hidden="1" x14ac:dyDescent="0.3">
      <c r="BD1495" t="str">
        <f t="shared" si="1290"/>
        <v>RNUTHE FULBROOK CENTRE</v>
      </c>
      <c r="BE1495" s="94" t="s">
        <v>8776</v>
      </c>
      <c r="BF1495" s="94" t="s">
        <v>8777</v>
      </c>
      <c r="BG1495" s="94" t="s">
        <v>8776</v>
      </c>
      <c r="BH1495" s="94" t="s">
        <v>8777</v>
      </c>
      <c r="BI1495" s="94" t="str">
        <f t="shared" si="1291"/>
        <v>RNU</v>
      </c>
    </row>
    <row r="1496" spans="56:61" hidden="1" x14ac:dyDescent="0.3">
      <c r="BD1496" t="str">
        <f t="shared" si="1290"/>
        <v>RNUWALLINGFORD COMMUNITY HOSPITAL</v>
      </c>
      <c r="BE1496" s="94" t="s">
        <v>3749</v>
      </c>
      <c r="BF1496" s="94" t="s">
        <v>3750</v>
      </c>
      <c r="BG1496" s="129" t="s">
        <v>3749</v>
      </c>
      <c r="BH1496" s="94" t="s">
        <v>3750</v>
      </c>
      <c r="BI1496" s="94" t="str">
        <f t="shared" si="1291"/>
        <v>RNU</v>
      </c>
    </row>
    <row r="1497" spans="56:61" ht="15" hidden="1" customHeight="1" x14ac:dyDescent="0.3">
      <c r="BD1497" t="str">
        <f t="shared" si="1290"/>
        <v>RNUWARNEFORD HOSPITAL</v>
      </c>
      <c r="BE1497" s="94" t="s">
        <v>3737</v>
      </c>
      <c r="BF1497" s="94" t="s">
        <v>3738</v>
      </c>
      <c r="BG1497" s="94" t="s">
        <v>3737</v>
      </c>
      <c r="BH1497" s="94" t="s">
        <v>3738</v>
      </c>
      <c r="BI1497" s="94" t="str">
        <f t="shared" si="1291"/>
        <v>RNU</v>
      </c>
    </row>
    <row r="1498" spans="56:61" hidden="1" x14ac:dyDescent="0.3">
      <c r="BD1498" t="str">
        <f t="shared" si="1290"/>
        <v>RNUWHITELEAF CENTRE</v>
      </c>
      <c r="BE1498" s="94" t="s">
        <v>10362</v>
      </c>
      <c r="BF1498" s="94" t="s">
        <v>10363</v>
      </c>
      <c r="BG1498" s="94" t="s">
        <v>10362</v>
      </c>
      <c r="BH1498" s="94" t="s">
        <v>10363</v>
      </c>
      <c r="BI1498" s="94" t="str">
        <f t="shared" si="1291"/>
        <v>RNU</v>
      </c>
    </row>
    <row r="1499" spans="56:61" hidden="1" x14ac:dyDescent="0.3">
      <c r="BD1499" t="str">
        <f t="shared" si="1290"/>
        <v>RNUWITNEY COMMUNITY HOSPITAL</v>
      </c>
      <c r="BE1499" s="94" t="s">
        <v>3752</v>
      </c>
      <c r="BF1499" s="94" t="s">
        <v>3753</v>
      </c>
      <c r="BG1499" s="94" t="s">
        <v>3752</v>
      </c>
      <c r="BH1499" s="94" t="s">
        <v>3753</v>
      </c>
      <c r="BI1499" s="94" t="str">
        <f t="shared" si="1291"/>
        <v>RNU</v>
      </c>
    </row>
    <row r="1500" spans="56:61" hidden="1" x14ac:dyDescent="0.3">
      <c r="BD1500" t="str">
        <f t="shared" si="1290"/>
        <v>RNZANDOVER WAR MEMORIAL HOSPITAL</v>
      </c>
      <c r="BE1500" s="94" t="s">
        <v>755</v>
      </c>
      <c r="BF1500" s="94" t="s">
        <v>4885</v>
      </c>
      <c r="BG1500" s="94" t="s">
        <v>755</v>
      </c>
      <c r="BH1500" s="94" t="s">
        <v>4885</v>
      </c>
      <c r="BI1500" s="94" t="str">
        <f t="shared" si="1291"/>
        <v>RNZ</v>
      </c>
    </row>
    <row r="1501" spans="56:61" ht="12.75" hidden="1" customHeight="1" x14ac:dyDescent="0.3">
      <c r="BD1501" t="str">
        <f t="shared" ref="BD1501:BD1564" si="1292">CONCATENATE(LEFT(BE1501, 3),BF1501)</f>
        <v>RNZDORSET COUNTY HOSPITAL</v>
      </c>
      <c r="BE1501" s="94" t="s">
        <v>756</v>
      </c>
      <c r="BF1501" s="94" t="s">
        <v>2934</v>
      </c>
      <c r="BG1501" s="94" t="s">
        <v>756</v>
      </c>
      <c r="BH1501" s="94" t="s">
        <v>2934</v>
      </c>
      <c r="BI1501" s="94" t="str">
        <f t="shared" ref="BI1501:BI1564" si="1293">LEFT(BG1501,3)</f>
        <v>RNZ</v>
      </c>
    </row>
    <row r="1502" spans="56:61" hidden="1" x14ac:dyDescent="0.3">
      <c r="BD1502" t="str">
        <f t="shared" si="1292"/>
        <v>RNZFORDINGBRIDGE HOSPITAL</v>
      </c>
      <c r="BE1502" s="94" t="s">
        <v>757</v>
      </c>
      <c r="BF1502" s="94" t="s">
        <v>9233</v>
      </c>
      <c r="BG1502" s="94" t="s">
        <v>757</v>
      </c>
      <c r="BH1502" s="94" t="s">
        <v>9233</v>
      </c>
      <c r="BI1502" s="94" t="str">
        <f t="shared" si="1293"/>
        <v>RNZ</v>
      </c>
    </row>
    <row r="1503" spans="56:61" hidden="1" x14ac:dyDescent="0.3">
      <c r="BD1503" t="str">
        <f t="shared" si="1292"/>
        <v>RNZHILLCOTE</v>
      </c>
      <c r="BE1503" s="94" t="s">
        <v>758</v>
      </c>
      <c r="BF1503" s="94" t="s">
        <v>9234</v>
      </c>
      <c r="BG1503" s="94" t="s">
        <v>758</v>
      </c>
      <c r="BH1503" s="94" t="s">
        <v>9234</v>
      </c>
      <c r="BI1503" s="94" t="str">
        <f t="shared" si="1293"/>
        <v>RNZ</v>
      </c>
    </row>
    <row r="1504" spans="56:61" hidden="1" x14ac:dyDescent="0.3">
      <c r="BD1504" t="str">
        <f t="shared" si="1292"/>
        <v>RNZSALISBURY DISTRICT HOSPITAL</v>
      </c>
      <c r="BE1504" s="94" t="s">
        <v>759</v>
      </c>
      <c r="BF1504" s="94" t="s">
        <v>3744</v>
      </c>
      <c r="BG1504" s="94" t="s">
        <v>759</v>
      </c>
      <c r="BH1504" s="94" t="s">
        <v>3744</v>
      </c>
      <c r="BI1504" s="94" t="str">
        <f t="shared" si="1293"/>
        <v>RNZ</v>
      </c>
    </row>
    <row r="1505" spans="56:61" hidden="1" x14ac:dyDescent="0.3">
      <c r="BD1505" t="str">
        <f t="shared" si="1292"/>
        <v>RNZSALISBURY HEALTH CARE NHS TRUST</v>
      </c>
      <c r="BE1505" s="94" t="s">
        <v>760</v>
      </c>
      <c r="BF1505" s="94" t="s">
        <v>9235</v>
      </c>
      <c r="BG1505" s="94" t="s">
        <v>760</v>
      </c>
      <c r="BH1505" s="94" t="s">
        <v>9235</v>
      </c>
      <c r="BI1505" s="94" t="str">
        <f t="shared" si="1293"/>
        <v>RNZ</v>
      </c>
    </row>
    <row r="1506" spans="56:61" hidden="1" x14ac:dyDescent="0.3">
      <c r="BD1506" t="str">
        <f t="shared" si="1292"/>
        <v>RNZTHE RIDGEWAY HOSPITAL</v>
      </c>
      <c r="BE1506" s="94" t="s">
        <v>761</v>
      </c>
      <c r="BF1506" s="94" t="s">
        <v>9236</v>
      </c>
      <c r="BG1506" s="94" t="s">
        <v>761</v>
      </c>
      <c r="BH1506" s="94" t="s">
        <v>9236</v>
      </c>
      <c r="BI1506" s="94" t="str">
        <f t="shared" si="1293"/>
        <v>RNZ</v>
      </c>
    </row>
    <row r="1507" spans="56:61" ht="14.4" hidden="1" x14ac:dyDescent="0.3">
      <c r="BD1507" t="str">
        <f t="shared" si="1292"/>
        <v>RP11 WILLOW CLOSE</v>
      </c>
      <c r="BE1507" s="103" t="s">
        <v>8923</v>
      </c>
      <c r="BF1507" s="94" t="s">
        <v>9237</v>
      </c>
      <c r="BG1507" s="103" t="s">
        <v>8923</v>
      </c>
      <c r="BH1507" s="94" t="s">
        <v>9237</v>
      </c>
      <c r="BI1507" s="94" t="str">
        <f t="shared" si="1293"/>
        <v>RP1</v>
      </c>
    </row>
    <row r="1508" spans="56:61" ht="14.4" hidden="1" x14ac:dyDescent="0.3">
      <c r="BD1508" t="str">
        <f t="shared" si="1292"/>
        <v>RP12 WILLOW CLOSE</v>
      </c>
      <c r="BE1508" s="103" t="s">
        <v>8924</v>
      </c>
      <c r="BF1508" s="94" t="s">
        <v>9238</v>
      </c>
      <c r="BG1508" s="103" t="s">
        <v>8924</v>
      </c>
      <c r="BH1508" s="94" t="s">
        <v>9238</v>
      </c>
      <c r="BI1508" s="94" t="str">
        <f t="shared" si="1293"/>
        <v>RP1</v>
      </c>
    </row>
    <row r="1509" spans="56:61" hidden="1" x14ac:dyDescent="0.3">
      <c r="BD1509" t="str">
        <f t="shared" si="1292"/>
        <v>RP1ADAMS DAY HOSPITAL</v>
      </c>
      <c r="BE1509" s="94" t="s">
        <v>1988</v>
      </c>
      <c r="BF1509" s="94" t="s">
        <v>1989</v>
      </c>
      <c r="BG1509" s="94" t="s">
        <v>1988</v>
      </c>
      <c r="BH1509" s="94" t="s">
        <v>1989</v>
      </c>
      <c r="BI1509" s="94" t="str">
        <f t="shared" si="1293"/>
        <v>RP1</v>
      </c>
    </row>
    <row r="1510" spans="56:61" hidden="1" x14ac:dyDescent="0.3">
      <c r="BD1510" t="str">
        <f t="shared" si="1292"/>
        <v>RP1ADDINGTON WARD</v>
      </c>
      <c r="BE1510" s="94" t="s">
        <v>1992</v>
      </c>
      <c r="BF1510" s="94" t="s">
        <v>1993</v>
      </c>
      <c r="BG1510" s="94" t="s">
        <v>1992</v>
      </c>
      <c r="BH1510" s="94" t="s">
        <v>1993</v>
      </c>
      <c r="BI1510" s="94" t="str">
        <f t="shared" si="1293"/>
        <v>RP1</v>
      </c>
    </row>
    <row r="1511" spans="56:61" hidden="1" x14ac:dyDescent="0.3">
      <c r="BD1511" t="str">
        <f t="shared" si="1292"/>
        <v>RP1BARTON HALL</v>
      </c>
      <c r="BE1511" s="94" t="s">
        <v>2020</v>
      </c>
      <c r="BF1511" s="94" t="s">
        <v>2021</v>
      </c>
      <c r="BG1511" s="94" t="s">
        <v>2020</v>
      </c>
      <c r="BH1511" s="94" t="s">
        <v>2021</v>
      </c>
      <c r="BI1511" s="94" t="str">
        <f t="shared" si="1293"/>
        <v>RP1</v>
      </c>
    </row>
    <row r="1512" spans="56:61" hidden="1" x14ac:dyDescent="0.3">
      <c r="BD1512" t="str">
        <f t="shared" si="1292"/>
        <v>RP1BEECHWOOD WARD</v>
      </c>
      <c r="BE1512" s="94" t="s">
        <v>1941</v>
      </c>
      <c r="BF1512" s="94" t="s">
        <v>1942</v>
      </c>
      <c r="BG1512" s="94" t="s">
        <v>1941</v>
      </c>
      <c r="BH1512" s="94" t="s">
        <v>1942</v>
      </c>
      <c r="BI1512" s="94" t="str">
        <f t="shared" si="1293"/>
        <v>RP1</v>
      </c>
    </row>
    <row r="1513" spans="56:61" hidden="1" x14ac:dyDescent="0.3">
      <c r="BD1513" t="str">
        <f t="shared" si="1292"/>
        <v>RP1BERRYWOOD HOSPITAL</v>
      </c>
      <c r="BE1513" s="94" t="s">
        <v>2030</v>
      </c>
      <c r="BF1513" s="94" t="s">
        <v>2031</v>
      </c>
      <c r="BG1513" s="94" t="s">
        <v>2030</v>
      </c>
      <c r="BH1513" s="94" t="s">
        <v>2031</v>
      </c>
      <c r="BI1513" s="94" t="str">
        <f t="shared" si="1293"/>
        <v>RP1</v>
      </c>
    </row>
    <row r="1514" spans="56:61" hidden="1" x14ac:dyDescent="0.3">
      <c r="BD1514" t="str">
        <f t="shared" si="1292"/>
        <v>RP1BRACKLEY COTTAGE HOSPITAL</v>
      </c>
      <c r="BE1514" s="94" t="s">
        <v>2004</v>
      </c>
      <c r="BF1514" s="94" t="s">
        <v>2005</v>
      </c>
      <c r="BG1514" s="94" t="s">
        <v>2004</v>
      </c>
      <c r="BH1514" s="94" t="s">
        <v>2005</v>
      </c>
      <c r="BI1514" s="94" t="str">
        <f t="shared" si="1293"/>
        <v>RP1</v>
      </c>
    </row>
    <row r="1515" spans="56:61" hidden="1" x14ac:dyDescent="0.3">
      <c r="BD1515" t="str">
        <f t="shared" si="1292"/>
        <v>RP1CHURCHILL HOSPITAL</v>
      </c>
      <c r="BE1515" s="94" t="s">
        <v>1996</v>
      </c>
      <c r="BF1515" s="94" t="s">
        <v>1997</v>
      </c>
      <c r="BG1515" s="94" t="s">
        <v>1996</v>
      </c>
      <c r="BH1515" s="94" t="s">
        <v>1997</v>
      </c>
      <c r="BI1515" s="94" t="str">
        <f t="shared" si="1293"/>
        <v>RP1</v>
      </c>
    </row>
    <row r="1516" spans="56:61" hidden="1" x14ac:dyDescent="0.3">
      <c r="BD1516" t="str">
        <f t="shared" si="1292"/>
        <v>RP1COMMUNITY CHILDRENS UNIT</v>
      </c>
      <c r="BE1516" s="94" t="s">
        <v>1978</v>
      </c>
      <c r="BF1516" s="94" t="s">
        <v>1979</v>
      </c>
      <c r="BG1516" s="94" t="s">
        <v>1978</v>
      </c>
      <c r="BH1516" s="94" t="s">
        <v>1979</v>
      </c>
      <c r="BI1516" s="94" t="str">
        <f t="shared" si="1293"/>
        <v>RP1</v>
      </c>
    </row>
    <row r="1517" spans="56:61" hidden="1" x14ac:dyDescent="0.3">
      <c r="BD1517" t="str">
        <f t="shared" si="1292"/>
        <v>RP1CORBY COMMUNITY HOSPITAL</v>
      </c>
      <c r="BE1517" s="94" t="s">
        <v>2012</v>
      </c>
      <c r="BF1517" s="94" t="s">
        <v>2013</v>
      </c>
      <c r="BG1517" s="94" t="s">
        <v>2012</v>
      </c>
      <c r="BH1517" s="94" t="s">
        <v>2013</v>
      </c>
      <c r="BI1517" s="94" t="str">
        <f t="shared" si="1293"/>
        <v>RP1</v>
      </c>
    </row>
    <row r="1518" spans="56:61" hidden="1" x14ac:dyDescent="0.3">
      <c r="BD1518" t="str">
        <f t="shared" si="1292"/>
        <v>RP1DANETRE HOSPITAL</v>
      </c>
      <c r="BE1518" s="94" t="s">
        <v>1990</v>
      </c>
      <c r="BF1518" s="94" t="s">
        <v>1991</v>
      </c>
      <c r="BG1518" s="94" t="s">
        <v>1990</v>
      </c>
      <c r="BH1518" s="94" t="s">
        <v>1991</v>
      </c>
      <c r="BI1518" s="94" t="str">
        <f t="shared" si="1293"/>
        <v>RP1</v>
      </c>
    </row>
    <row r="1519" spans="56:61" hidden="1" x14ac:dyDescent="0.3">
      <c r="BD1519" t="str">
        <f t="shared" si="1292"/>
        <v>RP1DRUG AND ALCOHOL (DUNSTABLE)</v>
      </c>
      <c r="BE1519" s="94" t="s">
        <v>1945</v>
      </c>
      <c r="BF1519" s="94" t="s">
        <v>1946</v>
      </c>
      <c r="BG1519" s="94" t="s">
        <v>1945</v>
      </c>
      <c r="BH1519" s="94" t="s">
        <v>1946</v>
      </c>
      <c r="BI1519" s="94" t="str">
        <f t="shared" si="1293"/>
        <v>RP1</v>
      </c>
    </row>
    <row r="1520" spans="56:61" hidden="1" x14ac:dyDescent="0.3">
      <c r="BD1520" t="str">
        <f t="shared" si="1292"/>
        <v>RP1DRUG AND ALCOHOL DEPENDENCY UNIT</v>
      </c>
      <c r="BE1520" s="94" t="s">
        <v>2026</v>
      </c>
      <c r="BF1520" s="94" t="s">
        <v>2027</v>
      </c>
      <c r="BG1520" s="94" t="s">
        <v>2026</v>
      </c>
      <c r="BH1520" s="94" t="s">
        <v>2027</v>
      </c>
      <c r="BI1520" s="94" t="str">
        <f t="shared" si="1293"/>
        <v>RP1</v>
      </c>
    </row>
    <row r="1521" spans="56:61" hidden="1" x14ac:dyDescent="0.3">
      <c r="BD1521" t="str">
        <f t="shared" si="1292"/>
        <v>RP1EXETER PLACE SITE</v>
      </c>
      <c r="BE1521" s="94" t="s">
        <v>2000</v>
      </c>
      <c r="BF1521" s="94" t="s">
        <v>2001</v>
      </c>
      <c r="BG1521" s="94" t="s">
        <v>2000</v>
      </c>
      <c r="BH1521" s="94" t="s">
        <v>2001</v>
      </c>
      <c r="BI1521" s="94" t="str">
        <f t="shared" si="1293"/>
        <v>RP1</v>
      </c>
    </row>
    <row r="1522" spans="56:61" hidden="1" x14ac:dyDescent="0.3">
      <c r="BD1522" t="str">
        <f t="shared" si="1292"/>
        <v>RP1GU DEPARTMENT (KETTERING)</v>
      </c>
      <c r="BE1522" s="94" t="s">
        <v>2022</v>
      </c>
      <c r="BF1522" s="94" t="s">
        <v>2023</v>
      </c>
      <c r="BG1522" s="94" t="s">
        <v>2022</v>
      </c>
      <c r="BH1522" s="94" t="s">
        <v>2023</v>
      </c>
      <c r="BI1522" s="94" t="str">
        <f t="shared" si="1293"/>
        <v>RP1</v>
      </c>
    </row>
    <row r="1523" spans="56:61" hidden="1" x14ac:dyDescent="0.3">
      <c r="BD1523" t="str">
        <f t="shared" si="1292"/>
        <v>RP1GU DEPARTMENT (NORTHAMPTON)</v>
      </c>
      <c r="BE1523" s="94" t="s">
        <v>2024</v>
      </c>
      <c r="BF1523" s="94" t="s">
        <v>2025</v>
      </c>
      <c r="BG1523" s="94" t="s">
        <v>2024</v>
      </c>
      <c r="BH1523" s="94" t="s">
        <v>2025</v>
      </c>
      <c r="BI1523" s="94" t="str">
        <f t="shared" si="1293"/>
        <v>RP1</v>
      </c>
    </row>
    <row r="1524" spans="56:61" hidden="1" x14ac:dyDescent="0.3">
      <c r="BD1524" t="str">
        <f t="shared" si="1292"/>
        <v>RP1HEADLANDS</v>
      </c>
      <c r="BE1524" s="94" t="s">
        <v>1950</v>
      </c>
      <c r="BF1524" s="94" t="s">
        <v>1951</v>
      </c>
      <c r="BG1524" s="94" t="s">
        <v>1950</v>
      </c>
      <c r="BH1524" s="94" t="s">
        <v>1951</v>
      </c>
      <c r="BI1524" s="94" t="str">
        <f t="shared" si="1293"/>
        <v>RP1</v>
      </c>
    </row>
    <row r="1525" spans="56:61" hidden="1" x14ac:dyDescent="0.3">
      <c r="BD1525" t="str">
        <f t="shared" si="1292"/>
        <v>RP1HEATHERS</v>
      </c>
      <c r="BE1525" s="94" t="s">
        <v>1958</v>
      </c>
      <c r="BF1525" s="94" t="s">
        <v>1959</v>
      </c>
      <c r="BG1525" s="94" t="s">
        <v>1958</v>
      </c>
      <c r="BH1525" s="94" t="s">
        <v>1959</v>
      </c>
      <c r="BI1525" s="94" t="str">
        <f t="shared" si="1293"/>
        <v>RP1</v>
      </c>
    </row>
    <row r="1526" spans="56:61" hidden="1" x14ac:dyDescent="0.3">
      <c r="BD1526" t="str">
        <f t="shared" si="1292"/>
        <v>RP1ISEBROOK HOSPITAL</v>
      </c>
      <c r="BE1526" s="94" t="s">
        <v>1974</v>
      </c>
      <c r="BF1526" s="94" t="s">
        <v>1975</v>
      </c>
      <c r="BG1526" s="94" t="s">
        <v>1974</v>
      </c>
      <c r="BH1526" s="94" t="s">
        <v>1975</v>
      </c>
      <c r="BI1526" s="94" t="str">
        <f t="shared" si="1293"/>
        <v>RP1</v>
      </c>
    </row>
    <row r="1527" spans="56:61" hidden="1" x14ac:dyDescent="0.3">
      <c r="BD1527" t="str">
        <f t="shared" si="1292"/>
        <v>RP1JOHN RADCLIFFE HOSPITAL</v>
      </c>
      <c r="BE1527" s="94" t="s">
        <v>1994</v>
      </c>
      <c r="BF1527" s="94" t="s">
        <v>1995</v>
      </c>
      <c r="BG1527" s="94" t="s">
        <v>1994</v>
      </c>
      <c r="BH1527" s="94" t="s">
        <v>1995</v>
      </c>
      <c r="BI1527" s="94" t="str">
        <f t="shared" si="1293"/>
        <v>RP1</v>
      </c>
    </row>
    <row r="1528" spans="56:61" ht="14.4" hidden="1" x14ac:dyDescent="0.3">
      <c r="BD1528" t="str">
        <f t="shared" si="1292"/>
        <v>RP1KENT ROAD</v>
      </c>
      <c r="BE1528" s="103" t="s">
        <v>8925</v>
      </c>
      <c r="BF1528" s="94" t="s">
        <v>9239</v>
      </c>
      <c r="BG1528" s="103" t="s">
        <v>8925</v>
      </c>
      <c r="BH1528" s="94" t="s">
        <v>9239</v>
      </c>
      <c r="BI1528" s="94" t="str">
        <f t="shared" si="1293"/>
        <v>RP1</v>
      </c>
    </row>
    <row r="1529" spans="56:61" hidden="1" x14ac:dyDescent="0.3">
      <c r="BD1529" t="str">
        <f t="shared" si="1292"/>
        <v>RP1KETTERING GENERAL HOSPITAL</v>
      </c>
      <c r="BE1529" s="94" t="s">
        <v>1972</v>
      </c>
      <c r="BF1529" s="94" t="s">
        <v>1973</v>
      </c>
      <c r="BG1529" s="94" t="s">
        <v>1972</v>
      </c>
      <c r="BH1529" s="94" t="s">
        <v>1973</v>
      </c>
      <c r="BI1529" s="94" t="str">
        <f t="shared" si="1293"/>
        <v>RP1</v>
      </c>
    </row>
    <row r="1530" spans="56:61" hidden="1" x14ac:dyDescent="0.3">
      <c r="BD1530" t="str">
        <f t="shared" si="1292"/>
        <v>RP1KINGSTHORPE GRANGE</v>
      </c>
      <c r="BE1530" s="94" t="s">
        <v>2002</v>
      </c>
      <c r="BF1530" s="94" t="s">
        <v>2003</v>
      </c>
      <c r="BG1530" s="94" t="s">
        <v>2002</v>
      </c>
      <c r="BH1530" s="94" t="s">
        <v>2003</v>
      </c>
      <c r="BI1530" s="94" t="str">
        <f t="shared" si="1293"/>
        <v>RP1</v>
      </c>
    </row>
    <row r="1531" spans="56:61" hidden="1" x14ac:dyDescent="0.3">
      <c r="BD1531" t="str">
        <f t="shared" si="1292"/>
        <v>RP1MANFIELD HEALTH CAMPUS</v>
      </c>
      <c r="BE1531" s="94" t="s">
        <v>1948</v>
      </c>
      <c r="BF1531" s="94" t="s">
        <v>1949</v>
      </c>
      <c r="BG1531" s="94" t="s">
        <v>1948</v>
      </c>
      <c r="BH1531" s="94" t="s">
        <v>1949</v>
      </c>
      <c r="BI1531" s="94" t="str">
        <f t="shared" si="1293"/>
        <v>RP1</v>
      </c>
    </row>
    <row r="1532" spans="56:61" hidden="1" x14ac:dyDescent="0.3">
      <c r="BD1532" t="str">
        <f t="shared" si="1292"/>
        <v>RP1MAYFAIR DAY HOSPITAL</v>
      </c>
      <c r="BE1532" s="94" t="s">
        <v>1970</v>
      </c>
      <c r="BF1532" s="94" t="s">
        <v>1971</v>
      </c>
      <c r="BG1532" s="94" t="s">
        <v>1970</v>
      </c>
      <c r="BH1532" s="94" t="s">
        <v>1971</v>
      </c>
      <c r="BI1532" s="94" t="str">
        <f t="shared" si="1293"/>
        <v>RP1</v>
      </c>
    </row>
    <row r="1533" spans="56:61" hidden="1" x14ac:dyDescent="0.3">
      <c r="BD1533" t="str">
        <f t="shared" si="1292"/>
        <v>RP1MEADHURST</v>
      </c>
      <c r="BE1533" s="94" t="s">
        <v>1998</v>
      </c>
      <c r="BF1533" s="94" t="s">
        <v>1999</v>
      </c>
      <c r="BG1533" s="94" t="s">
        <v>1998</v>
      </c>
      <c r="BH1533" s="94" t="s">
        <v>1999</v>
      </c>
      <c r="BI1533" s="94" t="str">
        <f t="shared" si="1293"/>
        <v>RP1</v>
      </c>
    </row>
    <row r="1534" spans="56:61" hidden="1" x14ac:dyDescent="0.3">
      <c r="BD1534" t="str">
        <f t="shared" si="1292"/>
        <v>RP1MEDICAL LOANS</v>
      </c>
      <c r="BE1534" s="94" t="s">
        <v>2018</v>
      </c>
      <c r="BF1534" s="94" t="s">
        <v>2019</v>
      </c>
      <c r="BG1534" s="94" t="s">
        <v>2018</v>
      </c>
      <c r="BH1534" s="94" t="s">
        <v>2019</v>
      </c>
      <c r="BI1534" s="94" t="str">
        <f t="shared" si="1293"/>
        <v>RP1</v>
      </c>
    </row>
    <row r="1535" spans="56:61" hidden="1" x14ac:dyDescent="0.3">
      <c r="BD1535" t="str">
        <f t="shared" si="1292"/>
        <v>RP1MENCAP (CORBY)</v>
      </c>
      <c r="BE1535" s="94" t="s">
        <v>1954</v>
      </c>
      <c r="BF1535" s="94" t="s">
        <v>1955</v>
      </c>
      <c r="BG1535" s="94" t="s">
        <v>1954</v>
      </c>
      <c r="BH1535" s="94" t="s">
        <v>1955</v>
      </c>
      <c r="BI1535" s="94" t="str">
        <f t="shared" si="1293"/>
        <v>RP1</v>
      </c>
    </row>
    <row r="1536" spans="56:61" hidden="1" x14ac:dyDescent="0.3">
      <c r="BD1536" t="str">
        <f t="shared" si="1292"/>
        <v>RP1MENCAP (ROTHWELL)</v>
      </c>
      <c r="BE1536" s="94" t="s">
        <v>1952</v>
      </c>
      <c r="BF1536" s="94" t="s">
        <v>1953</v>
      </c>
      <c r="BG1536" s="94" t="s">
        <v>1952</v>
      </c>
      <c r="BH1536" s="94" t="s">
        <v>1953</v>
      </c>
      <c r="BI1536" s="94" t="str">
        <f t="shared" si="1293"/>
        <v>RP1</v>
      </c>
    </row>
    <row r="1537" spans="56:61" hidden="1" x14ac:dyDescent="0.3">
      <c r="BD1537" t="str">
        <f t="shared" si="1292"/>
        <v>RP1MENCAP (WELLINGBOROUGH)</v>
      </c>
      <c r="BE1537" s="94" t="s">
        <v>1956</v>
      </c>
      <c r="BF1537" s="94" t="s">
        <v>1957</v>
      </c>
      <c r="BG1537" s="94" t="s">
        <v>1956</v>
      </c>
      <c r="BH1537" s="94" t="s">
        <v>1957</v>
      </c>
      <c r="BI1537" s="94" t="str">
        <f t="shared" si="1293"/>
        <v>RP1</v>
      </c>
    </row>
    <row r="1538" spans="56:61" hidden="1" x14ac:dyDescent="0.3">
      <c r="BD1538" t="str">
        <f t="shared" si="1292"/>
        <v>RP1MENTAL AFTER CARE ASSOCIATION WELLINGBOROUGH</v>
      </c>
      <c r="BE1538" s="94" t="s">
        <v>2008</v>
      </c>
      <c r="BF1538" s="94" t="s">
        <v>2009</v>
      </c>
      <c r="BG1538" s="94" t="s">
        <v>2008</v>
      </c>
      <c r="BH1538" s="94" t="s">
        <v>2009</v>
      </c>
      <c r="BI1538" s="94" t="str">
        <f t="shared" si="1293"/>
        <v>RP1</v>
      </c>
    </row>
    <row r="1539" spans="56:61" hidden="1" x14ac:dyDescent="0.3">
      <c r="BD1539" t="str">
        <f t="shared" si="1292"/>
        <v>RP1MENTAL HEALTH ACCOMODATION &amp; COMMISSIONING</v>
      </c>
      <c r="BE1539" s="94" t="s">
        <v>2028</v>
      </c>
      <c r="BF1539" s="94" t="s">
        <v>2029</v>
      </c>
      <c r="BG1539" s="94" t="s">
        <v>2028</v>
      </c>
      <c r="BH1539" s="94" t="s">
        <v>2029</v>
      </c>
      <c r="BI1539" s="94" t="str">
        <f t="shared" si="1293"/>
        <v>RP1</v>
      </c>
    </row>
    <row r="1540" spans="56:61" hidden="1" x14ac:dyDescent="0.3">
      <c r="BD1540" t="str">
        <f t="shared" si="1292"/>
        <v>RP1NORTHAMPTON GENERAL HOSPITAL</v>
      </c>
      <c r="BE1540" s="94" t="s">
        <v>2006</v>
      </c>
      <c r="BF1540" s="94" t="s">
        <v>2007</v>
      </c>
      <c r="BG1540" s="94" t="s">
        <v>2006</v>
      </c>
      <c r="BH1540" s="94" t="s">
        <v>2007</v>
      </c>
      <c r="BI1540" s="94" t="str">
        <f t="shared" si="1293"/>
        <v>RP1</v>
      </c>
    </row>
    <row r="1541" spans="56:61" hidden="1" x14ac:dyDescent="0.3">
      <c r="BD1541" t="str">
        <f t="shared" si="1292"/>
        <v>RP1OLDER ADULTS (SOUTH)</v>
      </c>
      <c r="BE1541" s="94" t="s">
        <v>1943</v>
      </c>
      <c r="BF1541" s="94" t="s">
        <v>1944</v>
      </c>
      <c r="BG1541" s="94" t="s">
        <v>1943</v>
      </c>
      <c r="BH1541" s="94" t="s">
        <v>1944</v>
      </c>
      <c r="BI1541" s="94" t="str">
        <f t="shared" si="1293"/>
        <v>RP1</v>
      </c>
    </row>
    <row r="1542" spans="56:61" hidden="1" x14ac:dyDescent="0.3">
      <c r="BD1542" t="str">
        <f t="shared" si="1292"/>
        <v>RP1OUNDLE COMMUNITY CARE UNIT</v>
      </c>
      <c r="BE1542" s="94" t="s">
        <v>1980</v>
      </c>
      <c r="BF1542" s="94" t="s">
        <v>1981</v>
      </c>
      <c r="BG1542" s="94" t="s">
        <v>1980</v>
      </c>
      <c r="BH1542" s="94" t="s">
        <v>1981</v>
      </c>
      <c r="BI1542" s="94" t="str">
        <f t="shared" si="1293"/>
        <v>RP1</v>
      </c>
    </row>
    <row r="1543" spans="56:61" hidden="1" x14ac:dyDescent="0.3">
      <c r="BD1543" t="str">
        <f t="shared" si="1292"/>
        <v>RP1PRINCESS MARINA HOSPITAL</v>
      </c>
      <c r="BE1543" s="94" t="s">
        <v>1984</v>
      </c>
      <c r="BF1543" s="94" t="s">
        <v>1985</v>
      </c>
      <c r="BG1543" s="94" t="s">
        <v>1984</v>
      </c>
      <c r="BH1543" s="94" t="s">
        <v>1985</v>
      </c>
      <c r="BI1543" s="94" t="str">
        <f t="shared" si="1293"/>
        <v>RP1</v>
      </c>
    </row>
    <row r="1544" spans="56:61" hidden="1" x14ac:dyDescent="0.3">
      <c r="BD1544" t="str">
        <f t="shared" si="1292"/>
        <v>RP1REDCLIFFE DAY HOSPITAL</v>
      </c>
      <c r="BE1544" s="94" t="s">
        <v>1982</v>
      </c>
      <c r="BF1544" s="94" t="s">
        <v>1983</v>
      </c>
      <c r="BG1544" s="94" t="s">
        <v>1982</v>
      </c>
      <c r="BH1544" s="94" t="s">
        <v>1983</v>
      </c>
      <c r="BI1544" s="94" t="str">
        <f t="shared" si="1293"/>
        <v>RP1</v>
      </c>
    </row>
    <row r="1545" spans="56:61" hidden="1" x14ac:dyDescent="0.3">
      <c r="BD1545" t="str">
        <f t="shared" si="1292"/>
        <v>RP1RUSHDEN HOSPITAL</v>
      </c>
      <c r="BE1545" s="94" t="s">
        <v>1976</v>
      </c>
      <c r="BF1545" s="94" t="s">
        <v>1977</v>
      </c>
      <c r="BG1545" s="94" t="s">
        <v>1976</v>
      </c>
      <c r="BH1545" s="94" t="s">
        <v>1977</v>
      </c>
      <c r="BI1545" s="94" t="str">
        <f t="shared" si="1293"/>
        <v>RP1</v>
      </c>
    </row>
    <row r="1546" spans="56:61" hidden="1" x14ac:dyDescent="0.3">
      <c r="BD1546" t="str">
        <f t="shared" si="1292"/>
        <v>RP1SHORT BREAKS UNIT</v>
      </c>
      <c r="BE1546" s="94" t="s">
        <v>2016</v>
      </c>
      <c r="BF1546" s="94" t="s">
        <v>2017</v>
      </c>
      <c r="BG1546" s="94" t="s">
        <v>2016</v>
      </c>
      <c r="BH1546" s="94" t="s">
        <v>2017</v>
      </c>
      <c r="BI1546" s="94" t="str">
        <f t="shared" si="1293"/>
        <v>RP1</v>
      </c>
    </row>
    <row r="1547" spans="56:61" hidden="1" x14ac:dyDescent="0.3">
      <c r="BD1547" t="str">
        <f t="shared" si="1292"/>
        <v>RP1SKIDDAW WALK UNIT</v>
      </c>
      <c r="BE1547" s="94" t="s">
        <v>1986</v>
      </c>
      <c r="BF1547" s="94" t="s">
        <v>1987</v>
      </c>
      <c r="BG1547" s="94" t="s">
        <v>1986</v>
      </c>
      <c r="BH1547" s="94" t="s">
        <v>1987</v>
      </c>
      <c r="BI1547" s="94" t="str">
        <f t="shared" si="1293"/>
        <v>RP1</v>
      </c>
    </row>
    <row r="1548" spans="56:61" hidden="1" x14ac:dyDescent="0.3">
      <c r="BD1548" t="str">
        <f t="shared" si="1292"/>
        <v>RP1ST MARY'S HOSPITAL</v>
      </c>
      <c r="BE1548" s="94" t="s">
        <v>1947</v>
      </c>
      <c r="BF1548" s="94" t="s">
        <v>1216</v>
      </c>
      <c r="BG1548" s="94" t="s">
        <v>1947</v>
      </c>
      <c r="BH1548" s="94" t="s">
        <v>1216</v>
      </c>
      <c r="BI1548" s="94" t="str">
        <f t="shared" si="1293"/>
        <v>RP1</v>
      </c>
    </row>
    <row r="1549" spans="56:61" hidden="1" x14ac:dyDescent="0.3">
      <c r="BD1549" t="str">
        <f t="shared" si="1292"/>
        <v>RP1SUNNYSIDE</v>
      </c>
      <c r="BE1549" s="94" t="s">
        <v>2010</v>
      </c>
      <c r="BF1549" s="94" t="s">
        <v>2011</v>
      </c>
      <c r="BG1549" s="94" t="s">
        <v>2010</v>
      </c>
      <c r="BH1549" s="94" t="s">
        <v>2011</v>
      </c>
      <c r="BI1549" s="94" t="str">
        <f t="shared" si="1293"/>
        <v>RP1</v>
      </c>
    </row>
    <row r="1550" spans="56:61" hidden="1" x14ac:dyDescent="0.3">
      <c r="BD1550" t="str">
        <f t="shared" si="1292"/>
        <v>RP1SWANS HILL</v>
      </c>
      <c r="BE1550" s="94" t="s">
        <v>1966</v>
      </c>
      <c r="BF1550" s="94" t="s">
        <v>1967</v>
      </c>
      <c r="BG1550" s="94" t="s">
        <v>1966</v>
      </c>
      <c r="BH1550" s="94" t="s">
        <v>1967</v>
      </c>
      <c r="BI1550" s="94" t="str">
        <f t="shared" si="1293"/>
        <v>RP1</v>
      </c>
    </row>
    <row r="1551" spans="56:61" hidden="1" x14ac:dyDescent="0.3">
      <c r="BD1551" t="str">
        <f t="shared" si="1292"/>
        <v>RP1THE ACORNS</v>
      </c>
      <c r="BE1551" s="94" t="s">
        <v>2014</v>
      </c>
      <c r="BF1551" s="94" t="s">
        <v>2015</v>
      </c>
      <c r="BG1551" s="94" t="s">
        <v>2014</v>
      </c>
      <c r="BH1551" s="94" t="s">
        <v>2015</v>
      </c>
      <c r="BI1551" s="94" t="str">
        <f t="shared" si="1293"/>
        <v>RP1</v>
      </c>
    </row>
    <row r="1552" spans="56:61" hidden="1" x14ac:dyDescent="0.3">
      <c r="BD1552" t="str">
        <f t="shared" si="1292"/>
        <v>RP1THE GRANGE</v>
      </c>
      <c r="BE1552" s="94" t="s">
        <v>1964</v>
      </c>
      <c r="BF1552" s="94" t="s">
        <v>1965</v>
      </c>
      <c r="BG1552" s="94" t="s">
        <v>1964</v>
      </c>
      <c r="BH1552" s="94" t="s">
        <v>1965</v>
      </c>
      <c r="BI1552" s="94" t="str">
        <f t="shared" si="1293"/>
        <v>RP1</v>
      </c>
    </row>
    <row r="1553" spans="56:61" hidden="1" x14ac:dyDescent="0.3">
      <c r="BD1553" t="str">
        <f t="shared" si="1292"/>
        <v>RP1THE HEADLANDS</v>
      </c>
      <c r="BE1553" s="94" t="s">
        <v>1968</v>
      </c>
      <c r="BF1553" s="94" t="s">
        <v>1969</v>
      </c>
      <c r="BG1553" s="94" t="s">
        <v>1968</v>
      </c>
      <c r="BH1553" s="94" t="s">
        <v>1969</v>
      </c>
      <c r="BI1553" s="94" t="str">
        <f t="shared" si="1293"/>
        <v>RP1</v>
      </c>
    </row>
    <row r="1554" spans="56:61" hidden="1" x14ac:dyDescent="0.3">
      <c r="BD1554" t="str">
        <f t="shared" si="1292"/>
        <v>RP1THE MARTENS</v>
      </c>
      <c r="BE1554" s="94" t="s">
        <v>1962</v>
      </c>
      <c r="BF1554" s="94" t="s">
        <v>1963</v>
      </c>
      <c r="BG1554" s="94" t="s">
        <v>1962</v>
      </c>
      <c r="BH1554" s="94" t="s">
        <v>1963</v>
      </c>
      <c r="BI1554" s="94" t="str">
        <f t="shared" si="1293"/>
        <v>RP1</v>
      </c>
    </row>
    <row r="1555" spans="56:61" hidden="1" x14ac:dyDescent="0.3">
      <c r="BD1555" t="str">
        <f t="shared" si="1292"/>
        <v>RP1THE SETT</v>
      </c>
      <c r="BE1555" s="94" t="s">
        <v>2032</v>
      </c>
      <c r="BF1555" s="94" t="s">
        <v>2033</v>
      </c>
      <c r="BG1555" s="94" t="s">
        <v>2032</v>
      </c>
      <c r="BH1555" s="94" t="s">
        <v>2033</v>
      </c>
      <c r="BI1555" s="94" t="str">
        <f t="shared" si="1293"/>
        <v>RP1</v>
      </c>
    </row>
    <row r="1556" spans="56:61" hidden="1" x14ac:dyDescent="0.3">
      <c r="BD1556" t="str">
        <f t="shared" si="1292"/>
        <v>RP1THE SQUIRRELS</v>
      </c>
      <c r="BE1556" s="94" t="s">
        <v>1960</v>
      </c>
      <c r="BF1556" s="94" t="s">
        <v>1961</v>
      </c>
      <c r="BG1556" s="94" t="s">
        <v>1960</v>
      </c>
      <c r="BH1556" s="94" t="s">
        <v>1961</v>
      </c>
      <c r="BI1556" s="94" t="str">
        <f t="shared" si="1293"/>
        <v>RP1</v>
      </c>
    </row>
    <row r="1557" spans="56:61" hidden="1" x14ac:dyDescent="0.3">
      <c r="BD1557" t="str">
        <f t="shared" si="1292"/>
        <v>RP1TOWCESTER MILL</v>
      </c>
      <c r="BE1557" s="94" t="s">
        <v>1939</v>
      </c>
      <c r="BF1557" s="94" t="s">
        <v>1940</v>
      </c>
      <c r="BG1557" s="94" t="s">
        <v>1939</v>
      </c>
      <c r="BH1557" s="94" t="s">
        <v>1940</v>
      </c>
      <c r="BI1557" s="94" t="str">
        <f t="shared" si="1293"/>
        <v>RP1</v>
      </c>
    </row>
    <row r="1558" spans="56:61" hidden="1" x14ac:dyDescent="0.3">
      <c r="BD1558" t="str">
        <f t="shared" si="1292"/>
        <v>RP4GREAT ORMOND STREET HOSPITAL CENTRAL LONDON SITE</v>
      </c>
      <c r="BE1558" s="94" t="s">
        <v>762</v>
      </c>
      <c r="BF1558" s="94" t="s">
        <v>9240</v>
      </c>
      <c r="BG1558" s="94" t="s">
        <v>762</v>
      </c>
      <c r="BH1558" s="94" t="s">
        <v>9240</v>
      </c>
      <c r="BI1558" s="94" t="str">
        <f t="shared" si="1293"/>
        <v>RP4</v>
      </c>
    </row>
    <row r="1559" spans="56:61" hidden="1" x14ac:dyDescent="0.3">
      <c r="BD1559" t="str">
        <f t="shared" si="1292"/>
        <v>RP5BASSETLAW HOSPITAL</v>
      </c>
      <c r="BE1559" s="94" t="s">
        <v>764</v>
      </c>
      <c r="BF1559" s="94" t="s">
        <v>3223</v>
      </c>
      <c r="BG1559" s="94" t="s">
        <v>764</v>
      </c>
      <c r="BH1559" s="94" t="s">
        <v>3223</v>
      </c>
      <c r="BI1559" s="94" t="str">
        <f t="shared" si="1293"/>
        <v>RP5</v>
      </c>
    </row>
    <row r="1560" spans="56:61" hidden="1" x14ac:dyDescent="0.3">
      <c r="BD1560" t="str">
        <f t="shared" si="1292"/>
        <v>RP5DONCASTER ROYAL INFIRMARY</v>
      </c>
      <c r="BE1560" s="94" t="s">
        <v>765</v>
      </c>
      <c r="BF1560" s="94" t="s">
        <v>9133</v>
      </c>
      <c r="BG1560" s="94" t="s">
        <v>765</v>
      </c>
      <c r="BH1560" s="94" t="s">
        <v>9133</v>
      </c>
      <c r="BI1560" s="94" t="str">
        <f t="shared" si="1293"/>
        <v>RP5</v>
      </c>
    </row>
    <row r="1561" spans="56:61" hidden="1" x14ac:dyDescent="0.3">
      <c r="BD1561" t="str">
        <f t="shared" si="1292"/>
        <v>RP5MONTAGU HOSPITAL</v>
      </c>
      <c r="BE1561" s="94" t="s">
        <v>766</v>
      </c>
      <c r="BF1561" s="94" t="s">
        <v>9241</v>
      </c>
      <c r="BG1561" s="94" t="s">
        <v>766</v>
      </c>
      <c r="BH1561" s="94" t="s">
        <v>9241</v>
      </c>
      <c r="BI1561" s="94" t="str">
        <f t="shared" si="1293"/>
        <v>RP5</v>
      </c>
    </row>
    <row r="1562" spans="56:61" hidden="1" x14ac:dyDescent="0.3">
      <c r="BD1562" t="str">
        <f t="shared" si="1292"/>
        <v>RP5RETFORD HOSPITAL</v>
      </c>
      <c r="BE1562" s="94" t="s">
        <v>767</v>
      </c>
      <c r="BF1562" s="94" t="s">
        <v>3225</v>
      </c>
      <c r="BG1562" s="94" t="s">
        <v>767</v>
      </c>
      <c r="BH1562" s="94" t="s">
        <v>3225</v>
      </c>
      <c r="BI1562" s="94" t="str">
        <f t="shared" si="1293"/>
        <v>RP5</v>
      </c>
    </row>
    <row r="1563" spans="56:61" hidden="1" x14ac:dyDescent="0.3">
      <c r="BD1563" t="str">
        <f t="shared" si="1292"/>
        <v>RP5ROTHERHAM DISTRICT HOSPITAL</v>
      </c>
      <c r="BE1563" s="94" t="s">
        <v>8656</v>
      </c>
      <c r="BF1563" s="94" t="s">
        <v>8657</v>
      </c>
      <c r="BG1563" s="94" t="s">
        <v>8656</v>
      </c>
      <c r="BH1563" s="94" t="s">
        <v>8657</v>
      </c>
      <c r="BI1563" s="94" t="str">
        <f t="shared" si="1293"/>
        <v>RP5</v>
      </c>
    </row>
    <row r="1564" spans="56:61" hidden="1" x14ac:dyDescent="0.3">
      <c r="BD1564" t="str">
        <f t="shared" si="1292"/>
        <v>RP5THE VERMUYDEN CENTRE</v>
      </c>
      <c r="BE1564" s="94" t="s">
        <v>768</v>
      </c>
      <c r="BF1564" s="94" t="s">
        <v>9242</v>
      </c>
      <c r="BG1564" s="94" t="s">
        <v>768</v>
      </c>
      <c r="BH1564" s="94" t="s">
        <v>9242</v>
      </c>
      <c r="BI1564" s="94" t="str">
        <f t="shared" si="1293"/>
        <v>RP5</v>
      </c>
    </row>
    <row r="1565" spans="56:61" hidden="1" x14ac:dyDescent="0.3">
      <c r="BD1565" t="str">
        <f t="shared" ref="BD1565:BD1629" si="1294">CONCATENATE(LEFT(BE1565, 3),BF1565)</f>
        <v>RP5TICKHILL ROAD HOSPITAL</v>
      </c>
      <c r="BE1565" s="94" t="s">
        <v>769</v>
      </c>
      <c r="BF1565" s="94" t="s">
        <v>9243</v>
      </c>
      <c r="BG1565" s="94" t="s">
        <v>769</v>
      </c>
      <c r="BH1565" s="94" t="s">
        <v>9243</v>
      </c>
      <c r="BI1565" s="94" t="str">
        <f t="shared" ref="BI1565:BI1629" si="1295">LEFT(BG1565,3)</f>
        <v>RP5</v>
      </c>
    </row>
    <row r="1566" spans="56:61" hidden="1" x14ac:dyDescent="0.3">
      <c r="BD1566" t="str">
        <f t="shared" si="1294"/>
        <v>RP6EBENEZER STREET - RP613</v>
      </c>
      <c r="BE1566" s="94" t="s">
        <v>7857</v>
      </c>
      <c r="BF1566" s="94" t="s">
        <v>9244</v>
      </c>
      <c r="BG1566" s="94" t="s">
        <v>7857</v>
      </c>
      <c r="BH1566" s="94" t="s">
        <v>9244</v>
      </c>
      <c r="BI1566" s="94" t="str">
        <f t="shared" si="1295"/>
        <v>RP6</v>
      </c>
    </row>
    <row r="1567" spans="56:61" hidden="1" x14ac:dyDescent="0.3">
      <c r="BD1567" t="str">
        <f t="shared" si="1294"/>
        <v>RP6MOORFIELDS AT BEDFORD HOSPITAL - RP616</v>
      </c>
      <c r="BE1567" s="94" t="s">
        <v>7858</v>
      </c>
      <c r="BF1567" s="94" t="s">
        <v>9245</v>
      </c>
      <c r="BG1567" s="94" t="s">
        <v>7858</v>
      </c>
      <c r="BH1567" s="94" t="s">
        <v>9245</v>
      </c>
      <c r="BI1567" s="94" t="str">
        <f t="shared" si="1295"/>
        <v>RP6</v>
      </c>
    </row>
    <row r="1568" spans="56:61" hidden="1" x14ac:dyDescent="0.3">
      <c r="BD1568" t="str">
        <f t="shared" si="1294"/>
        <v>RP6MOORFIELDS AT EALING HOSPITAL - RP610</v>
      </c>
      <c r="BE1568" s="94" t="s">
        <v>7859</v>
      </c>
      <c r="BF1568" s="94" t="s">
        <v>9246</v>
      </c>
      <c r="BG1568" s="94" t="s">
        <v>7859</v>
      </c>
      <c r="BH1568" s="94" t="s">
        <v>9246</v>
      </c>
      <c r="BI1568" s="94" t="str">
        <f t="shared" si="1295"/>
        <v>RP6</v>
      </c>
    </row>
    <row r="1569" spans="56:61" hidden="1" x14ac:dyDescent="0.3">
      <c r="BD1569" t="str">
        <f t="shared" si="1294"/>
        <v>RP6MOORFIELDS AT HOMERTON HOSPITAL - RP609</v>
      </c>
      <c r="BE1569" s="94" t="s">
        <v>7860</v>
      </c>
      <c r="BF1569" s="94" t="s">
        <v>9247</v>
      </c>
      <c r="BG1569" s="94" t="s">
        <v>7860</v>
      </c>
      <c r="BH1569" s="94" t="s">
        <v>9247</v>
      </c>
      <c r="BI1569" s="94" t="str">
        <f t="shared" si="1295"/>
        <v>RP6</v>
      </c>
    </row>
    <row r="1570" spans="56:61" hidden="1" x14ac:dyDescent="0.3">
      <c r="BD1570" t="str">
        <f t="shared" si="1294"/>
        <v>RP6MOORFIELDS AT MAYDAY UNIVERSITY HOSPITAL - RP608</v>
      </c>
      <c r="BE1570" s="94" t="s">
        <v>7861</v>
      </c>
      <c r="BF1570" s="94" t="s">
        <v>9248</v>
      </c>
      <c r="BG1570" s="94" t="s">
        <v>7861</v>
      </c>
      <c r="BH1570" s="94" t="s">
        <v>9248</v>
      </c>
      <c r="BI1570" s="94" t="str">
        <f t="shared" si="1295"/>
        <v>RP6</v>
      </c>
    </row>
    <row r="1571" spans="56:61" hidden="1" x14ac:dyDescent="0.3">
      <c r="BD1571" t="str">
        <f t="shared" si="1294"/>
        <v>RP6MOORFIELDS AT MILE END HOSPITAL - RP607</v>
      </c>
      <c r="BE1571" s="94" t="s">
        <v>7862</v>
      </c>
      <c r="BF1571" s="94" t="s">
        <v>9249</v>
      </c>
      <c r="BG1571" s="94" t="s">
        <v>7862</v>
      </c>
      <c r="BH1571" s="94" t="s">
        <v>9249</v>
      </c>
      <c r="BI1571" s="94" t="str">
        <f t="shared" si="1295"/>
        <v>RP6</v>
      </c>
    </row>
    <row r="1572" spans="56:61" hidden="1" x14ac:dyDescent="0.3">
      <c r="BD1572" t="str">
        <f t="shared" si="1294"/>
        <v>RP6MOORFIELDS AT NORTHWICK PARK HOSPITAL - RP606</v>
      </c>
      <c r="BE1572" s="94" t="s">
        <v>7863</v>
      </c>
      <c r="BF1572" s="94" t="s">
        <v>9250</v>
      </c>
      <c r="BG1572" s="94" t="s">
        <v>7863</v>
      </c>
      <c r="BH1572" s="94" t="s">
        <v>9250</v>
      </c>
      <c r="BI1572" s="94" t="str">
        <f t="shared" si="1295"/>
        <v>RP6</v>
      </c>
    </row>
    <row r="1573" spans="56:61" hidden="1" x14ac:dyDescent="0.3">
      <c r="BD1573" t="str">
        <f t="shared" si="1294"/>
        <v>RP6MOORFIELDS AT POTTERS BAR HOSPITAL - RP605</v>
      </c>
      <c r="BE1573" s="94" t="s">
        <v>7864</v>
      </c>
      <c r="BF1573" s="94" t="s">
        <v>9251</v>
      </c>
      <c r="BG1573" s="94" t="s">
        <v>7864</v>
      </c>
      <c r="BH1573" s="94" t="s">
        <v>9251</v>
      </c>
      <c r="BI1573" s="94" t="str">
        <f t="shared" si="1295"/>
        <v>RP6</v>
      </c>
    </row>
    <row r="1574" spans="56:61" hidden="1" x14ac:dyDescent="0.3">
      <c r="BD1574" t="str">
        <f t="shared" si="1294"/>
        <v>RP6MOORFIELDS AT ST ANN'S HOSPITAL - RP603</v>
      </c>
      <c r="BE1574" s="94" t="s">
        <v>7865</v>
      </c>
      <c r="BF1574" s="94" t="s">
        <v>9252</v>
      </c>
      <c r="BG1574" s="94" t="s">
        <v>7865</v>
      </c>
      <c r="BH1574" s="94" t="s">
        <v>9252</v>
      </c>
      <c r="BI1574" s="94" t="str">
        <f t="shared" si="1295"/>
        <v>RP6</v>
      </c>
    </row>
    <row r="1575" spans="56:61" hidden="1" x14ac:dyDescent="0.3">
      <c r="BD1575" t="str">
        <f t="shared" si="1294"/>
        <v>RP6MOORFIELDS AT ST GEORGE'S HOSPITAL - RP604</v>
      </c>
      <c r="BE1575" s="94" t="s">
        <v>7866</v>
      </c>
      <c r="BF1575" s="94" t="s">
        <v>9253</v>
      </c>
      <c r="BG1575" s="94" t="s">
        <v>7866</v>
      </c>
      <c r="BH1575" s="94" t="s">
        <v>9253</v>
      </c>
      <c r="BI1575" s="94" t="str">
        <f t="shared" si="1295"/>
        <v>RP6</v>
      </c>
    </row>
    <row r="1576" spans="56:61" hidden="1" x14ac:dyDescent="0.3">
      <c r="BD1576" t="str">
        <f t="shared" si="1294"/>
        <v>RP6MOORFIELDS AT UPNEY LANE - RP611</v>
      </c>
      <c r="BE1576" s="94" t="s">
        <v>7867</v>
      </c>
      <c r="BF1576" s="94" t="s">
        <v>9254</v>
      </c>
      <c r="BG1576" s="94" t="s">
        <v>7867</v>
      </c>
      <c r="BH1576" s="94" t="s">
        <v>9254</v>
      </c>
      <c r="BI1576" s="94" t="str">
        <f t="shared" si="1295"/>
        <v>RP6</v>
      </c>
    </row>
    <row r="1577" spans="56:61" hidden="1" x14ac:dyDescent="0.3">
      <c r="BD1577" t="str">
        <f t="shared" si="1294"/>
        <v>RP6MOORFIELDS AT WATFORD GENERAL HOSPITAL - RP602</v>
      </c>
      <c r="BE1577" s="94" t="s">
        <v>7868</v>
      </c>
      <c r="BF1577" s="94" t="s">
        <v>9255</v>
      </c>
      <c r="BG1577" s="94" t="s">
        <v>7868</v>
      </c>
      <c r="BH1577" s="94" t="s">
        <v>9255</v>
      </c>
      <c r="BI1577" s="94" t="str">
        <f t="shared" si="1295"/>
        <v>RP6</v>
      </c>
    </row>
    <row r="1578" spans="56:61" hidden="1" x14ac:dyDescent="0.3">
      <c r="BD1578" t="str">
        <f t="shared" si="1294"/>
        <v>RP6MOORFIELDS EYE HOSPITAL (CITY ROAD) - RP601</v>
      </c>
      <c r="BE1578" s="94" t="s">
        <v>7869</v>
      </c>
      <c r="BF1578" s="94" t="s">
        <v>9256</v>
      </c>
      <c r="BG1578" s="94" t="s">
        <v>7869</v>
      </c>
      <c r="BH1578" s="94" t="s">
        <v>9256</v>
      </c>
      <c r="BI1578" s="94" t="str">
        <f t="shared" si="1295"/>
        <v>RP6</v>
      </c>
    </row>
    <row r="1579" spans="56:61" hidden="1" x14ac:dyDescent="0.3">
      <c r="BD1579" t="str">
        <f t="shared" si="1294"/>
        <v>RP6UPPER WIMPOLE STREET - RP615</v>
      </c>
      <c r="BE1579" s="94" t="s">
        <v>7870</v>
      </c>
      <c r="BF1579" s="94" t="s">
        <v>9257</v>
      </c>
      <c r="BG1579" s="94" t="s">
        <v>7870</v>
      </c>
      <c r="BH1579" s="94" t="s">
        <v>9257</v>
      </c>
      <c r="BI1579" s="94" t="str">
        <f t="shared" si="1295"/>
        <v>RP6</v>
      </c>
    </row>
    <row r="1580" spans="56:61" hidden="1" x14ac:dyDescent="0.3">
      <c r="BD1580" t="str">
        <f t="shared" si="1294"/>
        <v>RP7274 SC1AA C&amp;FS ASH VILLA IN PATIENT  L21252</v>
      </c>
      <c r="BE1580" s="94" t="s">
        <v>8084</v>
      </c>
      <c r="BF1580" s="94" t="s">
        <v>9258</v>
      </c>
      <c r="BG1580" s="94" t="s">
        <v>8084</v>
      </c>
      <c r="BH1580" s="94" t="s">
        <v>9258</v>
      </c>
      <c r="BI1580" s="94" t="str">
        <f t="shared" si="1295"/>
        <v>RP7</v>
      </c>
    </row>
    <row r="1581" spans="56:61" hidden="1" x14ac:dyDescent="0.3">
      <c r="BD1581" t="str">
        <f t="shared" si="1294"/>
        <v>RP7274 SSDEAC2 BRANT / LANGWORTH</v>
      </c>
      <c r="BE1581" s="94" t="s">
        <v>8085</v>
      </c>
      <c r="BF1581" s="94" t="s">
        <v>9259</v>
      </c>
      <c r="BG1581" s="94" t="s">
        <v>8085</v>
      </c>
      <c r="BH1581" s="94" t="s">
        <v>9259</v>
      </c>
      <c r="BI1581" s="94" t="str">
        <f t="shared" si="1295"/>
        <v>RP7</v>
      </c>
    </row>
    <row r="1582" spans="56:61" hidden="1" x14ac:dyDescent="0.3">
      <c r="BD1582" t="str">
        <f t="shared" si="1294"/>
        <v>RP7274 SSLDL2 LLC ASSESSMENT &amp; TREATMENT &amp; REHAB</v>
      </c>
      <c r="BE1582" s="94" t="s">
        <v>8086</v>
      </c>
      <c r="BF1582" s="94" t="s">
        <v>9260</v>
      </c>
      <c r="BG1582" s="94" t="s">
        <v>8086</v>
      </c>
      <c r="BH1582" s="94" t="s">
        <v>9260</v>
      </c>
      <c r="BI1582" s="94" t="str">
        <f t="shared" si="1295"/>
        <v>RP7</v>
      </c>
    </row>
    <row r="1583" spans="56:61" hidden="1" x14ac:dyDescent="0.3">
      <c r="BD1583" t="str">
        <f t="shared" si="1294"/>
        <v>RP7274 SSRH1 MAPLE LODGE REHAB L21525</v>
      </c>
      <c r="BE1583" s="94" t="s">
        <v>8087</v>
      </c>
      <c r="BF1583" s="94" t="s">
        <v>9261</v>
      </c>
      <c r="BG1583" s="94" t="s">
        <v>8087</v>
      </c>
      <c r="BH1583" s="94" t="s">
        <v>9261</v>
      </c>
      <c r="BI1583" s="94" t="str">
        <f t="shared" si="1295"/>
        <v>RP7</v>
      </c>
    </row>
    <row r="1584" spans="56:61" hidden="1" x14ac:dyDescent="0.3">
      <c r="BD1584" t="str">
        <f t="shared" si="1294"/>
        <v>RP7274 SSRH2 ASHLEY HOUSE REHAB L21540</v>
      </c>
      <c r="BE1584" s="94" t="s">
        <v>8088</v>
      </c>
      <c r="BF1584" s="94" t="s">
        <v>9262</v>
      </c>
      <c r="BG1584" s="94" t="s">
        <v>8088</v>
      </c>
      <c r="BH1584" s="94" t="s">
        <v>9262</v>
      </c>
      <c r="BI1584" s="94" t="str">
        <f t="shared" si="1295"/>
        <v>RP7</v>
      </c>
    </row>
    <row r="1585" spans="56:61" hidden="1" x14ac:dyDescent="0.3">
      <c r="BD1585" t="str">
        <f t="shared" si="1294"/>
        <v>RP7ACUTE MENTAL HEALTH UNIT &amp; DAY HOSPITAL</v>
      </c>
      <c r="BE1585" s="94" t="s">
        <v>2053</v>
      </c>
      <c r="BF1585" s="94" t="s">
        <v>2054</v>
      </c>
      <c r="BG1585" s="94" t="s">
        <v>2053</v>
      </c>
      <c r="BH1585" s="94" t="s">
        <v>2054</v>
      </c>
      <c r="BI1585" s="94" t="str">
        <f t="shared" si="1295"/>
        <v>RP7</v>
      </c>
    </row>
    <row r="1586" spans="56:61" hidden="1" x14ac:dyDescent="0.3">
      <c r="BD1586" t="str">
        <f t="shared" si="1294"/>
        <v>RP7ADDACTION</v>
      </c>
      <c r="BE1586" s="94" t="s">
        <v>2043</v>
      </c>
      <c r="BF1586" s="94" t="s">
        <v>2044</v>
      </c>
      <c r="BG1586" s="94" t="s">
        <v>2043</v>
      </c>
      <c r="BH1586" s="94" t="s">
        <v>2044</v>
      </c>
      <c r="BI1586" s="94" t="str">
        <f t="shared" si="1295"/>
        <v>RP7</v>
      </c>
    </row>
    <row r="1587" spans="56:61" hidden="1" x14ac:dyDescent="0.3">
      <c r="BD1587" t="str">
        <f t="shared" si="1294"/>
        <v>RP7ADDACTION</v>
      </c>
      <c r="BE1587" s="94" t="s">
        <v>2096</v>
      </c>
      <c r="BF1587" s="94" t="s">
        <v>2044</v>
      </c>
      <c r="BG1587" s="94" t="s">
        <v>2096</v>
      </c>
      <c r="BH1587" s="94" t="s">
        <v>2044</v>
      </c>
      <c r="BI1587" s="94" t="str">
        <f t="shared" si="1295"/>
        <v>RP7</v>
      </c>
    </row>
    <row r="1588" spans="56:61" hidden="1" x14ac:dyDescent="0.3">
      <c r="BD1588" t="str">
        <f t="shared" si="1294"/>
        <v>RP7CARHOLME COURT</v>
      </c>
      <c r="BE1588" s="94" t="s">
        <v>10223</v>
      </c>
      <c r="BF1588" s="94" t="s">
        <v>10224</v>
      </c>
      <c r="BG1588" s="94" t="s">
        <v>10223</v>
      </c>
      <c r="BH1588" s="94" t="s">
        <v>10224</v>
      </c>
      <c r="BI1588" s="94" t="str">
        <f t="shared" si="1295"/>
        <v>RP7</v>
      </c>
    </row>
    <row r="1589" spans="56:61" hidden="1" x14ac:dyDescent="0.3">
      <c r="BD1589" t="str">
        <f t="shared" si="1294"/>
        <v>RP7CONS 13 PHC</v>
      </c>
      <c r="BE1589" s="94" t="s">
        <v>2082</v>
      </c>
      <c r="BF1589" s="94" t="s">
        <v>2083</v>
      </c>
      <c r="BG1589" s="94" t="s">
        <v>2082</v>
      </c>
      <c r="BH1589" s="94" t="s">
        <v>2083</v>
      </c>
      <c r="BI1589" s="94" t="str">
        <f t="shared" si="1295"/>
        <v>RP7</v>
      </c>
    </row>
    <row r="1590" spans="56:61" hidden="1" x14ac:dyDescent="0.3">
      <c r="BD1590" t="str">
        <f t="shared" si="1294"/>
        <v>RP7CONS 8 DOP</v>
      </c>
      <c r="BE1590" s="94" t="s">
        <v>2064</v>
      </c>
      <c r="BF1590" s="94" t="s">
        <v>2065</v>
      </c>
      <c r="BG1590" s="94" t="s">
        <v>2064</v>
      </c>
      <c r="BH1590" s="94" t="s">
        <v>2065</v>
      </c>
      <c r="BI1590" s="94" t="str">
        <f t="shared" si="1295"/>
        <v>RP7</v>
      </c>
    </row>
    <row r="1591" spans="56:61" hidden="1" x14ac:dyDescent="0.3">
      <c r="BD1591" t="str">
        <f t="shared" si="1294"/>
        <v>RP7CONS 9 DOP</v>
      </c>
      <c r="BE1591" s="94" t="s">
        <v>2062</v>
      </c>
      <c r="BF1591" s="94" t="s">
        <v>2063</v>
      </c>
      <c r="BG1591" s="94" t="s">
        <v>2062</v>
      </c>
      <c r="BH1591" s="94" t="s">
        <v>2063</v>
      </c>
      <c r="BI1591" s="94" t="str">
        <f t="shared" si="1295"/>
        <v>RP7</v>
      </c>
    </row>
    <row r="1592" spans="56:61" hidden="1" x14ac:dyDescent="0.3">
      <c r="BD1592" t="str">
        <f t="shared" si="1294"/>
        <v>RP7CORKTREE CRESCENT</v>
      </c>
      <c r="BE1592" s="94" t="s">
        <v>2036</v>
      </c>
      <c r="BF1592" s="94" t="s">
        <v>2037</v>
      </c>
      <c r="BG1592" s="94" t="s">
        <v>2036</v>
      </c>
      <c r="BH1592" s="94" t="s">
        <v>2037</v>
      </c>
      <c r="BI1592" s="94" t="str">
        <f t="shared" si="1295"/>
        <v>RP7</v>
      </c>
    </row>
    <row r="1593" spans="56:61" hidden="1" x14ac:dyDescent="0.3">
      <c r="BD1593" t="str">
        <f t="shared" si="1294"/>
        <v>RP7DEPARTMENT OF PSYCHIATRY</v>
      </c>
      <c r="BE1593" s="94" t="s">
        <v>2068</v>
      </c>
      <c r="BF1593" s="94" t="s">
        <v>2069</v>
      </c>
      <c r="BG1593" s="94" t="s">
        <v>2068</v>
      </c>
      <c r="BH1593" s="94" t="s">
        <v>2069</v>
      </c>
      <c r="BI1593" s="94" t="str">
        <f t="shared" si="1295"/>
        <v>RP7</v>
      </c>
    </row>
    <row r="1594" spans="56:61" hidden="1" x14ac:dyDescent="0.3">
      <c r="BD1594" t="str">
        <f t="shared" si="1294"/>
        <v>RP7DIANA PRINCESS OF WALES HOSPITAL</v>
      </c>
      <c r="BE1594" s="94" t="s">
        <v>2047</v>
      </c>
      <c r="BF1594" s="94" t="s">
        <v>2048</v>
      </c>
      <c r="BG1594" s="94" t="s">
        <v>2047</v>
      </c>
      <c r="BH1594" s="94" t="s">
        <v>2048</v>
      </c>
      <c r="BI1594" s="94" t="str">
        <f t="shared" si="1295"/>
        <v>RP7</v>
      </c>
    </row>
    <row r="1595" spans="56:61" hidden="1" x14ac:dyDescent="0.3">
      <c r="BD1595" t="str">
        <f t="shared" si="1294"/>
        <v>RP7EMSI UNIT - PILGRIM HOSPITAL SITE</v>
      </c>
      <c r="BE1595" s="94" t="s">
        <v>2040</v>
      </c>
      <c r="BF1595" s="94" t="s">
        <v>2041</v>
      </c>
      <c r="BG1595" s="94" t="s">
        <v>2040</v>
      </c>
      <c r="BH1595" s="94" t="s">
        <v>2041</v>
      </c>
      <c r="BI1595" s="94" t="str">
        <f t="shared" si="1295"/>
        <v>RP7</v>
      </c>
    </row>
    <row r="1596" spans="56:61" hidden="1" x14ac:dyDescent="0.3">
      <c r="BD1596" t="str">
        <f t="shared" si="1294"/>
        <v>RP7GRIMSBY CAFS (A)</v>
      </c>
      <c r="BE1596" s="94" t="s">
        <v>2058</v>
      </c>
      <c r="BF1596" s="94" t="s">
        <v>2059</v>
      </c>
      <c r="BG1596" s="94" t="s">
        <v>2058</v>
      </c>
      <c r="BH1596" s="94" t="s">
        <v>2059</v>
      </c>
      <c r="BI1596" s="94" t="str">
        <f t="shared" si="1295"/>
        <v>RP7</v>
      </c>
    </row>
    <row r="1597" spans="56:61" hidden="1" x14ac:dyDescent="0.3">
      <c r="BD1597" t="str">
        <f t="shared" si="1294"/>
        <v>RP7GRIMSBY CAFS (B)</v>
      </c>
      <c r="BE1597" s="94" t="s">
        <v>2060</v>
      </c>
      <c r="BF1597" s="94" t="s">
        <v>2061</v>
      </c>
      <c r="BG1597" s="94" t="s">
        <v>2060</v>
      </c>
      <c r="BH1597" s="94" t="s">
        <v>2061</v>
      </c>
      <c r="BI1597" s="94" t="str">
        <f t="shared" si="1295"/>
        <v>RP7</v>
      </c>
    </row>
    <row r="1598" spans="56:61" hidden="1" x14ac:dyDescent="0.3">
      <c r="BD1598" t="str">
        <f t="shared" si="1294"/>
        <v>RP7JOHNSON COMMUNITY HOSPITAL</v>
      </c>
      <c r="BE1598" s="94" t="s">
        <v>2094</v>
      </c>
      <c r="BF1598" s="94" t="s">
        <v>2095</v>
      </c>
      <c r="BG1598" s="94" t="s">
        <v>2094</v>
      </c>
      <c r="BH1598" s="94" t="s">
        <v>2095</v>
      </c>
      <c r="BI1598" s="94" t="str">
        <f t="shared" si="1295"/>
        <v>RP7</v>
      </c>
    </row>
    <row r="1599" spans="56:61" hidden="1" x14ac:dyDescent="0.3">
      <c r="BD1599" t="str">
        <f t="shared" si="1294"/>
        <v>RP7LOUTH OLDER ADULT</v>
      </c>
      <c r="BE1599" s="94" t="s">
        <v>2070</v>
      </c>
      <c r="BF1599" s="94" t="s">
        <v>2071</v>
      </c>
      <c r="BG1599" s="94" t="s">
        <v>2070</v>
      </c>
      <c r="BH1599" s="94" t="s">
        <v>2071</v>
      </c>
      <c r="BI1599" s="94" t="str">
        <f t="shared" si="1295"/>
        <v>RP7</v>
      </c>
    </row>
    <row r="1600" spans="56:61" hidden="1" x14ac:dyDescent="0.3">
      <c r="BD1600" t="str">
        <f t="shared" si="1294"/>
        <v>RP7LOW SECURE MENTAL HEALTH UNIT</v>
      </c>
      <c r="BE1600" s="94" t="s">
        <v>2055</v>
      </c>
      <c r="BF1600" s="94" t="s">
        <v>8300</v>
      </c>
      <c r="BG1600" s="94" t="s">
        <v>2055</v>
      </c>
      <c r="BH1600" s="94" t="s">
        <v>8300</v>
      </c>
      <c r="BI1600" s="94" t="str">
        <f t="shared" si="1295"/>
        <v>RP7</v>
      </c>
    </row>
    <row r="1601" spans="56:61" hidden="1" x14ac:dyDescent="0.3">
      <c r="BD1601" t="str">
        <f t="shared" si="1294"/>
        <v>RP7MANTHORPE C2</v>
      </c>
      <c r="BE1601" s="94" t="s">
        <v>2086</v>
      </c>
      <c r="BF1601" s="94" t="s">
        <v>2087</v>
      </c>
      <c r="BG1601" s="94" t="s">
        <v>2086</v>
      </c>
      <c r="BH1601" s="94" t="s">
        <v>2087</v>
      </c>
      <c r="BI1601" s="94" t="str">
        <f t="shared" si="1295"/>
        <v>RP7</v>
      </c>
    </row>
    <row r="1602" spans="56:61" hidden="1" x14ac:dyDescent="0.3">
      <c r="BD1602" t="str">
        <f t="shared" si="1294"/>
        <v>RP7MANTHORPE C3</v>
      </c>
      <c r="BE1602" s="94" t="s">
        <v>2066</v>
      </c>
      <c r="BF1602" s="94" t="s">
        <v>2067</v>
      </c>
      <c r="BG1602" s="94" t="s">
        <v>2066</v>
      </c>
      <c r="BH1602" s="94" t="s">
        <v>2067</v>
      </c>
      <c r="BI1602" s="94" t="str">
        <f t="shared" si="1295"/>
        <v>RP7</v>
      </c>
    </row>
    <row r="1603" spans="56:61" hidden="1" x14ac:dyDescent="0.3">
      <c r="BD1603" t="str">
        <f t="shared" si="1294"/>
        <v>RP7MENTAL HEALTH LONG TERM REHABILITATION &amp; DAY HOSPITAL</v>
      </c>
      <c r="BE1603" s="94" t="s">
        <v>2056</v>
      </c>
      <c r="BF1603" s="94" t="s">
        <v>2057</v>
      </c>
      <c r="BG1603" s="94" t="s">
        <v>2056</v>
      </c>
      <c r="BH1603" s="94" t="s">
        <v>2057</v>
      </c>
      <c r="BI1603" s="94" t="str">
        <f t="shared" si="1295"/>
        <v>RP7</v>
      </c>
    </row>
    <row r="1604" spans="56:61" hidden="1" x14ac:dyDescent="0.3">
      <c r="BD1604" t="str">
        <f t="shared" si="1294"/>
        <v>RP7MENTAL HEALTH UNIT - BEACONFIELD</v>
      </c>
      <c r="BE1604" s="94" t="s">
        <v>2074</v>
      </c>
      <c r="BF1604" s="94" t="s">
        <v>2075</v>
      </c>
      <c r="BG1604" s="94" t="s">
        <v>2074</v>
      </c>
      <c r="BH1604" s="94" t="s">
        <v>2075</v>
      </c>
      <c r="BI1604" s="94" t="str">
        <f t="shared" si="1295"/>
        <v>RP7</v>
      </c>
    </row>
    <row r="1605" spans="56:61" hidden="1" x14ac:dyDescent="0.3">
      <c r="BD1605" t="str">
        <f t="shared" si="1294"/>
        <v>RP7MENTAL HEALTH UNIT - GRANTHAM</v>
      </c>
      <c r="BE1605" s="94" t="s">
        <v>2072</v>
      </c>
      <c r="BF1605" s="94" t="s">
        <v>2073</v>
      </c>
      <c r="BG1605" s="94" t="s">
        <v>2072</v>
      </c>
      <c r="BH1605" s="94" t="s">
        <v>2073</v>
      </c>
      <c r="BI1605" s="94" t="str">
        <f t="shared" si="1295"/>
        <v>RP7</v>
      </c>
    </row>
    <row r="1606" spans="56:61" hidden="1" x14ac:dyDescent="0.3">
      <c r="BD1606" t="str">
        <f t="shared" si="1294"/>
        <v>RP7MENTAL HEALTH UNIT - SLEAFORD</v>
      </c>
      <c r="BE1606" s="94" t="s">
        <v>2088</v>
      </c>
      <c r="BF1606" s="94" t="s">
        <v>2089</v>
      </c>
      <c r="BG1606" s="94" t="s">
        <v>2088</v>
      </c>
      <c r="BH1606" s="94" t="s">
        <v>2089</v>
      </c>
      <c r="BI1606" s="94" t="str">
        <f t="shared" si="1295"/>
        <v>RP7</v>
      </c>
    </row>
    <row r="1607" spans="56:61" hidden="1" x14ac:dyDescent="0.3">
      <c r="BD1607" t="str">
        <f t="shared" si="1294"/>
        <v>RP7MENTAL HEALTH UNIT - STAMFORD</v>
      </c>
      <c r="BE1607" s="94" t="s">
        <v>2092</v>
      </c>
      <c r="BF1607" s="94" t="s">
        <v>2093</v>
      </c>
      <c r="BG1607" s="94" t="s">
        <v>2092</v>
      </c>
      <c r="BH1607" s="94" t="s">
        <v>2093</v>
      </c>
      <c r="BI1607" s="94" t="str">
        <f t="shared" si="1295"/>
        <v>RP7</v>
      </c>
    </row>
    <row r="1608" spans="56:61" hidden="1" x14ac:dyDescent="0.3">
      <c r="BD1608" t="str">
        <f t="shared" si="1294"/>
        <v>RP7MENTAL HEALTH UNIT - SYCAMORE</v>
      </c>
      <c r="BE1608" s="94" t="s">
        <v>2090</v>
      </c>
      <c r="BF1608" s="94" t="s">
        <v>2091</v>
      </c>
      <c r="BG1608" s="94" t="s">
        <v>2090</v>
      </c>
      <c r="BH1608" s="94" t="s">
        <v>2091</v>
      </c>
      <c r="BI1608" s="94" t="str">
        <f t="shared" si="1295"/>
        <v>RP7</v>
      </c>
    </row>
    <row r="1609" spans="56:61" hidden="1" x14ac:dyDescent="0.3">
      <c r="BD1609" t="str">
        <f t="shared" si="1294"/>
        <v>RP7MENTAL HEALTH UNIT FOR OLDER PEOPLE - ROCHFORD UNIT</v>
      </c>
      <c r="BE1609" s="94" t="s">
        <v>2034</v>
      </c>
      <c r="BF1609" s="94" t="s">
        <v>2035</v>
      </c>
      <c r="BG1609" s="94" t="s">
        <v>2034</v>
      </c>
      <c r="BH1609" s="94" t="s">
        <v>2035</v>
      </c>
      <c r="BI1609" s="94" t="str">
        <f t="shared" si="1295"/>
        <v>RP7</v>
      </c>
    </row>
    <row r="1610" spans="56:61" hidden="1" x14ac:dyDescent="0.3">
      <c r="BD1610" t="str">
        <f t="shared" si="1294"/>
        <v>RP7NE LINCS ADHD</v>
      </c>
      <c r="BE1610" s="94" t="s">
        <v>2076</v>
      </c>
      <c r="BF1610" s="94" t="s">
        <v>2077</v>
      </c>
      <c r="BG1610" s="94" t="s">
        <v>2076</v>
      </c>
      <c r="BH1610" s="94" t="s">
        <v>2077</v>
      </c>
      <c r="BI1610" s="94" t="str">
        <f t="shared" si="1295"/>
        <v>RP7</v>
      </c>
    </row>
    <row r="1611" spans="56:61" hidden="1" x14ac:dyDescent="0.3">
      <c r="BD1611" t="str">
        <f t="shared" si="1294"/>
        <v>RP7NORTH SEA CAMP</v>
      </c>
      <c r="BE1611" s="94" t="s">
        <v>2080</v>
      </c>
      <c r="BF1611" s="94" t="s">
        <v>2081</v>
      </c>
      <c r="BG1611" s="94" t="s">
        <v>2080</v>
      </c>
      <c r="BH1611" s="94" t="s">
        <v>2081</v>
      </c>
      <c r="BI1611" s="94" t="str">
        <f t="shared" si="1295"/>
        <v>RP7</v>
      </c>
    </row>
    <row r="1612" spans="56:61" hidden="1" x14ac:dyDescent="0.3">
      <c r="BD1612" t="str">
        <f t="shared" si="1294"/>
        <v>RP7NORTON LEA</v>
      </c>
      <c r="BE1612" s="94" t="s">
        <v>2038</v>
      </c>
      <c r="BF1612" s="94" t="s">
        <v>2039</v>
      </c>
      <c r="BG1612" s="94" t="s">
        <v>2038</v>
      </c>
      <c r="BH1612" s="94" t="s">
        <v>2039</v>
      </c>
      <c r="BI1612" s="94" t="str">
        <f t="shared" si="1295"/>
        <v>RP7</v>
      </c>
    </row>
    <row r="1613" spans="56:61" hidden="1" x14ac:dyDescent="0.3">
      <c r="BD1613" t="str">
        <f t="shared" si="1294"/>
        <v>RP7PHC PORTACABIN</v>
      </c>
      <c r="BE1613" s="94" t="s">
        <v>2045</v>
      </c>
      <c r="BF1613" s="94" t="s">
        <v>2046</v>
      </c>
      <c r="BG1613" s="94" t="s">
        <v>2045</v>
      </c>
      <c r="BH1613" s="94" t="s">
        <v>2046</v>
      </c>
      <c r="BI1613" s="94" t="str">
        <f t="shared" si="1295"/>
        <v>RP7</v>
      </c>
    </row>
    <row r="1614" spans="56:61" hidden="1" x14ac:dyDescent="0.3">
      <c r="BD1614" t="str">
        <f t="shared" si="1294"/>
        <v>RP7PHOENIX UNIT</v>
      </c>
      <c r="BE1614" s="94" t="s">
        <v>2042</v>
      </c>
      <c r="BF1614" s="94" t="s">
        <v>1914</v>
      </c>
      <c r="BG1614" s="94" t="s">
        <v>2042</v>
      </c>
      <c r="BH1614" s="94" t="s">
        <v>1914</v>
      </c>
      <c r="BI1614" s="94" t="str">
        <f t="shared" si="1295"/>
        <v>RP7</v>
      </c>
    </row>
    <row r="1615" spans="56:61" hidden="1" x14ac:dyDescent="0.3">
      <c r="BD1615" t="str">
        <f t="shared" si="1294"/>
        <v>RP7PSYCHOLOGY UNIT</v>
      </c>
      <c r="BE1615" s="94" t="s">
        <v>2051</v>
      </c>
      <c r="BF1615" s="94" t="s">
        <v>2052</v>
      </c>
      <c r="BG1615" s="94" t="s">
        <v>2051</v>
      </c>
      <c r="BH1615" s="94" t="s">
        <v>2052</v>
      </c>
      <c r="BI1615" s="94" t="str">
        <f t="shared" si="1295"/>
        <v>RP7</v>
      </c>
    </row>
    <row r="1616" spans="56:61" hidden="1" x14ac:dyDescent="0.3">
      <c r="BD1616" t="str">
        <f t="shared" si="1294"/>
        <v>RP7SECURE COMMUNITY ESTABLISHMENT</v>
      </c>
      <c r="BE1616" s="94" t="s">
        <v>2078</v>
      </c>
      <c r="BF1616" s="94" t="s">
        <v>2079</v>
      </c>
      <c r="BG1616" s="94" t="s">
        <v>2078</v>
      </c>
      <c r="BH1616" s="94" t="s">
        <v>2079</v>
      </c>
      <c r="BI1616" s="94" t="str">
        <f t="shared" si="1295"/>
        <v>RP7</v>
      </c>
    </row>
    <row r="1617" spans="56:61" hidden="1" x14ac:dyDescent="0.3">
      <c r="BD1617" t="str">
        <f t="shared" si="1294"/>
        <v>RP7SPALDING COMM C1</v>
      </c>
      <c r="BE1617" s="94" t="s">
        <v>2084</v>
      </c>
      <c r="BF1617" s="94" t="s">
        <v>2085</v>
      </c>
      <c r="BG1617" s="94" t="s">
        <v>2084</v>
      </c>
      <c r="BH1617" s="94" t="s">
        <v>2085</v>
      </c>
      <c r="BI1617" s="94" t="str">
        <f t="shared" si="1295"/>
        <v>RP7</v>
      </c>
    </row>
    <row r="1618" spans="56:61" hidden="1" x14ac:dyDescent="0.3">
      <c r="BD1618" t="str">
        <f t="shared" si="1294"/>
        <v>RP7SPIRE WALK</v>
      </c>
      <c r="BE1618" s="94" t="s">
        <v>2097</v>
      </c>
      <c r="BF1618" s="94" t="s">
        <v>2098</v>
      </c>
      <c r="BG1618" s="94" t="s">
        <v>2097</v>
      </c>
      <c r="BH1618" s="94" t="s">
        <v>2098</v>
      </c>
      <c r="BI1618" s="94" t="str">
        <f t="shared" si="1295"/>
        <v>RP7</v>
      </c>
    </row>
    <row r="1619" spans="56:61" hidden="1" x14ac:dyDescent="0.3">
      <c r="BD1619" t="str">
        <f t="shared" si="1294"/>
        <v>RP7THE KEEP</v>
      </c>
      <c r="BE1619" s="94" t="s">
        <v>2049</v>
      </c>
      <c r="BF1619" s="94" t="s">
        <v>2050</v>
      </c>
      <c r="BG1619" s="94" t="s">
        <v>2049</v>
      </c>
      <c r="BH1619" s="94" t="s">
        <v>2050</v>
      </c>
      <c r="BI1619" s="94" t="str">
        <f t="shared" si="1295"/>
        <v>RP7</v>
      </c>
    </row>
    <row r="1620" spans="56:61" hidden="1" x14ac:dyDescent="0.3">
      <c r="BD1620" t="str">
        <f t="shared" si="1294"/>
        <v>RP7THE WILLOWS- UNIT 5</v>
      </c>
      <c r="BE1620" s="94" t="s">
        <v>2099</v>
      </c>
      <c r="BF1620" s="94" t="s">
        <v>2100</v>
      </c>
      <c r="BG1620" s="94" t="s">
        <v>2099</v>
      </c>
      <c r="BH1620" s="94" t="s">
        <v>2100</v>
      </c>
      <c r="BI1620" s="94" t="str">
        <f t="shared" si="1295"/>
        <v>RP7</v>
      </c>
    </row>
    <row r="1621" spans="56:61" hidden="1" x14ac:dyDescent="0.3">
      <c r="BD1621" t="str">
        <f t="shared" si="1294"/>
        <v>RP7THE WILLOWS- UNITS 1 AND 2</v>
      </c>
      <c r="BE1621" s="94" t="s">
        <v>2101</v>
      </c>
      <c r="BF1621" s="94" t="s">
        <v>2102</v>
      </c>
      <c r="BG1621" s="94" t="s">
        <v>2101</v>
      </c>
      <c r="BH1621" s="94" t="s">
        <v>2102</v>
      </c>
      <c r="BI1621" s="94" t="str">
        <f t="shared" si="1295"/>
        <v>RP7</v>
      </c>
    </row>
    <row r="1622" spans="56:61" hidden="1" x14ac:dyDescent="0.3">
      <c r="BD1622" t="str">
        <f t="shared" si="1294"/>
        <v>RPADARENT VALLEY HOSPITAL - RPA28</v>
      </c>
      <c r="BE1622" s="94" t="s">
        <v>7871</v>
      </c>
      <c r="BF1622" s="94" t="s">
        <v>9263</v>
      </c>
      <c r="BG1622" s="94" t="s">
        <v>7871</v>
      </c>
      <c r="BH1622" s="94" t="s">
        <v>9263</v>
      </c>
      <c r="BI1622" s="94" t="str">
        <f t="shared" si="1295"/>
        <v>RPA</v>
      </c>
    </row>
    <row r="1623" spans="56:61" hidden="1" x14ac:dyDescent="0.3">
      <c r="BD1623" t="str">
        <f t="shared" si="1294"/>
        <v>RPAGRAVESHAM COMMUNITY HOSPITAL - RPA68</v>
      </c>
      <c r="BE1623" s="94" t="s">
        <v>7872</v>
      </c>
      <c r="BF1623" s="94" t="s">
        <v>9264</v>
      </c>
      <c r="BG1623" s="94" t="s">
        <v>7872</v>
      </c>
      <c r="BH1623" s="94" t="s">
        <v>9264</v>
      </c>
      <c r="BI1623" s="94" t="str">
        <f t="shared" si="1295"/>
        <v>RPA</v>
      </c>
    </row>
    <row r="1624" spans="56:61" hidden="1" x14ac:dyDescent="0.3">
      <c r="BD1624" t="str">
        <f t="shared" si="1294"/>
        <v>RPAMAIDSTONE HOSPITAL - RPA27</v>
      </c>
      <c r="BE1624" s="94" t="s">
        <v>7873</v>
      </c>
      <c r="BF1624" s="94" t="s">
        <v>9265</v>
      </c>
      <c r="BG1624" s="94" t="s">
        <v>7873</v>
      </c>
      <c r="BH1624" s="94" t="s">
        <v>9265</v>
      </c>
      <c r="BI1624" s="94" t="str">
        <f t="shared" si="1295"/>
        <v>RPA</v>
      </c>
    </row>
    <row r="1625" spans="56:61" ht="12.75" hidden="1" customHeight="1" x14ac:dyDescent="0.3">
      <c r="BD1625" t="str">
        <f t="shared" si="1294"/>
        <v>RPAMEDWAY MARITIME HOSPITAL - RPA02</v>
      </c>
      <c r="BE1625" s="94" t="s">
        <v>7874</v>
      </c>
      <c r="BF1625" s="94" t="s">
        <v>9266</v>
      </c>
      <c r="BG1625" s="94" t="s">
        <v>7874</v>
      </c>
      <c r="BH1625" s="94" t="s">
        <v>9266</v>
      </c>
      <c r="BI1625" s="94" t="str">
        <f t="shared" si="1295"/>
        <v>RPA</v>
      </c>
    </row>
    <row r="1626" spans="56:61" ht="12.75" hidden="1" customHeight="1" x14ac:dyDescent="0.3">
      <c r="BD1626" t="str">
        <f t="shared" si="1294"/>
        <v>RPASHEPPEY COMMUNITY HOSPITAL - RPA17</v>
      </c>
      <c r="BE1626" s="94" t="s">
        <v>7875</v>
      </c>
      <c r="BF1626" s="94" t="s">
        <v>9267</v>
      </c>
      <c r="BG1626" s="94" t="s">
        <v>7875</v>
      </c>
      <c r="BH1626" s="94" t="s">
        <v>9267</v>
      </c>
      <c r="BI1626" s="94" t="str">
        <f t="shared" si="1295"/>
        <v>RPA</v>
      </c>
    </row>
    <row r="1627" spans="56:61" hidden="1" x14ac:dyDescent="0.3">
      <c r="BD1627" t="str">
        <f t="shared" si="1294"/>
        <v>RPASITTINGBOURNE HOSPITAL - RPA29</v>
      </c>
      <c r="BE1627" s="94" t="s">
        <v>7876</v>
      </c>
      <c r="BF1627" s="94" t="s">
        <v>9268</v>
      </c>
      <c r="BG1627" s="94" t="s">
        <v>7876</v>
      </c>
      <c r="BH1627" s="94" t="s">
        <v>9268</v>
      </c>
      <c r="BI1627" s="94" t="str">
        <f t="shared" si="1295"/>
        <v>RPA</v>
      </c>
    </row>
    <row r="1628" spans="56:61" hidden="1" x14ac:dyDescent="0.3">
      <c r="BD1628" t="str">
        <f t="shared" si="1294"/>
        <v>RPASPIRE ALEXANDRA HOSPITAL - RPA44</v>
      </c>
      <c r="BE1628" s="94" t="s">
        <v>7877</v>
      </c>
      <c r="BF1628" s="94" t="s">
        <v>9269</v>
      </c>
      <c r="BG1628" s="94" t="s">
        <v>7877</v>
      </c>
      <c r="BH1628" s="94" t="s">
        <v>9269</v>
      </c>
      <c r="BI1628" s="94" t="str">
        <f t="shared" si="1295"/>
        <v>RPA</v>
      </c>
    </row>
    <row r="1629" spans="56:61" hidden="1" x14ac:dyDescent="0.3">
      <c r="BD1629" t="str">
        <f t="shared" si="1294"/>
        <v>RPCASHFORD HOSPITAL - RPC40</v>
      </c>
      <c r="BE1629" s="94" t="s">
        <v>7878</v>
      </c>
      <c r="BF1629" s="94" t="s">
        <v>9270</v>
      </c>
      <c r="BG1629" s="94" t="s">
        <v>7878</v>
      </c>
      <c r="BH1629" s="94" t="s">
        <v>9270</v>
      </c>
      <c r="BI1629" s="94" t="str">
        <f t="shared" si="1295"/>
        <v>RPC</v>
      </c>
    </row>
    <row r="1630" spans="56:61" ht="12.75" hidden="1" customHeight="1" x14ac:dyDescent="0.3">
      <c r="BD1630" t="str">
        <f t="shared" ref="BD1630:BD1693" si="1296">CONCATENATE(LEFT(BE1630, 3),BF1630)</f>
        <v>RPCBUCKLAND HOSPITAL - RPC20</v>
      </c>
      <c r="BE1630" s="94" t="s">
        <v>7879</v>
      </c>
      <c r="BF1630" s="94" t="s">
        <v>9271</v>
      </c>
      <c r="BG1630" s="94" t="s">
        <v>7879</v>
      </c>
      <c r="BH1630" s="94" t="s">
        <v>9271</v>
      </c>
      <c r="BI1630" s="94" t="str">
        <f t="shared" ref="BI1630:BI1693" si="1297">LEFT(BG1630,3)</f>
        <v>RPC</v>
      </c>
    </row>
    <row r="1631" spans="56:61" ht="12.75" hidden="1" customHeight="1" x14ac:dyDescent="0.3">
      <c r="BD1631" t="str">
        <f t="shared" si="1296"/>
        <v>RPCDARENT VALLEY HOSPITAL - RPC12</v>
      </c>
      <c r="BE1631" s="94" t="s">
        <v>7880</v>
      </c>
      <c r="BF1631" s="94" t="s">
        <v>9272</v>
      </c>
      <c r="BG1631" s="94" t="s">
        <v>7880</v>
      </c>
      <c r="BH1631" s="94" t="s">
        <v>9272</v>
      </c>
      <c r="BI1631" s="94" t="str">
        <f t="shared" si="1297"/>
        <v>RPC</v>
      </c>
    </row>
    <row r="1632" spans="56:61" hidden="1" x14ac:dyDescent="0.3">
      <c r="BD1632" t="str">
        <f t="shared" si="1296"/>
        <v>RPCHORSHAM HOSPITAL - RPC30</v>
      </c>
      <c r="BE1632" s="94" t="s">
        <v>7881</v>
      </c>
      <c r="BF1632" s="94" t="s">
        <v>9273</v>
      </c>
      <c r="BG1632" s="94" t="s">
        <v>7881</v>
      </c>
      <c r="BH1632" s="94" t="s">
        <v>9273</v>
      </c>
      <c r="BI1632" s="94" t="str">
        <f t="shared" si="1297"/>
        <v>RPC</v>
      </c>
    </row>
    <row r="1633" spans="56:61" hidden="1" x14ac:dyDescent="0.3">
      <c r="BD1633" t="str">
        <f t="shared" si="1296"/>
        <v>RPCKENT AND CANTERBURY HOSPITAL - RPC18</v>
      </c>
      <c r="BE1633" s="94" t="s">
        <v>7882</v>
      </c>
      <c r="BF1633" s="94" t="s">
        <v>9274</v>
      </c>
      <c r="BG1633" s="94" t="s">
        <v>7882</v>
      </c>
      <c r="BH1633" s="94" t="s">
        <v>9274</v>
      </c>
      <c r="BI1633" s="94" t="str">
        <f t="shared" si="1297"/>
        <v>RPC</v>
      </c>
    </row>
    <row r="1634" spans="56:61" hidden="1" x14ac:dyDescent="0.3">
      <c r="BD1634" t="str">
        <f t="shared" si="1296"/>
        <v>RPCKENT AND SUSSEX HOSPITAL - RPC13</v>
      </c>
      <c r="BE1634" s="94" t="s">
        <v>7883</v>
      </c>
      <c r="BF1634" s="94" t="s">
        <v>9275</v>
      </c>
      <c r="BG1634" s="94" t="s">
        <v>7883</v>
      </c>
      <c r="BH1634" s="94" t="s">
        <v>9275</v>
      </c>
      <c r="BI1634" s="94" t="str">
        <f t="shared" si="1297"/>
        <v>RPC</v>
      </c>
    </row>
    <row r="1635" spans="56:61" hidden="1" x14ac:dyDescent="0.3">
      <c r="BD1635" t="str">
        <f t="shared" si="1296"/>
        <v>RPCMAIDSTONE DISTRICT GENERAL HOSPITAL - RPC15</v>
      </c>
      <c r="BE1635" s="94" t="s">
        <v>7884</v>
      </c>
      <c r="BF1635" s="94" t="s">
        <v>9276</v>
      </c>
      <c r="BG1635" s="94" t="s">
        <v>7884</v>
      </c>
      <c r="BH1635" s="94" t="s">
        <v>9276</v>
      </c>
      <c r="BI1635" s="94" t="str">
        <f t="shared" si="1297"/>
        <v>RPC</v>
      </c>
    </row>
    <row r="1636" spans="56:61" hidden="1" x14ac:dyDescent="0.3">
      <c r="BD1636" t="str">
        <f t="shared" si="1296"/>
        <v>RPCMEDWAY MARITIME HOSPITAL - RPC11</v>
      </c>
      <c r="BE1636" s="94" t="s">
        <v>7885</v>
      </c>
      <c r="BF1636" s="94" t="s">
        <v>9277</v>
      </c>
      <c r="BG1636" s="94" t="s">
        <v>7885</v>
      </c>
      <c r="BH1636" s="94" t="s">
        <v>9277</v>
      </c>
      <c r="BI1636" s="94" t="str">
        <f t="shared" si="1297"/>
        <v>RPC</v>
      </c>
    </row>
    <row r="1637" spans="56:61" hidden="1" x14ac:dyDescent="0.3">
      <c r="BD1637" t="str">
        <f t="shared" si="1296"/>
        <v>RPCQUEEN VICTORIA HOSPITAL (EAST GRINSTEAD) - RPC04</v>
      </c>
      <c r="BE1637" s="94" t="s">
        <v>7886</v>
      </c>
      <c r="BF1637" s="94" t="s">
        <v>9278</v>
      </c>
      <c r="BG1637" s="94" t="s">
        <v>7886</v>
      </c>
      <c r="BH1637" s="94" t="s">
        <v>9278</v>
      </c>
      <c r="BI1637" s="94" t="str">
        <f t="shared" si="1297"/>
        <v>RPC</v>
      </c>
    </row>
    <row r="1638" spans="56:61" hidden="1" x14ac:dyDescent="0.3">
      <c r="BD1638" t="str">
        <f t="shared" si="1296"/>
        <v>RPCSEVENOAKS HOSPITAL - RPC16</v>
      </c>
      <c r="BE1638" s="94" t="s">
        <v>7887</v>
      </c>
      <c r="BF1638" s="94" t="s">
        <v>9279</v>
      </c>
      <c r="BG1638" s="94" t="s">
        <v>7887</v>
      </c>
      <c r="BH1638" s="94" t="s">
        <v>9279</v>
      </c>
      <c r="BI1638" s="94" t="str">
        <f t="shared" si="1297"/>
        <v>RPC</v>
      </c>
    </row>
    <row r="1639" spans="56:61" hidden="1" x14ac:dyDescent="0.3">
      <c r="BD1639" t="str">
        <f t="shared" si="1296"/>
        <v>RPCUCKFIELD HOSPITAL - RPC31</v>
      </c>
      <c r="BE1639" s="94" t="s">
        <v>7888</v>
      </c>
      <c r="BF1639" s="94" t="s">
        <v>9280</v>
      </c>
      <c r="BG1639" s="94" t="s">
        <v>7888</v>
      </c>
      <c r="BH1639" s="94" t="s">
        <v>9280</v>
      </c>
      <c r="BI1639" s="94" t="str">
        <f t="shared" si="1297"/>
        <v>RPC</v>
      </c>
    </row>
    <row r="1640" spans="56:61" hidden="1" x14ac:dyDescent="0.3">
      <c r="BD1640" t="str">
        <f t="shared" si="1296"/>
        <v>RPCWILLIAM HARVEY HOSPITAL - RPC17</v>
      </c>
      <c r="BE1640" s="94" t="s">
        <v>7889</v>
      </c>
      <c r="BF1640" s="94" t="s">
        <v>9281</v>
      </c>
      <c r="BG1640" s="94" t="s">
        <v>7889</v>
      </c>
      <c r="BH1640" s="94" t="s">
        <v>9281</v>
      </c>
      <c r="BI1640" s="94" t="str">
        <f t="shared" si="1297"/>
        <v>RPC</v>
      </c>
    </row>
    <row r="1641" spans="56:61" hidden="1" x14ac:dyDescent="0.3">
      <c r="BD1641" t="str">
        <f t="shared" si="1296"/>
        <v>RPG1 WENSLEY CLOSE</v>
      </c>
      <c r="BE1641" s="94" t="s">
        <v>8311</v>
      </c>
      <c r="BF1641" s="94" t="s">
        <v>9282</v>
      </c>
      <c r="BG1641" s="94" t="s">
        <v>8311</v>
      </c>
      <c r="BH1641" s="94" t="s">
        <v>9282</v>
      </c>
      <c r="BI1641" s="94" t="str">
        <f t="shared" si="1297"/>
        <v>RPG</v>
      </c>
    </row>
    <row r="1642" spans="56:61" hidden="1" x14ac:dyDescent="0.3">
      <c r="BD1642" t="str">
        <f t="shared" si="1296"/>
        <v>RPGALDT</v>
      </c>
      <c r="BE1642" s="94" t="s">
        <v>1371</v>
      </c>
      <c r="BF1642" s="94" t="s">
        <v>1372</v>
      </c>
      <c r="BG1642" s="94" t="s">
        <v>1371</v>
      </c>
      <c r="BH1642" s="94" t="s">
        <v>1372</v>
      </c>
      <c r="BI1642" s="94" t="str">
        <f t="shared" si="1297"/>
        <v>RPG</v>
      </c>
    </row>
    <row r="1643" spans="56:61" hidden="1" x14ac:dyDescent="0.3">
      <c r="BD1643" t="str">
        <f t="shared" si="1296"/>
        <v>RPGATLAS HOUSE</v>
      </c>
      <c r="BE1643" s="94" t="s">
        <v>8480</v>
      </c>
      <c r="BF1643" s="94" t="s">
        <v>9283</v>
      </c>
      <c r="BG1643" s="94" t="s">
        <v>8480</v>
      </c>
      <c r="BH1643" s="94" t="s">
        <v>9283</v>
      </c>
      <c r="BI1643" s="94" t="str">
        <f t="shared" si="1297"/>
        <v>RPG</v>
      </c>
    </row>
    <row r="1644" spans="56:61" ht="12.75" hidden="1" customHeight="1" x14ac:dyDescent="0.3">
      <c r="BD1644" t="str">
        <f t="shared" si="1296"/>
        <v>RPGBAREFOOT LODGE</v>
      </c>
      <c r="BE1644" s="94" t="s">
        <v>8309</v>
      </c>
      <c r="BF1644" s="94" t="s">
        <v>9284</v>
      </c>
      <c r="BG1644" s="94" t="s">
        <v>8309</v>
      </c>
      <c r="BH1644" s="94" t="s">
        <v>9284</v>
      </c>
      <c r="BI1644" s="94" t="str">
        <f t="shared" si="1297"/>
        <v>RPG</v>
      </c>
    </row>
    <row r="1645" spans="56:61" ht="12.75" hidden="1" customHeight="1" x14ac:dyDescent="0.3">
      <c r="BD1645" t="str">
        <f t="shared" si="1296"/>
        <v>RPGBELMARSH</v>
      </c>
      <c r="BE1645" s="94" t="s">
        <v>10004</v>
      </c>
      <c r="BF1645" s="94" t="s">
        <v>10003</v>
      </c>
      <c r="BG1645" s="94" t="s">
        <v>10004</v>
      </c>
      <c r="BH1645" s="94" t="s">
        <v>10003</v>
      </c>
      <c r="BI1645" s="94" t="str">
        <f t="shared" si="1297"/>
        <v>RPG</v>
      </c>
    </row>
    <row r="1646" spans="56:61" ht="12.75" hidden="1" customHeight="1" x14ac:dyDescent="0.3">
      <c r="BD1646" t="str">
        <f t="shared" si="1296"/>
        <v>RPGBEVAN INTERMEDIATE CARE UNIT</v>
      </c>
      <c r="BE1646" s="94" t="s">
        <v>1401</v>
      </c>
      <c r="BF1646" s="94" t="s">
        <v>1402</v>
      </c>
      <c r="BG1646" s="94" t="s">
        <v>1401</v>
      </c>
      <c r="BH1646" s="94" t="s">
        <v>1402</v>
      </c>
      <c r="BI1646" s="94" t="str">
        <f t="shared" si="1297"/>
        <v>RPG</v>
      </c>
    </row>
    <row r="1647" spans="56:61" hidden="1" x14ac:dyDescent="0.3">
      <c r="BD1647" t="str">
        <f t="shared" si="1296"/>
        <v>RPGBRACTON</v>
      </c>
      <c r="BE1647" s="94" t="s">
        <v>8308</v>
      </c>
      <c r="BF1647" s="94" t="s">
        <v>9285</v>
      </c>
      <c r="BG1647" s="94" t="s">
        <v>8308</v>
      </c>
      <c r="BH1647" s="94" t="s">
        <v>9285</v>
      </c>
      <c r="BI1647" s="94" t="str">
        <f t="shared" si="1297"/>
        <v>RPG</v>
      </c>
    </row>
    <row r="1648" spans="56:61" hidden="1" x14ac:dyDescent="0.3">
      <c r="BD1648" t="str">
        <f t="shared" si="1296"/>
        <v>RPGBRIDGEWAYS DAY HOSPITAL</v>
      </c>
      <c r="BE1648" s="94" t="s">
        <v>1375</v>
      </c>
      <c r="BF1648" s="94" t="s">
        <v>1376</v>
      </c>
      <c r="BG1648" s="94" t="s">
        <v>1375</v>
      </c>
      <c r="BH1648" s="94" t="s">
        <v>1376</v>
      </c>
      <c r="BI1648" s="94" t="str">
        <f t="shared" si="1297"/>
        <v>RPG</v>
      </c>
    </row>
    <row r="1649" spans="56:61" hidden="1" x14ac:dyDescent="0.3">
      <c r="BD1649" t="str">
        <f t="shared" si="1296"/>
        <v>RPGCARLTON PARADE</v>
      </c>
      <c r="BE1649" s="94" t="s">
        <v>1355</v>
      </c>
      <c r="BF1649" s="94" t="s">
        <v>1356</v>
      </c>
      <c r="BG1649" s="94" t="s">
        <v>1355</v>
      </c>
      <c r="BH1649" s="94" t="s">
        <v>1356</v>
      </c>
      <c r="BI1649" s="94" t="str">
        <f t="shared" si="1297"/>
        <v>RPG</v>
      </c>
    </row>
    <row r="1650" spans="56:61" hidden="1" x14ac:dyDescent="0.3">
      <c r="BD1650" t="str">
        <f t="shared" si="1296"/>
        <v>RPGCHILDREN'S COMMUNITY NURSING</v>
      </c>
      <c r="BE1650" s="94" t="s">
        <v>1425</v>
      </c>
      <c r="BF1650" s="94" t="s">
        <v>1426</v>
      </c>
      <c r="BG1650" s="94" t="s">
        <v>1425</v>
      </c>
      <c r="BH1650" s="94" t="s">
        <v>1426</v>
      </c>
      <c r="BI1650" s="94" t="str">
        <f t="shared" si="1297"/>
        <v>RPG</v>
      </c>
    </row>
    <row r="1651" spans="56:61" ht="12.75" hidden="1" customHeight="1" x14ac:dyDescent="0.3">
      <c r="BD1651" t="str">
        <f t="shared" si="1296"/>
        <v>RPGCPU DIRECTORATE</v>
      </c>
      <c r="BE1651" s="94" t="s">
        <v>1397</v>
      </c>
      <c r="BF1651" s="94" t="s">
        <v>1398</v>
      </c>
      <c r="BG1651" s="94" t="s">
        <v>1397</v>
      </c>
      <c r="BH1651" s="94" t="s">
        <v>1398</v>
      </c>
      <c r="BI1651" s="94" t="str">
        <f t="shared" si="1297"/>
        <v>RPG</v>
      </c>
    </row>
    <row r="1652" spans="56:61" hidden="1" x14ac:dyDescent="0.3">
      <c r="BD1652" t="str">
        <f t="shared" si="1296"/>
        <v>RPGDR DESAI &amp; PARTNERS</v>
      </c>
      <c r="BE1652" s="94" t="s">
        <v>1423</v>
      </c>
      <c r="BF1652" s="94" t="s">
        <v>1424</v>
      </c>
      <c r="BG1652" s="94" t="s">
        <v>1423</v>
      </c>
      <c r="BH1652" s="94" t="s">
        <v>1424</v>
      </c>
      <c r="BI1652" s="94" t="str">
        <f t="shared" si="1297"/>
        <v>RPG</v>
      </c>
    </row>
    <row r="1653" spans="56:61" hidden="1" x14ac:dyDescent="0.3">
      <c r="BD1653" t="str">
        <f t="shared" si="1296"/>
        <v>RPGEDGE HILL</v>
      </c>
      <c r="BE1653" s="94" t="s">
        <v>1377</v>
      </c>
      <c r="BF1653" s="94" t="s">
        <v>1378</v>
      </c>
      <c r="BG1653" s="94" t="s">
        <v>1377</v>
      </c>
      <c r="BH1653" s="94" t="s">
        <v>1378</v>
      </c>
      <c r="BI1653" s="94" t="str">
        <f t="shared" si="1297"/>
        <v>RPG</v>
      </c>
    </row>
    <row r="1654" spans="56:61" hidden="1" x14ac:dyDescent="0.3">
      <c r="BD1654" t="str">
        <f t="shared" si="1296"/>
        <v>RPGFAIRFIELD HC</v>
      </c>
      <c r="BE1654" s="94" t="s">
        <v>1407</v>
      </c>
      <c r="BF1654" s="94" t="s">
        <v>1408</v>
      </c>
      <c r="BG1654" s="94" t="s">
        <v>1407</v>
      </c>
      <c r="BH1654" s="94" t="s">
        <v>1408</v>
      </c>
      <c r="BI1654" s="94" t="str">
        <f t="shared" si="1297"/>
        <v>RPG</v>
      </c>
    </row>
    <row r="1655" spans="56:61" hidden="1" x14ac:dyDescent="0.3">
      <c r="BD1655" t="str">
        <f t="shared" si="1296"/>
        <v>RPGGALLIONS REACH</v>
      </c>
      <c r="BE1655" s="94" t="s">
        <v>1405</v>
      </c>
      <c r="BF1655" s="94" t="s">
        <v>1406</v>
      </c>
      <c r="BG1655" s="94" t="s">
        <v>1405</v>
      </c>
      <c r="BH1655" s="94" t="s">
        <v>1406</v>
      </c>
      <c r="BI1655" s="94" t="str">
        <f t="shared" si="1297"/>
        <v>RPG</v>
      </c>
    </row>
    <row r="1656" spans="56:61" hidden="1" x14ac:dyDescent="0.3">
      <c r="BD1656" t="str">
        <f t="shared" si="1296"/>
        <v>RPGGOLDIE LEIGH</v>
      </c>
      <c r="BE1656" s="94" t="s">
        <v>1361</v>
      </c>
      <c r="BF1656" s="94" t="s">
        <v>1362</v>
      </c>
      <c r="BG1656" s="94" t="s">
        <v>1361</v>
      </c>
      <c r="BH1656" s="94" t="s">
        <v>1362</v>
      </c>
      <c r="BI1656" s="94" t="str">
        <f t="shared" si="1297"/>
        <v>RPG</v>
      </c>
    </row>
    <row r="1657" spans="56:61" hidden="1" x14ac:dyDescent="0.3">
      <c r="BD1657" t="str">
        <f t="shared" si="1296"/>
        <v>RPGGREEN PARK'S HOUSE</v>
      </c>
      <c r="BE1657" s="94" t="s">
        <v>8306</v>
      </c>
      <c r="BF1657" s="94" t="s">
        <v>9286</v>
      </c>
      <c r="BG1657" s="94" t="s">
        <v>8306</v>
      </c>
      <c r="BH1657" s="94" t="s">
        <v>9286</v>
      </c>
      <c r="BI1657" s="94" t="str">
        <f t="shared" si="1297"/>
        <v>RPG</v>
      </c>
    </row>
    <row r="1658" spans="56:61" hidden="1" x14ac:dyDescent="0.3">
      <c r="BD1658" t="str">
        <f t="shared" si="1296"/>
        <v>RPGGREENWICH PENNISULAR HC</v>
      </c>
      <c r="BE1658" s="94" t="s">
        <v>1421</v>
      </c>
      <c r="BF1658" s="94" t="s">
        <v>1422</v>
      </c>
      <c r="BG1658" s="94" t="s">
        <v>1421</v>
      </c>
      <c r="BH1658" s="94" t="s">
        <v>1422</v>
      </c>
      <c r="BI1658" s="94" t="str">
        <f t="shared" si="1297"/>
        <v>RPG</v>
      </c>
    </row>
    <row r="1659" spans="56:61" hidden="1" x14ac:dyDescent="0.3">
      <c r="BD1659" t="str">
        <f t="shared" si="1296"/>
        <v>RPGGREENWOOD</v>
      </c>
      <c r="BE1659" s="94" t="s">
        <v>1393</v>
      </c>
      <c r="BF1659" s="94" t="s">
        <v>1394</v>
      </c>
      <c r="BG1659" s="94" t="s">
        <v>1393</v>
      </c>
      <c r="BH1659" s="94" t="s">
        <v>1394</v>
      </c>
      <c r="BI1659" s="94" t="str">
        <f t="shared" si="1297"/>
        <v>RPG</v>
      </c>
    </row>
    <row r="1660" spans="56:61" hidden="1" x14ac:dyDescent="0.3">
      <c r="BD1660" t="str">
        <f t="shared" si="1296"/>
        <v>RPGHAZELWOOD</v>
      </c>
      <c r="BE1660" s="94" t="s">
        <v>1395</v>
      </c>
      <c r="BF1660" s="94" t="s">
        <v>1396</v>
      </c>
      <c r="BG1660" s="94" t="s">
        <v>1395</v>
      </c>
      <c r="BH1660" s="94" t="s">
        <v>1396</v>
      </c>
      <c r="BI1660" s="94" t="str">
        <f t="shared" si="1297"/>
        <v>RPG</v>
      </c>
    </row>
    <row r="1661" spans="56:61" hidden="1" x14ac:dyDescent="0.3">
      <c r="BD1661" t="str">
        <f t="shared" si="1296"/>
        <v>RPGHILLTOPS NURSERY</v>
      </c>
      <c r="BE1661" s="94" t="s">
        <v>1385</v>
      </c>
      <c r="BF1661" s="94" t="s">
        <v>1386</v>
      </c>
      <c r="BG1661" s="94" t="s">
        <v>1385</v>
      </c>
      <c r="BH1661" s="94" t="s">
        <v>1386</v>
      </c>
      <c r="BI1661" s="94" t="str">
        <f t="shared" si="1297"/>
        <v>RPG</v>
      </c>
    </row>
    <row r="1662" spans="56:61" hidden="1" x14ac:dyDescent="0.3">
      <c r="BD1662" t="str">
        <f t="shared" si="1296"/>
        <v>RPGISIS</v>
      </c>
      <c r="BE1662" s="94" t="s">
        <v>10001</v>
      </c>
      <c r="BF1662" s="94" t="s">
        <v>10002</v>
      </c>
      <c r="BG1662" s="94" t="s">
        <v>10001</v>
      </c>
      <c r="BH1662" s="94" t="s">
        <v>10002</v>
      </c>
      <c r="BI1662" s="94" t="str">
        <f t="shared" si="1297"/>
        <v>RPG</v>
      </c>
    </row>
    <row r="1663" spans="56:61" hidden="1" x14ac:dyDescent="0.3">
      <c r="BD1663" t="str">
        <f t="shared" si="1296"/>
        <v>RPGIVY WILLIS</v>
      </c>
      <c r="BE1663" s="94" t="s">
        <v>8310</v>
      </c>
      <c r="BF1663" s="94" t="s">
        <v>9287</v>
      </c>
      <c r="BG1663" s="94" t="s">
        <v>8310</v>
      </c>
      <c r="BH1663" s="94" t="s">
        <v>9287</v>
      </c>
      <c r="BI1663" s="94" t="str">
        <f t="shared" si="1297"/>
        <v>RPG</v>
      </c>
    </row>
    <row r="1664" spans="56:61" hidden="1" x14ac:dyDescent="0.3">
      <c r="BD1664" t="str">
        <f t="shared" si="1296"/>
        <v>RPGJAMES WOLFE</v>
      </c>
      <c r="BE1664" s="94" t="s">
        <v>1417</v>
      </c>
      <c r="BF1664" s="94" t="s">
        <v>1418</v>
      </c>
      <c r="BG1664" s="94" t="s">
        <v>1417</v>
      </c>
      <c r="BH1664" s="94" t="s">
        <v>1418</v>
      </c>
      <c r="BI1664" s="94" t="str">
        <f t="shared" si="1297"/>
        <v>RPG</v>
      </c>
    </row>
    <row r="1665" spans="56:61" ht="12.75" hidden="1" customHeight="1" x14ac:dyDescent="0.3">
      <c r="BD1665" t="str">
        <f t="shared" si="1296"/>
        <v>RPGJOYDENS &amp; BIRCHWOOD</v>
      </c>
      <c r="BE1665" s="94" t="s">
        <v>1383</v>
      </c>
      <c r="BF1665" s="94" t="s">
        <v>1384</v>
      </c>
      <c r="BG1665" s="94" t="s">
        <v>1383</v>
      </c>
      <c r="BH1665" s="94" t="s">
        <v>1384</v>
      </c>
      <c r="BI1665" s="94" t="str">
        <f t="shared" si="1297"/>
        <v>RPG</v>
      </c>
    </row>
    <row r="1666" spans="56:61" hidden="1" x14ac:dyDescent="0.3">
      <c r="BD1666" t="str">
        <f t="shared" si="1296"/>
        <v>RPGLAKESIDE HC</v>
      </c>
      <c r="BE1666" s="94" t="s">
        <v>1419</v>
      </c>
      <c r="BF1666" s="94" t="s">
        <v>1420</v>
      </c>
      <c r="BG1666" s="94" t="s">
        <v>1419</v>
      </c>
      <c r="BH1666" s="94" t="s">
        <v>1420</v>
      </c>
      <c r="BI1666" s="94" t="str">
        <f t="shared" si="1297"/>
        <v>RPG</v>
      </c>
    </row>
    <row r="1667" spans="56:61" hidden="1" x14ac:dyDescent="0.3">
      <c r="BD1667" t="str">
        <f t="shared" si="1296"/>
        <v>RPGMANORBROOK HC</v>
      </c>
      <c r="BE1667" s="94" t="s">
        <v>1413</v>
      </c>
      <c r="BF1667" s="94" t="s">
        <v>1414</v>
      </c>
      <c r="BG1667" s="94" t="s">
        <v>1413</v>
      </c>
      <c r="BH1667" s="94" t="s">
        <v>1414</v>
      </c>
      <c r="BI1667" s="94" t="str">
        <f t="shared" si="1297"/>
        <v>RPG</v>
      </c>
    </row>
    <row r="1668" spans="56:61" hidden="1" x14ac:dyDescent="0.3">
      <c r="BD1668" t="str">
        <f t="shared" si="1296"/>
        <v>RPGMEMORIAL HOSPITAL</v>
      </c>
      <c r="BE1668" s="94" t="s">
        <v>1357</v>
      </c>
      <c r="BF1668" s="94" t="s">
        <v>1358</v>
      </c>
      <c r="BG1668" s="94" t="s">
        <v>1357</v>
      </c>
      <c r="BH1668" s="94" t="s">
        <v>1358</v>
      </c>
      <c r="BI1668" s="94" t="str">
        <f t="shared" si="1297"/>
        <v>RPG</v>
      </c>
    </row>
    <row r="1669" spans="56:61" hidden="1" x14ac:dyDescent="0.3">
      <c r="BD1669" t="str">
        <f t="shared" si="1296"/>
        <v>RPGNORTH HOUSE</v>
      </c>
      <c r="BE1669" s="94" t="s">
        <v>8307</v>
      </c>
      <c r="BF1669" s="94" t="s">
        <v>9288</v>
      </c>
      <c r="BG1669" s="94" t="s">
        <v>8307</v>
      </c>
      <c r="BH1669" s="94" t="s">
        <v>9288</v>
      </c>
      <c r="BI1669" s="94" t="str">
        <f t="shared" si="1297"/>
        <v>RPG</v>
      </c>
    </row>
    <row r="1670" spans="56:61" hidden="1" x14ac:dyDescent="0.3">
      <c r="BD1670" t="str">
        <f t="shared" si="1296"/>
        <v>RPGOAKHURST</v>
      </c>
      <c r="BE1670" s="94" t="s">
        <v>1365</v>
      </c>
      <c r="BF1670" s="94" t="s">
        <v>1366</v>
      </c>
      <c r="BG1670" s="94" t="s">
        <v>1365</v>
      </c>
      <c r="BH1670" s="94" t="s">
        <v>1366</v>
      </c>
      <c r="BI1670" s="94" t="str">
        <f t="shared" si="1297"/>
        <v>RPG</v>
      </c>
    </row>
    <row r="1671" spans="56:61" hidden="1" x14ac:dyDescent="0.3">
      <c r="BD1671" t="str">
        <f t="shared" si="1296"/>
        <v>RPGOAKWOOD HOUSE</v>
      </c>
      <c r="BE1671" s="94" t="s">
        <v>8312</v>
      </c>
      <c r="BF1671" s="94" t="s">
        <v>9289</v>
      </c>
      <c r="BG1671" s="94" t="s">
        <v>8312</v>
      </c>
      <c r="BH1671" s="94" t="s">
        <v>9289</v>
      </c>
      <c r="BI1671" s="94" t="str">
        <f t="shared" si="1297"/>
        <v>RPG</v>
      </c>
    </row>
    <row r="1672" spans="56:61" hidden="1" x14ac:dyDescent="0.3">
      <c r="BD1672" t="str">
        <f t="shared" si="1296"/>
        <v>RPGOXLEAS HOUSE</v>
      </c>
      <c r="BE1672" s="94" t="s">
        <v>8305</v>
      </c>
      <c r="BF1672" s="94" t="s">
        <v>9290</v>
      </c>
      <c r="BG1672" s="94" t="s">
        <v>8305</v>
      </c>
      <c r="BH1672" s="94" t="s">
        <v>9290</v>
      </c>
      <c r="BI1672" s="94" t="str">
        <f t="shared" si="1297"/>
        <v>RPG</v>
      </c>
    </row>
    <row r="1673" spans="56:61" hidden="1" x14ac:dyDescent="0.3">
      <c r="BD1673" t="str">
        <f t="shared" si="1296"/>
        <v>RPGQUEEN MARYS HOSPITAL</v>
      </c>
      <c r="BE1673" s="94" t="s">
        <v>1427</v>
      </c>
      <c r="BF1673" s="94" t="s">
        <v>1428</v>
      </c>
      <c r="BG1673" s="94" t="s">
        <v>1427</v>
      </c>
      <c r="BH1673" s="94" t="s">
        <v>1428</v>
      </c>
      <c r="BI1673" s="94" t="str">
        <f t="shared" si="1297"/>
        <v>RPG</v>
      </c>
    </row>
    <row r="1674" spans="56:61" hidden="1" x14ac:dyDescent="0.3">
      <c r="BD1674" t="str">
        <f t="shared" si="1296"/>
        <v>RPGSECTOR IT SOLUTIONS</v>
      </c>
      <c r="BE1674" s="94" t="s">
        <v>1389</v>
      </c>
      <c r="BF1674" s="94" t="s">
        <v>1390</v>
      </c>
      <c r="BG1674" s="94" t="s">
        <v>1389</v>
      </c>
      <c r="BH1674" s="94" t="s">
        <v>1390</v>
      </c>
      <c r="BI1674" s="94" t="str">
        <f t="shared" si="1297"/>
        <v>RPG</v>
      </c>
    </row>
    <row r="1675" spans="56:61" hidden="1" x14ac:dyDescent="0.3">
      <c r="BD1675" t="str">
        <f t="shared" si="1296"/>
        <v>RPGSOMERSET VILLA</v>
      </c>
      <c r="BE1675" s="94" t="s">
        <v>1363</v>
      </c>
      <c r="BF1675" s="94" t="s">
        <v>1364</v>
      </c>
      <c r="BG1675" s="94" t="s">
        <v>1363</v>
      </c>
      <c r="BH1675" s="94" t="s">
        <v>1364</v>
      </c>
      <c r="BI1675" s="94" t="str">
        <f t="shared" si="1297"/>
        <v>RPG</v>
      </c>
    </row>
    <row r="1676" spans="56:61" hidden="1" x14ac:dyDescent="0.3">
      <c r="BD1676" t="str">
        <f t="shared" si="1296"/>
        <v>RPGSOURCE</v>
      </c>
      <c r="BE1676" s="94" t="s">
        <v>1415</v>
      </c>
      <c r="BF1676" s="94" t="s">
        <v>1416</v>
      </c>
      <c r="BG1676" s="94" t="s">
        <v>1415</v>
      </c>
      <c r="BH1676" s="94" t="s">
        <v>1416</v>
      </c>
      <c r="BI1676" s="94" t="str">
        <f t="shared" si="1297"/>
        <v>RPG</v>
      </c>
    </row>
    <row r="1677" spans="56:61" hidden="1" x14ac:dyDescent="0.3">
      <c r="BD1677" t="str">
        <f t="shared" si="1296"/>
        <v>RPGST MARKS HC</v>
      </c>
      <c r="BE1677" s="94" t="s">
        <v>1403</v>
      </c>
      <c r="BF1677" s="94" t="s">
        <v>1404</v>
      </c>
      <c r="BG1677" s="94" t="s">
        <v>1403</v>
      </c>
      <c r="BH1677" s="94" t="s">
        <v>1404</v>
      </c>
      <c r="BI1677" s="94" t="str">
        <f t="shared" si="1297"/>
        <v>RPG</v>
      </c>
    </row>
    <row r="1678" spans="56:61" hidden="1" x14ac:dyDescent="0.3">
      <c r="BD1678" t="str">
        <f t="shared" si="1296"/>
        <v>RPGSTEP UP, STEP DOWN</v>
      </c>
      <c r="BE1678" s="94" t="s">
        <v>1399</v>
      </c>
      <c r="BF1678" s="94" t="s">
        <v>1400</v>
      </c>
      <c r="BG1678" s="94" t="s">
        <v>1399</v>
      </c>
      <c r="BH1678" s="94" t="s">
        <v>1400</v>
      </c>
      <c r="BI1678" s="94" t="str">
        <f t="shared" si="1297"/>
        <v>RPG</v>
      </c>
    </row>
    <row r="1679" spans="56:61" hidden="1" x14ac:dyDescent="0.3">
      <c r="BD1679" t="str">
        <f t="shared" si="1296"/>
        <v>RPGSTEPPING STONES</v>
      </c>
      <c r="BE1679" s="94" t="s">
        <v>1379</v>
      </c>
      <c r="BF1679" s="94" t="s">
        <v>1380</v>
      </c>
      <c r="BG1679" s="94" t="s">
        <v>1379</v>
      </c>
      <c r="BH1679" s="94" t="s">
        <v>1380</v>
      </c>
      <c r="BI1679" s="94" t="str">
        <f t="shared" si="1297"/>
        <v>RPG</v>
      </c>
    </row>
    <row r="1680" spans="56:61" hidden="1" x14ac:dyDescent="0.3">
      <c r="BD1680" t="str">
        <f t="shared" si="1296"/>
        <v>RPGTHAMESIDE</v>
      </c>
      <c r="BE1680" s="94" t="s">
        <v>10005</v>
      </c>
      <c r="BF1680" s="94" t="s">
        <v>10006</v>
      </c>
      <c r="BG1680" s="94" t="s">
        <v>10005</v>
      </c>
      <c r="BH1680" s="94" t="s">
        <v>10006</v>
      </c>
      <c r="BI1680" s="94" t="str">
        <f t="shared" si="1297"/>
        <v>RPG</v>
      </c>
    </row>
    <row r="1681" spans="56:61" hidden="1" x14ac:dyDescent="0.3">
      <c r="BD1681" t="str">
        <f t="shared" si="1296"/>
        <v>RPGTHE COTTAGE</v>
      </c>
      <c r="BE1681" s="94" t="s">
        <v>1373</v>
      </c>
      <c r="BF1681" s="94" t="s">
        <v>1374</v>
      </c>
      <c r="BG1681" s="94" t="s">
        <v>1373</v>
      </c>
      <c r="BH1681" s="94" t="s">
        <v>1374</v>
      </c>
      <c r="BI1681" s="94" t="str">
        <f t="shared" si="1297"/>
        <v>RPG</v>
      </c>
    </row>
    <row r="1682" spans="56:61" hidden="1" x14ac:dyDescent="0.3">
      <c r="BD1682" t="str">
        <f t="shared" si="1296"/>
        <v>RPGTHE HEIGHTS</v>
      </c>
      <c r="BE1682" s="94" t="s">
        <v>1369</v>
      </c>
      <c r="BF1682" s="94" t="s">
        <v>1370</v>
      </c>
      <c r="BG1682" s="94" t="s">
        <v>1369</v>
      </c>
      <c r="BH1682" s="94" t="s">
        <v>1370</v>
      </c>
      <c r="BI1682" s="94" t="str">
        <f t="shared" si="1297"/>
        <v>RPG</v>
      </c>
    </row>
    <row r="1683" spans="56:61" hidden="1" x14ac:dyDescent="0.3">
      <c r="BD1683" t="str">
        <f t="shared" si="1296"/>
        <v>RPGTHE WALNUTS</v>
      </c>
      <c r="BE1683" s="94" t="s">
        <v>1367</v>
      </c>
      <c r="BF1683" s="94" t="s">
        <v>1368</v>
      </c>
      <c r="BG1683" s="94" t="s">
        <v>1367</v>
      </c>
      <c r="BH1683" s="94" t="s">
        <v>1368</v>
      </c>
      <c r="BI1683" s="94" t="str">
        <f t="shared" si="1297"/>
        <v>RPG</v>
      </c>
    </row>
    <row r="1684" spans="56:61" hidden="1" x14ac:dyDescent="0.3">
      <c r="BD1684" t="str">
        <f t="shared" si="1296"/>
        <v>RPGTUGMUTTON</v>
      </c>
      <c r="BE1684" s="94" t="s">
        <v>1391</v>
      </c>
      <c r="BF1684" s="94" t="s">
        <v>1392</v>
      </c>
      <c r="BG1684" s="94" t="s">
        <v>1391</v>
      </c>
      <c r="BH1684" s="94" t="s">
        <v>1392</v>
      </c>
      <c r="BI1684" s="94" t="str">
        <f t="shared" si="1297"/>
        <v>RPG</v>
      </c>
    </row>
    <row r="1685" spans="56:61" hidden="1" x14ac:dyDescent="0.3">
      <c r="BD1685" t="str">
        <f t="shared" si="1296"/>
        <v>RPGUPTON DAY HOSPITAL</v>
      </c>
      <c r="BE1685" s="94" t="s">
        <v>1381</v>
      </c>
      <c r="BF1685" s="94" t="s">
        <v>1382</v>
      </c>
      <c r="BG1685" s="94" t="s">
        <v>1381</v>
      </c>
      <c r="BH1685" s="94" t="s">
        <v>1382</v>
      </c>
      <c r="BI1685" s="94" t="str">
        <f t="shared" si="1297"/>
        <v>RPG</v>
      </c>
    </row>
    <row r="1686" spans="56:61" hidden="1" x14ac:dyDescent="0.3">
      <c r="BD1686" t="str">
        <f t="shared" si="1296"/>
        <v>RPGVANBURGH HC</v>
      </c>
      <c r="BE1686" s="94" t="s">
        <v>1409</v>
      </c>
      <c r="BF1686" s="94" t="s">
        <v>1410</v>
      </c>
      <c r="BG1686" s="94" t="s">
        <v>1409</v>
      </c>
      <c r="BH1686" s="94" t="s">
        <v>1410</v>
      </c>
      <c r="BI1686" s="94" t="str">
        <f t="shared" si="1297"/>
        <v>RPG</v>
      </c>
    </row>
    <row r="1687" spans="56:61" hidden="1" x14ac:dyDescent="0.3">
      <c r="BD1687" t="str">
        <f t="shared" si="1296"/>
        <v>RPGWALLACE HC</v>
      </c>
      <c r="BE1687" s="94" t="s">
        <v>1411</v>
      </c>
      <c r="BF1687" s="94" t="s">
        <v>1412</v>
      </c>
      <c r="BG1687" s="94" t="s">
        <v>1411</v>
      </c>
      <c r="BH1687" s="94" t="s">
        <v>1412</v>
      </c>
      <c r="BI1687" s="94" t="str">
        <f t="shared" si="1297"/>
        <v>RPG</v>
      </c>
    </row>
    <row r="1688" spans="56:61" hidden="1" x14ac:dyDescent="0.3">
      <c r="BD1688" t="str">
        <f t="shared" si="1296"/>
        <v>RPGWEST PARK</v>
      </c>
      <c r="BE1688" s="94" t="s">
        <v>1387</v>
      </c>
      <c r="BF1688" s="94" t="s">
        <v>1388</v>
      </c>
      <c r="BG1688" s="94" t="s">
        <v>1387</v>
      </c>
      <c r="BH1688" s="94" t="s">
        <v>1388</v>
      </c>
      <c r="BI1688" s="94" t="str">
        <f t="shared" si="1297"/>
        <v>RPG</v>
      </c>
    </row>
    <row r="1689" spans="56:61" hidden="1" x14ac:dyDescent="0.3">
      <c r="BD1689" t="str">
        <f t="shared" si="1296"/>
        <v>RPGWOODLANDS</v>
      </c>
      <c r="BE1689" s="94" t="s">
        <v>1359</v>
      </c>
      <c r="BF1689" s="94" t="s">
        <v>1360</v>
      </c>
      <c r="BG1689" s="94" t="s">
        <v>1359</v>
      </c>
      <c r="BH1689" s="94" t="s">
        <v>1360</v>
      </c>
      <c r="BI1689" s="94" t="str">
        <f t="shared" si="1297"/>
        <v>RPG</v>
      </c>
    </row>
    <row r="1690" spans="56:61" hidden="1" x14ac:dyDescent="0.3">
      <c r="BD1690" t="str">
        <f t="shared" si="1296"/>
        <v>RPYSMCS AT CEDAR LODGE</v>
      </c>
      <c r="BE1690" s="94" t="s">
        <v>8770</v>
      </c>
      <c r="BF1690" s="94" t="s">
        <v>8771</v>
      </c>
      <c r="BG1690" s="94" t="s">
        <v>8770</v>
      </c>
      <c r="BH1690" s="94" t="s">
        <v>8771</v>
      </c>
      <c r="BI1690" s="94" t="str">
        <f t="shared" si="1297"/>
        <v>RPY</v>
      </c>
    </row>
    <row r="1691" spans="56:61" hidden="1" x14ac:dyDescent="0.3">
      <c r="BD1691" t="str">
        <f t="shared" si="1296"/>
        <v>RPYTHE ROYAL MARSDEN HOSPITAL (LONDON) - RPY01</v>
      </c>
      <c r="BE1691" s="94" t="s">
        <v>7890</v>
      </c>
      <c r="BF1691" s="94" t="s">
        <v>9291</v>
      </c>
      <c r="BG1691" s="94" t="s">
        <v>7890</v>
      </c>
      <c r="BH1691" s="94" t="s">
        <v>9291</v>
      </c>
      <c r="BI1691" s="94" t="str">
        <f t="shared" si="1297"/>
        <v>RPY</v>
      </c>
    </row>
    <row r="1692" spans="56:61" hidden="1" x14ac:dyDescent="0.3">
      <c r="BD1692" t="str">
        <f t="shared" si="1296"/>
        <v>RPYTHE ROYAL MARSDEN HOSPITAL (SURREY) - RPY02</v>
      </c>
      <c r="BE1692" s="94" t="s">
        <v>7891</v>
      </c>
      <c r="BF1692" s="94" t="s">
        <v>9292</v>
      </c>
      <c r="BG1692" s="94" t="s">
        <v>7891</v>
      </c>
      <c r="BH1692" s="94" t="s">
        <v>9292</v>
      </c>
      <c r="BI1692" s="94" t="str">
        <f t="shared" si="1297"/>
        <v>RPY</v>
      </c>
    </row>
    <row r="1693" spans="56:61" hidden="1" x14ac:dyDescent="0.3">
      <c r="BD1693" t="str">
        <f t="shared" si="1296"/>
        <v>RQ3BIRMINGHAM CHILDREN'S HOSPITAL</v>
      </c>
      <c r="BE1693" s="94" t="s">
        <v>1617</v>
      </c>
      <c r="BF1693" s="94" t="s">
        <v>1618</v>
      </c>
      <c r="BG1693" s="94" t="s">
        <v>1617</v>
      </c>
      <c r="BH1693" s="94" t="s">
        <v>1618</v>
      </c>
      <c r="BI1693" s="94" t="str">
        <f t="shared" si="1297"/>
        <v>RQ3</v>
      </c>
    </row>
    <row r="1694" spans="56:61" hidden="1" x14ac:dyDescent="0.3">
      <c r="BD1694" t="str">
        <f t="shared" ref="BD1694:BD1758" si="1298">CONCATENATE(LEFT(BE1694, 3),BF1694)</f>
        <v>RQ3BIRMINGHAM CHILDREN'S HOSPITAL - ACCIDENT &amp; EMERGENCY</v>
      </c>
      <c r="BE1694" s="94" t="s">
        <v>1623</v>
      </c>
      <c r="BF1694" s="94" t="s">
        <v>1624</v>
      </c>
      <c r="BG1694" s="94" t="s">
        <v>1623</v>
      </c>
      <c r="BH1694" s="94" t="s">
        <v>1624</v>
      </c>
      <c r="BI1694" s="94" t="str">
        <f t="shared" ref="BI1694:BI1758" si="1299">LEFT(BG1694,3)</f>
        <v>RQ3</v>
      </c>
    </row>
    <row r="1695" spans="56:61" hidden="1" x14ac:dyDescent="0.3">
      <c r="BD1695" t="str">
        <f t="shared" si="1298"/>
        <v>RQ3BIRMINGHAM CHILDREN'S HOSPITAL - CARDIAC</v>
      </c>
      <c r="BE1695" s="94" t="s">
        <v>1625</v>
      </c>
      <c r="BF1695" s="94" t="s">
        <v>1626</v>
      </c>
      <c r="BG1695" s="94" t="s">
        <v>1625</v>
      </c>
      <c r="BH1695" s="94" t="s">
        <v>1626</v>
      </c>
      <c r="BI1695" s="94" t="str">
        <f t="shared" si="1299"/>
        <v>RQ3</v>
      </c>
    </row>
    <row r="1696" spans="56:61" hidden="1" x14ac:dyDescent="0.3">
      <c r="BD1696" t="str">
        <f t="shared" si="1298"/>
        <v>RQ3BIRMINGHAM CHILDREN'S HOSPITAL - COMMUNITY TRUST</v>
      </c>
      <c r="BE1696" s="94" t="s">
        <v>1621</v>
      </c>
      <c r="BF1696" s="94" t="s">
        <v>1622</v>
      </c>
      <c r="BG1696" s="94" t="s">
        <v>1621</v>
      </c>
      <c r="BH1696" s="94" t="s">
        <v>1622</v>
      </c>
      <c r="BI1696" s="94" t="str">
        <f t="shared" si="1299"/>
        <v>RQ3</v>
      </c>
    </row>
    <row r="1697" spans="56:61" hidden="1" x14ac:dyDescent="0.3">
      <c r="BD1697" t="str">
        <f t="shared" si="1298"/>
        <v>RQ3BIRMINGHAM CHILDREN'S HOSPITAL - DIABETICS</v>
      </c>
      <c r="BE1697" s="94" t="s">
        <v>1633</v>
      </c>
      <c r="BF1697" s="94" t="s">
        <v>1634</v>
      </c>
      <c r="BG1697" s="94" t="s">
        <v>1633</v>
      </c>
      <c r="BH1697" s="94" t="s">
        <v>1634</v>
      </c>
      <c r="BI1697" s="94" t="str">
        <f t="shared" si="1299"/>
        <v>RQ3</v>
      </c>
    </row>
    <row r="1698" spans="56:61" hidden="1" x14ac:dyDescent="0.3">
      <c r="BD1698" t="str">
        <f t="shared" si="1298"/>
        <v>RQ3BIRMINGHAM CHILDREN'S HOSPITAL - METABOLIC DISEASES INHERITED</v>
      </c>
      <c r="BE1698" s="94" t="s">
        <v>1629</v>
      </c>
      <c r="BF1698" s="94" t="s">
        <v>1630</v>
      </c>
      <c r="BG1698" s="94" t="s">
        <v>1629</v>
      </c>
      <c r="BH1698" s="94" t="s">
        <v>1630</v>
      </c>
      <c r="BI1698" s="94" t="str">
        <f t="shared" si="1299"/>
        <v>RQ3</v>
      </c>
    </row>
    <row r="1699" spans="56:61" hidden="1" x14ac:dyDescent="0.3">
      <c r="BD1699" t="str">
        <f t="shared" si="1298"/>
        <v>RQ3BIRMINGHAM CHILDREN'S HOSPITAL - NON-GH ENDOCRINE</v>
      </c>
      <c r="BE1699" s="94" t="s">
        <v>1627</v>
      </c>
      <c r="BF1699" s="94" t="s">
        <v>1628</v>
      </c>
      <c r="BG1699" s="94" t="s">
        <v>1627</v>
      </c>
      <c r="BH1699" s="94" t="s">
        <v>1628</v>
      </c>
      <c r="BI1699" s="94" t="str">
        <f t="shared" si="1299"/>
        <v>RQ3</v>
      </c>
    </row>
    <row r="1700" spans="56:61" hidden="1" x14ac:dyDescent="0.3">
      <c r="BD1700" t="str">
        <f t="shared" si="1298"/>
        <v>RQ3BIRMINGHAM CHILDRENS HOSPITAL - NTBC PAEDIATRIC</v>
      </c>
      <c r="BE1700" s="94" t="s">
        <v>1631</v>
      </c>
      <c r="BF1700" s="94" t="s">
        <v>1632</v>
      </c>
      <c r="BG1700" s="94" t="s">
        <v>1631</v>
      </c>
      <c r="BH1700" s="94" t="s">
        <v>1632</v>
      </c>
      <c r="BI1700" s="94" t="str">
        <f t="shared" si="1299"/>
        <v>RQ3</v>
      </c>
    </row>
    <row r="1701" spans="56:61" hidden="1" x14ac:dyDescent="0.3">
      <c r="BD1701" t="str">
        <f t="shared" si="1298"/>
        <v>RQ3BIRMINGHAM CHILDREN'S HOSPITAL - RQ301</v>
      </c>
      <c r="BE1701" s="94" t="s">
        <v>1617</v>
      </c>
      <c r="BF1701" s="94" t="s">
        <v>9293</v>
      </c>
      <c r="BG1701" s="94" t="s">
        <v>1617</v>
      </c>
      <c r="BH1701" s="94" t="s">
        <v>9293</v>
      </c>
      <c r="BI1701" s="94" t="str">
        <f t="shared" si="1299"/>
        <v>RQ3</v>
      </c>
    </row>
    <row r="1702" spans="56:61" hidden="1" x14ac:dyDescent="0.3">
      <c r="BD1702" t="str">
        <f t="shared" si="1298"/>
        <v>RQ3BIRMINGHAM WOMEN'S HOSPITAL</v>
      </c>
      <c r="BE1702" s="94" t="s">
        <v>10043</v>
      </c>
      <c r="BF1702" s="94" t="s">
        <v>9203</v>
      </c>
      <c r="BG1702" s="94" t="s">
        <v>10043</v>
      </c>
      <c r="BH1702" s="94" t="s">
        <v>9203</v>
      </c>
      <c r="BI1702" s="94" t="str">
        <f t="shared" si="1299"/>
        <v>RQ3</v>
      </c>
    </row>
    <row r="1703" spans="56:61" hidden="1" x14ac:dyDescent="0.3">
      <c r="BD1703" t="str">
        <f t="shared" si="1298"/>
        <v>RQ3CHILD PSYCHOLOGY DEPARTMENT</v>
      </c>
      <c r="BE1703" s="94" t="s">
        <v>1635</v>
      </c>
      <c r="BF1703" s="94" t="s">
        <v>1636</v>
      </c>
      <c r="BG1703" s="94" t="s">
        <v>1635</v>
      </c>
      <c r="BH1703" s="94" t="s">
        <v>1636</v>
      </c>
      <c r="BI1703" s="94" t="str">
        <f t="shared" si="1299"/>
        <v>RQ3</v>
      </c>
    </row>
    <row r="1704" spans="56:61" hidden="1" x14ac:dyDescent="0.3">
      <c r="BD1704" t="str">
        <f t="shared" si="1298"/>
        <v>RQ3GOOD HOPE HOSPITAL</v>
      </c>
      <c r="BE1704" s="94" t="s">
        <v>1619</v>
      </c>
      <c r="BF1704" s="94" t="s">
        <v>1620</v>
      </c>
      <c r="BG1704" s="94" t="s">
        <v>1619</v>
      </c>
      <c r="BH1704" s="94" t="s">
        <v>1620</v>
      </c>
      <c r="BI1704" s="94" t="str">
        <f t="shared" si="1299"/>
        <v>RQ3</v>
      </c>
    </row>
    <row r="1705" spans="56:61" hidden="1" x14ac:dyDescent="0.3">
      <c r="BD1705" t="str">
        <f t="shared" si="1298"/>
        <v>RQ3PARK VIEW CLINIC</v>
      </c>
      <c r="BE1705" s="94" t="s">
        <v>8658</v>
      </c>
      <c r="BF1705" s="94" t="s">
        <v>8659</v>
      </c>
      <c r="BG1705" s="94" t="s">
        <v>8658</v>
      </c>
      <c r="BH1705" s="94" t="s">
        <v>8659</v>
      </c>
      <c r="BI1705" s="94" t="str">
        <f t="shared" si="1299"/>
        <v>RQ3</v>
      </c>
    </row>
    <row r="1706" spans="56:61" hidden="1" x14ac:dyDescent="0.3">
      <c r="BD1706" t="str">
        <f t="shared" si="1298"/>
        <v>RQ6BROADGREEN HOSPITAL - RQ601</v>
      </c>
      <c r="BE1706" s="94" t="s">
        <v>7892</v>
      </c>
      <c r="BF1706" s="94" t="s">
        <v>9294</v>
      </c>
      <c r="BG1706" s="94" t="s">
        <v>7892</v>
      </c>
      <c r="BH1706" s="94" t="s">
        <v>9294</v>
      </c>
      <c r="BI1706" s="94" t="str">
        <f t="shared" si="1299"/>
        <v>RQ6</v>
      </c>
    </row>
    <row r="1707" spans="56:61" hidden="1" x14ac:dyDescent="0.3">
      <c r="BD1707" t="str">
        <f t="shared" si="1298"/>
        <v>RQ6ROYAL LIVERPOOL UNIVERSITY DENTAL HOSPITAL - RQ614</v>
      </c>
      <c r="BE1707" s="94" t="s">
        <v>7893</v>
      </c>
      <c r="BF1707" s="94" t="s">
        <v>9295</v>
      </c>
      <c r="BG1707" s="94" t="s">
        <v>7893</v>
      </c>
      <c r="BH1707" s="94" t="s">
        <v>9295</v>
      </c>
      <c r="BI1707" s="94" t="str">
        <f t="shared" si="1299"/>
        <v>RQ6</v>
      </c>
    </row>
    <row r="1708" spans="56:61" hidden="1" x14ac:dyDescent="0.3">
      <c r="BD1708" t="str">
        <f t="shared" si="1298"/>
        <v>RQ6SIR ALFRED JONES MEMORIAL HOSPITAL (ACUTE) - RQ607</v>
      </c>
      <c r="BE1708" s="94" t="s">
        <v>7894</v>
      </c>
      <c r="BF1708" s="94" t="s">
        <v>9296</v>
      </c>
      <c r="BG1708" s="94" t="s">
        <v>7894</v>
      </c>
      <c r="BH1708" s="94" t="s">
        <v>9296</v>
      </c>
      <c r="BI1708" s="94" t="str">
        <f t="shared" si="1299"/>
        <v>RQ6</v>
      </c>
    </row>
    <row r="1709" spans="56:61" hidden="1" x14ac:dyDescent="0.3">
      <c r="BD1709" t="str">
        <f t="shared" si="1298"/>
        <v>RQ6THE ROYAL LIVERPOOL UNIVERSITY HOSPITAL - RQ617</v>
      </c>
      <c r="BE1709" s="94" t="s">
        <v>7895</v>
      </c>
      <c r="BF1709" s="94" t="s">
        <v>9297</v>
      </c>
      <c r="BG1709" s="94" t="s">
        <v>7895</v>
      </c>
      <c r="BH1709" s="94" t="s">
        <v>9297</v>
      </c>
      <c r="BI1709" s="94" t="str">
        <f t="shared" si="1299"/>
        <v>RQ6</v>
      </c>
    </row>
    <row r="1710" spans="56:61" hidden="1" x14ac:dyDescent="0.3">
      <c r="BD1710" t="str">
        <f t="shared" si="1298"/>
        <v>RQ6WARRINGTON HOSPITAL - RQ620</v>
      </c>
      <c r="BE1710" s="94" t="s">
        <v>7896</v>
      </c>
      <c r="BF1710" s="94" t="s">
        <v>9298</v>
      </c>
      <c r="BG1710" s="94" t="s">
        <v>7896</v>
      </c>
      <c r="BH1710" s="94" t="s">
        <v>9298</v>
      </c>
      <c r="BI1710" s="94" t="str">
        <f t="shared" si="1299"/>
        <v>RQ6</v>
      </c>
    </row>
    <row r="1711" spans="56:61" hidden="1" x14ac:dyDescent="0.3">
      <c r="BD1711" t="str">
        <f t="shared" si="1298"/>
        <v>RQ8BROOMFIELD HOSPITAL - RQ8L0</v>
      </c>
      <c r="BE1711" s="94" t="s">
        <v>7897</v>
      </c>
      <c r="BF1711" s="94" t="s">
        <v>9299</v>
      </c>
      <c r="BG1711" s="94" t="s">
        <v>7897</v>
      </c>
      <c r="BH1711" s="94" t="s">
        <v>9299</v>
      </c>
      <c r="BI1711" s="94" t="str">
        <f t="shared" si="1299"/>
        <v>RQ8</v>
      </c>
    </row>
    <row r="1712" spans="56:61" hidden="1" x14ac:dyDescent="0.3">
      <c r="BD1712" t="str">
        <f t="shared" si="1298"/>
        <v>RQ8CHELMSFORD AND ESSEX HOSPITAL - RQ8LL</v>
      </c>
      <c r="BE1712" s="94" t="s">
        <v>7898</v>
      </c>
      <c r="BF1712" s="94" t="s">
        <v>9300</v>
      </c>
      <c r="BG1712" s="94" t="s">
        <v>7898</v>
      </c>
      <c r="BH1712" s="94" t="s">
        <v>9300</v>
      </c>
      <c r="BI1712" s="94" t="str">
        <f t="shared" si="1299"/>
        <v>RQ8</v>
      </c>
    </row>
    <row r="1713" spans="56:61" hidden="1" x14ac:dyDescent="0.3">
      <c r="BD1713" t="str">
        <f t="shared" si="1298"/>
        <v>RQ8QUEEN'S HOSPITAL - RQ8ML</v>
      </c>
      <c r="BE1713" s="94" t="s">
        <v>7899</v>
      </c>
      <c r="BF1713" s="94" t="s">
        <v>9301</v>
      </c>
      <c r="BG1713" s="94" t="s">
        <v>7899</v>
      </c>
      <c r="BH1713" s="94" t="s">
        <v>9301</v>
      </c>
      <c r="BI1713" s="94" t="str">
        <f t="shared" si="1299"/>
        <v>RQ8</v>
      </c>
    </row>
    <row r="1714" spans="56:61" hidden="1" x14ac:dyDescent="0.3">
      <c r="BD1714" t="str">
        <f t="shared" si="1298"/>
        <v>RQ8ST JOHN'S HOSPITAL - RQ8LH</v>
      </c>
      <c r="BE1714" s="94" t="s">
        <v>7900</v>
      </c>
      <c r="BF1714" s="94" t="s">
        <v>9302</v>
      </c>
      <c r="BG1714" s="94" t="s">
        <v>7900</v>
      </c>
      <c r="BH1714" s="94" t="s">
        <v>9302</v>
      </c>
      <c r="BI1714" s="94" t="str">
        <f t="shared" si="1299"/>
        <v>RQ8</v>
      </c>
    </row>
    <row r="1715" spans="56:61" hidden="1" x14ac:dyDescent="0.3">
      <c r="BD1715" t="str">
        <f t="shared" si="1298"/>
        <v>RQ8ST MICHAEL'S HOSPITAL - RQ8LF</v>
      </c>
      <c r="BE1715" s="94" t="s">
        <v>7901</v>
      </c>
      <c r="BF1715" s="94" t="s">
        <v>9303</v>
      </c>
      <c r="BG1715" s="94" t="s">
        <v>7901</v>
      </c>
      <c r="BH1715" s="94" t="s">
        <v>9303</v>
      </c>
      <c r="BI1715" s="94" t="str">
        <f t="shared" si="1299"/>
        <v>RQ8</v>
      </c>
    </row>
    <row r="1716" spans="56:61" hidden="1" x14ac:dyDescent="0.3">
      <c r="BD1716" t="str">
        <f t="shared" si="1298"/>
        <v>RQ8ST PETER'S HOSPITAL - RQ8LJ</v>
      </c>
      <c r="BE1716" s="94" t="s">
        <v>7902</v>
      </c>
      <c r="BF1716" s="94" t="s">
        <v>9304</v>
      </c>
      <c r="BG1716" s="94" t="s">
        <v>7902</v>
      </c>
      <c r="BH1716" s="94" t="s">
        <v>9304</v>
      </c>
      <c r="BI1716" s="94" t="str">
        <f t="shared" si="1299"/>
        <v>RQ8</v>
      </c>
    </row>
    <row r="1717" spans="56:61" hidden="1" x14ac:dyDescent="0.3">
      <c r="BD1717" t="str">
        <f t="shared" si="1298"/>
        <v>RQ8WILLIAM JULIEN COURTAULD HOSPITAL - RQ8LK</v>
      </c>
      <c r="BE1717" s="94" t="s">
        <v>7903</v>
      </c>
      <c r="BF1717" s="94" t="s">
        <v>9305</v>
      </c>
      <c r="BG1717" s="94" t="s">
        <v>7903</v>
      </c>
      <c r="BH1717" s="94" t="s">
        <v>9305</v>
      </c>
      <c r="BI1717" s="94" t="str">
        <f t="shared" si="1299"/>
        <v>RQ8</v>
      </c>
    </row>
    <row r="1718" spans="56:61" hidden="1" x14ac:dyDescent="0.3">
      <c r="BD1718" t="str">
        <f t="shared" si="1298"/>
        <v>RQMCHELSEA AND WESTMINSTER HOSPITAL - RQM01</v>
      </c>
      <c r="BE1718" s="94" t="s">
        <v>7904</v>
      </c>
      <c r="BF1718" s="94" t="s">
        <v>9306</v>
      </c>
      <c r="BG1718" s="94" t="s">
        <v>7904</v>
      </c>
      <c r="BH1718" s="94" t="s">
        <v>9306</v>
      </c>
      <c r="BI1718" s="94" t="str">
        <f t="shared" si="1299"/>
        <v>RQM</v>
      </c>
    </row>
    <row r="1719" spans="56:61" hidden="1" x14ac:dyDescent="0.3">
      <c r="BD1719" t="str">
        <f t="shared" si="1298"/>
        <v>RQMTEDDINGTON MEMORIAL HOSPITAL</v>
      </c>
      <c r="BE1719" s="94" t="s">
        <v>9961</v>
      </c>
      <c r="BF1719" s="94" t="s">
        <v>7432</v>
      </c>
      <c r="BG1719" s="94" t="s">
        <v>9961</v>
      </c>
      <c r="BH1719" s="94" t="s">
        <v>7432</v>
      </c>
      <c r="BI1719" s="94" t="str">
        <f t="shared" si="1299"/>
        <v>RQM</v>
      </c>
    </row>
    <row r="1720" spans="56:61" hidden="1" x14ac:dyDescent="0.3">
      <c r="BD1720" t="str">
        <f t="shared" si="1298"/>
        <v>RQMTHE HILLINGDON HOSPITAL</v>
      </c>
      <c r="BE1720" s="94" t="s">
        <v>9962</v>
      </c>
      <c r="BF1720" s="94" t="s">
        <v>9098</v>
      </c>
      <c r="BG1720" s="94" t="s">
        <v>9962</v>
      </c>
      <c r="BH1720" s="94" t="s">
        <v>9098</v>
      </c>
      <c r="BI1720" s="94" t="str">
        <f t="shared" si="1299"/>
        <v>RQM</v>
      </c>
    </row>
    <row r="1721" spans="56:61" hidden="1" x14ac:dyDescent="0.3">
      <c r="BD1721" t="str">
        <f t="shared" si="1298"/>
        <v>RQMWEST MIDDLESEX UNIVERSITY HOSPITAL</v>
      </c>
      <c r="BE1721" s="94" t="s">
        <v>9960</v>
      </c>
      <c r="BF1721" s="94" t="s">
        <v>9099</v>
      </c>
      <c r="BG1721" s="94" t="s">
        <v>9960</v>
      </c>
      <c r="BH1721" s="94" t="s">
        <v>9099</v>
      </c>
      <c r="BI1721" s="94" t="str">
        <f t="shared" si="1299"/>
        <v>RQM</v>
      </c>
    </row>
    <row r="1722" spans="56:61" hidden="1" x14ac:dyDescent="0.3">
      <c r="BD1722" t="str">
        <f t="shared" si="1298"/>
        <v>RQQHINCHINGBROOKE HOSPITAL - RQQ31</v>
      </c>
      <c r="BE1722" s="94" t="s">
        <v>7905</v>
      </c>
      <c r="BF1722" s="94" t="s">
        <v>9307</v>
      </c>
      <c r="BG1722" s="94" t="s">
        <v>7905</v>
      </c>
      <c r="BH1722" s="94" t="s">
        <v>9307</v>
      </c>
      <c r="BI1722" s="94" t="str">
        <f t="shared" si="1299"/>
        <v>RQQ</v>
      </c>
    </row>
    <row r="1723" spans="56:61" hidden="1" x14ac:dyDescent="0.3">
      <c r="BD1723" t="str">
        <f t="shared" si="1298"/>
        <v>RQQTHE HUNTINGDON NHS TREATMENT CENTRE - RQQTC</v>
      </c>
      <c r="BE1723" s="94" t="s">
        <v>7906</v>
      </c>
      <c r="BF1723" s="94" t="s">
        <v>9308</v>
      </c>
      <c r="BG1723" s="94" t="s">
        <v>7906</v>
      </c>
      <c r="BH1723" s="94" t="s">
        <v>9308</v>
      </c>
      <c r="BI1723" s="94" t="str">
        <f t="shared" si="1299"/>
        <v>RQQ</v>
      </c>
    </row>
    <row r="1724" spans="56:61" hidden="1" x14ac:dyDescent="0.3">
      <c r="BD1724" t="str">
        <f t="shared" si="1298"/>
        <v>RQWGALEN HOUSE - RQWG5</v>
      </c>
      <c r="BE1724" s="94" t="s">
        <v>7907</v>
      </c>
      <c r="BF1724" s="94" t="s">
        <v>9309</v>
      </c>
      <c r="BG1724" s="94" t="s">
        <v>7907</v>
      </c>
      <c r="BH1724" s="94" t="s">
        <v>9309</v>
      </c>
      <c r="BI1724" s="94" t="str">
        <f t="shared" si="1299"/>
        <v>RQW</v>
      </c>
    </row>
    <row r="1725" spans="56:61" hidden="1" x14ac:dyDescent="0.3">
      <c r="BD1725" t="str">
        <f t="shared" si="1298"/>
        <v>RQWHERTS AND ESSEX COMMUNITY HOSPITAL - RQWG2</v>
      </c>
      <c r="BE1725" s="94" t="s">
        <v>7908</v>
      </c>
      <c r="BF1725" s="94" t="s">
        <v>9310</v>
      </c>
      <c r="BG1725" s="94" t="s">
        <v>7908</v>
      </c>
      <c r="BH1725" s="94" t="s">
        <v>9310</v>
      </c>
      <c r="BI1725" s="94" t="str">
        <f t="shared" si="1299"/>
        <v>RQW</v>
      </c>
    </row>
    <row r="1726" spans="56:61" hidden="1" x14ac:dyDescent="0.3">
      <c r="BD1726" t="str">
        <f t="shared" si="1298"/>
        <v>RQWHODDESDON TOWER CLINIC - RQWG6</v>
      </c>
      <c r="BE1726" s="94" t="s">
        <v>7909</v>
      </c>
      <c r="BF1726" s="94" t="s">
        <v>9311</v>
      </c>
      <c r="BG1726" s="94" t="s">
        <v>7909</v>
      </c>
      <c r="BH1726" s="94" t="s">
        <v>9311</v>
      </c>
      <c r="BI1726" s="94" t="str">
        <f t="shared" si="1299"/>
        <v>RQW</v>
      </c>
    </row>
    <row r="1727" spans="56:61" hidden="1" x14ac:dyDescent="0.3">
      <c r="BD1727" t="str">
        <f t="shared" si="1298"/>
        <v>RQWKEATS HOUSE CLINIC - RQWG8</v>
      </c>
      <c r="BE1727" s="94" t="s">
        <v>7910</v>
      </c>
      <c r="BF1727" s="94" t="s">
        <v>9312</v>
      </c>
      <c r="BG1727" s="94" t="s">
        <v>7910</v>
      </c>
      <c r="BH1727" s="94" t="s">
        <v>9312</v>
      </c>
      <c r="BI1727" s="94" t="str">
        <f t="shared" si="1299"/>
        <v>RQW</v>
      </c>
    </row>
    <row r="1728" spans="56:61" hidden="1" x14ac:dyDescent="0.3">
      <c r="BD1728" t="str">
        <f t="shared" si="1298"/>
        <v>RQWPRINCESS ALEXANDRA HOSPITAL - RQWG0</v>
      </c>
      <c r="BE1728" s="94" t="s">
        <v>7911</v>
      </c>
      <c r="BF1728" s="94" t="s">
        <v>9313</v>
      </c>
      <c r="BG1728" s="94" t="s">
        <v>7911</v>
      </c>
      <c r="BH1728" s="94" t="s">
        <v>9313</v>
      </c>
      <c r="BI1728" s="94" t="str">
        <f t="shared" si="1299"/>
        <v>RQW</v>
      </c>
    </row>
    <row r="1729" spans="56:61" hidden="1" x14ac:dyDescent="0.3">
      <c r="BD1729" t="str">
        <f t="shared" si="1298"/>
        <v>RQWPRINCESS ALEXANDRA PRIVATE HOSPITAL</v>
      </c>
      <c r="BE1729" s="94" t="s">
        <v>8660</v>
      </c>
      <c r="BF1729" s="94" t="s">
        <v>8661</v>
      </c>
      <c r="BG1729" s="94" t="s">
        <v>8660</v>
      </c>
      <c r="BH1729" s="94" t="s">
        <v>8661</v>
      </c>
      <c r="BI1729" s="94" t="str">
        <f t="shared" si="1299"/>
        <v>RQW</v>
      </c>
    </row>
    <row r="1730" spans="56:61" hidden="1" x14ac:dyDescent="0.3">
      <c r="BD1730" t="str">
        <f t="shared" si="1298"/>
        <v>RQWRECTORY LANE CLINIC - RQWG9</v>
      </c>
      <c r="BE1730" s="94" t="s">
        <v>7912</v>
      </c>
      <c r="BF1730" s="94" t="s">
        <v>9314</v>
      </c>
      <c r="BG1730" s="94" t="s">
        <v>7912</v>
      </c>
      <c r="BH1730" s="94" t="s">
        <v>9314</v>
      </c>
      <c r="BI1730" s="94" t="str">
        <f t="shared" si="1299"/>
        <v>RQW</v>
      </c>
    </row>
    <row r="1731" spans="56:61" hidden="1" x14ac:dyDescent="0.3">
      <c r="BD1731" t="str">
        <f t="shared" si="1298"/>
        <v>RQWSAFFRON WALDEN COMMUNITY HOSPITAL - RQWG3</v>
      </c>
      <c r="BE1731" s="94" t="s">
        <v>7913</v>
      </c>
      <c r="BF1731" s="94" t="s">
        <v>9315</v>
      </c>
      <c r="BG1731" s="94" t="s">
        <v>7913</v>
      </c>
      <c r="BH1731" s="94" t="s">
        <v>9315</v>
      </c>
      <c r="BI1731" s="94" t="str">
        <f t="shared" si="1299"/>
        <v>RQW</v>
      </c>
    </row>
    <row r="1732" spans="56:61" hidden="1" x14ac:dyDescent="0.3">
      <c r="BD1732" t="str">
        <f t="shared" si="1298"/>
        <v>RQWST. MARGARET'S HOSPITAL - RQWG1</v>
      </c>
      <c r="BE1732" s="94" t="s">
        <v>7914</v>
      </c>
      <c r="BF1732" s="94" t="s">
        <v>9316</v>
      </c>
      <c r="BG1732" s="94" t="s">
        <v>7914</v>
      </c>
      <c r="BH1732" s="94" t="s">
        <v>9316</v>
      </c>
      <c r="BI1732" s="94" t="str">
        <f t="shared" si="1299"/>
        <v>RQW</v>
      </c>
    </row>
    <row r="1733" spans="56:61" hidden="1" x14ac:dyDescent="0.3">
      <c r="BD1733" t="str">
        <f t="shared" si="1298"/>
        <v>RQXHOMERTON UNIVERSITY HOSPITAL - RQXM1</v>
      </c>
      <c r="BE1733" s="94" t="s">
        <v>7915</v>
      </c>
      <c r="BF1733" s="94" t="s">
        <v>9317</v>
      </c>
      <c r="BG1733" s="94" t="s">
        <v>7915</v>
      </c>
      <c r="BH1733" s="94" t="s">
        <v>9317</v>
      </c>
      <c r="BI1733" s="94" t="str">
        <f t="shared" si="1299"/>
        <v>RQX</v>
      </c>
    </row>
    <row r="1734" spans="56:61" hidden="1" x14ac:dyDescent="0.3">
      <c r="BD1734" t="str">
        <f t="shared" si="1298"/>
        <v>RQXROYAL LONDON HOSPITAL - RQX01</v>
      </c>
      <c r="BE1734" s="94" t="s">
        <v>7916</v>
      </c>
      <c r="BF1734" s="94" t="s">
        <v>9318</v>
      </c>
      <c r="BG1734" s="94" t="s">
        <v>7916</v>
      </c>
      <c r="BH1734" s="94" t="s">
        <v>9318</v>
      </c>
      <c r="BI1734" s="94" t="str">
        <f t="shared" si="1299"/>
        <v>RQX</v>
      </c>
    </row>
    <row r="1735" spans="56:61" hidden="1" x14ac:dyDescent="0.3">
      <c r="BD1735" t="str">
        <f t="shared" si="1298"/>
        <v>RQYATC QUEEN MARY'S</v>
      </c>
      <c r="BE1735" s="94" t="s">
        <v>3810</v>
      </c>
      <c r="BF1735" s="94" t="s">
        <v>3811</v>
      </c>
      <c r="BG1735" s="94" t="s">
        <v>3810</v>
      </c>
      <c r="BH1735" s="94" t="s">
        <v>3811</v>
      </c>
      <c r="BI1735" s="94" t="str">
        <f t="shared" si="1299"/>
        <v>RQY</v>
      </c>
    </row>
    <row r="1736" spans="56:61" hidden="1" x14ac:dyDescent="0.3">
      <c r="BD1736" t="str">
        <f t="shared" si="1298"/>
        <v>RQYBARNES HOSPITAL</v>
      </c>
      <c r="BE1736" s="94" t="s">
        <v>3762</v>
      </c>
      <c r="BF1736" s="94" t="s">
        <v>3763</v>
      </c>
      <c r="BG1736" s="94" t="s">
        <v>3762</v>
      </c>
      <c r="BH1736" s="94" t="s">
        <v>3763</v>
      </c>
      <c r="BI1736" s="94" t="str">
        <f t="shared" si="1299"/>
        <v>RQY</v>
      </c>
    </row>
    <row r="1737" spans="56:61" hidden="1" x14ac:dyDescent="0.3">
      <c r="BD1737" t="str">
        <f t="shared" si="1298"/>
        <v>RQYBRIGHTWELL CRESCENT</v>
      </c>
      <c r="BE1737" s="94" t="s">
        <v>3784</v>
      </c>
      <c r="BF1737" s="94" t="s">
        <v>3785</v>
      </c>
      <c r="BG1737" s="94" t="s">
        <v>3784</v>
      </c>
      <c r="BH1737" s="94" t="s">
        <v>3785</v>
      </c>
      <c r="BI1737" s="94" t="str">
        <f t="shared" si="1299"/>
        <v>RQY</v>
      </c>
    </row>
    <row r="1738" spans="56:61" hidden="1" x14ac:dyDescent="0.3">
      <c r="BD1738" t="str">
        <f t="shared" si="1298"/>
        <v>RQYCARSHALTON WAR MEMORIAL HOSPITAL</v>
      </c>
      <c r="BE1738" s="94" t="s">
        <v>3770</v>
      </c>
      <c r="BF1738" s="94" t="s">
        <v>3771</v>
      </c>
      <c r="BG1738" s="94" t="s">
        <v>3770</v>
      </c>
      <c r="BH1738" s="94" t="s">
        <v>3771</v>
      </c>
      <c r="BI1738" s="94" t="str">
        <f t="shared" si="1299"/>
        <v>RQY</v>
      </c>
    </row>
    <row r="1739" spans="56:61" hidden="1" x14ac:dyDescent="0.3">
      <c r="BD1739" t="str">
        <f t="shared" si="1298"/>
        <v>RQYCHILD AND ADOLESCENT</v>
      </c>
      <c r="BE1739" s="94" t="s">
        <v>3800</v>
      </c>
      <c r="BF1739" s="94" t="s">
        <v>3801</v>
      </c>
      <c r="BG1739" s="94" t="s">
        <v>3800</v>
      </c>
      <c r="BH1739" s="94" t="s">
        <v>3801</v>
      </c>
      <c r="BI1739" s="94" t="str">
        <f t="shared" si="1299"/>
        <v>RQY</v>
      </c>
    </row>
    <row r="1740" spans="56:61" hidden="1" x14ac:dyDescent="0.3">
      <c r="BD1740" t="str">
        <f t="shared" si="1298"/>
        <v>RQYCOMMUNITY STORE</v>
      </c>
      <c r="BE1740" s="94" t="s">
        <v>3782</v>
      </c>
      <c r="BF1740" s="94" t="s">
        <v>3783</v>
      </c>
      <c r="BG1740" s="94" t="s">
        <v>3782</v>
      </c>
      <c r="BH1740" s="94" t="s">
        <v>3783</v>
      </c>
      <c r="BI1740" s="94" t="str">
        <f t="shared" si="1299"/>
        <v>RQY</v>
      </c>
    </row>
    <row r="1741" spans="56:61" hidden="1" x14ac:dyDescent="0.3">
      <c r="BD1741" t="str">
        <f t="shared" si="1298"/>
        <v>RQYEATING DISORDERS</v>
      </c>
      <c r="BE1741" s="94" t="s">
        <v>3802</v>
      </c>
      <c r="BF1741" s="94" t="s">
        <v>3803</v>
      </c>
      <c r="BG1741" s="94" t="s">
        <v>3802</v>
      </c>
      <c r="BH1741" s="94" t="s">
        <v>3803</v>
      </c>
      <c r="BI1741" s="94" t="str">
        <f t="shared" si="1299"/>
        <v>RQY</v>
      </c>
    </row>
    <row r="1742" spans="56:61" hidden="1" x14ac:dyDescent="0.3">
      <c r="BD1742" t="str">
        <f t="shared" si="1298"/>
        <v>RQYGUILDHALL</v>
      </c>
      <c r="BE1742" s="94" t="s">
        <v>3774</v>
      </c>
      <c r="BF1742" s="94" t="s">
        <v>3775</v>
      </c>
      <c r="BG1742" s="94" t="s">
        <v>3774</v>
      </c>
      <c r="BH1742" s="94" t="s">
        <v>3775</v>
      </c>
      <c r="BI1742" s="94" t="str">
        <f t="shared" si="1299"/>
        <v>RQY</v>
      </c>
    </row>
    <row r="1743" spans="56:61" hidden="1" x14ac:dyDescent="0.3">
      <c r="BD1743" t="str">
        <f t="shared" si="1298"/>
        <v>RQYHENDERSON HOSPITAL</v>
      </c>
      <c r="BE1743" s="94" t="s">
        <v>3764</v>
      </c>
      <c r="BF1743" s="94" t="s">
        <v>3765</v>
      </c>
      <c r="BG1743" s="94" t="s">
        <v>3764</v>
      </c>
      <c r="BH1743" s="94" t="s">
        <v>3765</v>
      </c>
      <c r="BI1743" s="94" t="str">
        <f t="shared" si="1299"/>
        <v>RQY</v>
      </c>
    </row>
    <row r="1744" spans="56:61" hidden="1" x14ac:dyDescent="0.3">
      <c r="BD1744" t="str">
        <f t="shared" si="1298"/>
        <v>RQYJUSTIN PLAZA 3</v>
      </c>
      <c r="BE1744" s="94" t="s">
        <v>3790</v>
      </c>
      <c r="BF1744" s="94" t="s">
        <v>3791</v>
      </c>
      <c r="BG1744" s="94" t="s">
        <v>3790</v>
      </c>
      <c r="BH1744" s="94" t="s">
        <v>3791</v>
      </c>
      <c r="BI1744" s="94" t="str">
        <f t="shared" si="1299"/>
        <v>RQY</v>
      </c>
    </row>
    <row r="1745" spans="56:61" hidden="1" x14ac:dyDescent="0.3">
      <c r="BD1745" t="str">
        <f t="shared" si="1298"/>
        <v>RQYKINGSTON C.A.D.T</v>
      </c>
      <c r="BE1745" s="94" t="s">
        <v>3812</v>
      </c>
      <c r="BF1745" s="94" t="s">
        <v>3813</v>
      </c>
      <c r="BG1745" s="94" t="s">
        <v>3812</v>
      </c>
      <c r="BH1745" s="94" t="s">
        <v>3813</v>
      </c>
      <c r="BI1745" s="94" t="str">
        <f t="shared" si="1299"/>
        <v>RQY</v>
      </c>
    </row>
    <row r="1746" spans="56:61" hidden="1" x14ac:dyDescent="0.3">
      <c r="BD1746" t="str">
        <f t="shared" si="1298"/>
        <v>RQYKINGSTON HOSPITAL</v>
      </c>
      <c r="BE1746" s="94" t="s">
        <v>3786</v>
      </c>
      <c r="BF1746" s="94" t="s">
        <v>3787</v>
      </c>
      <c r="BG1746" s="94" t="s">
        <v>3786</v>
      </c>
      <c r="BH1746" s="94" t="s">
        <v>3787</v>
      </c>
      <c r="BI1746" s="94" t="str">
        <f t="shared" si="1299"/>
        <v>RQY</v>
      </c>
    </row>
    <row r="1747" spans="56:61" hidden="1" x14ac:dyDescent="0.3">
      <c r="BD1747" t="str">
        <f t="shared" si="1298"/>
        <v>RQYMER &amp; SUT MHT FOR PLD</v>
      </c>
      <c r="BE1747" s="94" t="s">
        <v>3826</v>
      </c>
      <c r="BF1747" s="94" t="s">
        <v>3827</v>
      </c>
      <c r="BG1747" s="94" t="s">
        <v>3826</v>
      </c>
      <c r="BH1747" s="94" t="s">
        <v>3827</v>
      </c>
      <c r="BI1747" s="94" t="str">
        <f t="shared" si="1299"/>
        <v>RQY</v>
      </c>
    </row>
    <row r="1748" spans="56:61" hidden="1" x14ac:dyDescent="0.3">
      <c r="BD1748" t="str">
        <f t="shared" si="1298"/>
        <v>RQYMERTON AND SUTTON AORT</v>
      </c>
      <c r="BE1748" s="94" t="s">
        <v>3798</v>
      </c>
      <c r="BF1748" s="94" t="s">
        <v>3799</v>
      </c>
      <c r="BG1748" s="94" t="s">
        <v>3798</v>
      </c>
      <c r="BH1748" s="94" t="s">
        <v>3799</v>
      </c>
      <c r="BI1748" s="94" t="str">
        <f t="shared" si="1299"/>
        <v>RQY</v>
      </c>
    </row>
    <row r="1749" spans="56:61" hidden="1" x14ac:dyDescent="0.3">
      <c r="BD1749" t="str">
        <f t="shared" si="1298"/>
        <v>RQYMERTON C.D.T</v>
      </c>
      <c r="BE1749" s="94" t="s">
        <v>3816</v>
      </c>
      <c r="BF1749" s="94" t="s">
        <v>3817</v>
      </c>
      <c r="BG1749" s="94" t="s">
        <v>3816</v>
      </c>
      <c r="BH1749" s="94" t="s">
        <v>3817</v>
      </c>
      <c r="BI1749" s="94" t="str">
        <f t="shared" si="1299"/>
        <v>RQY</v>
      </c>
    </row>
    <row r="1750" spans="56:61" hidden="1" x14ac:dyDescent="0.3">
      <c r="BD1750" t="str">
        <f t="shared" si="1298"/>
        <v>RQYNELSON HOSPITAL</v>
      </c>
      <c r="BE1750" s="94" t="s">
        <v>3780</v>
      </c>
      <c r="BF1750" s="94" t="s">
        <v>3781</v>
      </c>
      <c r="BG1750" s="94" t="s">
        <v>3780</v>
      </c>
      <c r="BH1750" s="94" t="s">
        <v>3781</v>
      </c>
      <c r="BI1750" s="94" t="str">
        <f t="shared" si="1299"/>
        <v>RQY</v>
      </c>
    </row>
    <row r="1751" spans="56:61" hidden="1" x14ac:dyDescent="0.3">
      <c r="BD1751" t="str">
        <f t="shared" si="1298"/>
        <v>RQYNEUROPSYCHIATRY</v>
      </c>
      <c r="BE1751" s="94" t="s">
        <v>3830</v>
      </c>
      <c r="BF1751" s="94" t="s">
        <v>3601</v>
      </c>
      <c r="BG1751" s="94" t="s">
        <v>3830</v>
      </c>
      <c r="BH1751" s="94" t="s">
        <v>3601</v>
      </c>
      <c r="BI1751" s="94" t="str">
        <f t="shared" si="1299"/>
        <v>RQY</v>
      </c>
    </row>
    <row r="1752" spans="56:61" hidden="1" x14ac:dyDescent="0.3">
      <c r="BD1752" t="str">
        <f t="shared" si="1298"/>
        <v>RQYOPS PUTNEY AND ROEHAMPTON</v>
      </c>
      <c r="BE1752" s="94" t="s">
        <v>3818</v>
      </c>
      <c r="BF1752" s="94" t="s">
        <v>3819</v>
      </c>
      <c r="BG1752" s="94" t="s">
        <v>3818</v>
      </c>
      <c r="BH1752" s="94" t="s">
        <v>3819</v>
      </c>
      <c r="BI1752" s="94" t="str">
        <f t="shared" si="1299"/>
        <v>RQY</v>
      </c>
    </row>
    <row r="1753" spans="56:61" hidden="1" x14ac:dyDescent="0.3">
      <c r="BD1753" t="str">
        <f t="shared" si="1298"/>
        <v>RQYOPS SUTTON</v>
      </c>
      <c r="BE1753" s="94" t="s">
        <v>3820</v>
      </c>
      <c r="BF1753" s="94" t="s">
        <v>3821</v>
      </c>
      <c r="BG1753" s="94" t="s">
        <v>3820</v>
      </c>
      <c r="BH1753" s="94" t="s">
        <v>3821</v>
      </c>
      <c r="BI1753" s="94" t="str">
        <f t="shared" si="1299"/>
        <v>RQY</v>
      </c>
    </row>
    <row r="1754" spans="56:61" hidden="1" x14ac:dyDescent="0.3">
      <c r="BD1754" t="str">
        <f t="shared" si="1298"/>
        <v>RQYP.A.D.S</v>
      </c>
      <c r="BE1754" s="94" t="s">
        <v>3828</v>
      </c>
      <c r="BF1754" s="94" t="s">
        <v>3829</v>
      </c>
      <c r="BG1754" s="94" t="s">
        <v>3828</v>
      </c>
      <c r="BH1754" s="94" t="s">
        <v>3829</v>
      </c>
      <c r="BI1754" s="94" t="str">
        <f t="shared" si="1299"/>
        <v>RQY</v>
      </c>
    </row>
    <row r="1755" spans="56:61" hidden="1" x14ac:dyDescent="0.3">
      <c r="BD1755" t="str">
        <f t="shared" si="1298"/>
        <v>RQYPUTNEY HILL</v>
      </c>
      <c r="BE1755" s="94" t="s">
        <v>3788</v>
      </c>
      <c r="BF1755" s="94" t="s">
        <v>3789</v>
      </c>
      <c r="BG1755" s="94" t="s">
        <v>3788</v>
      </c>
      <c r="BH1755" s="94" t="s">
        <v>3789</v>
      </c>
      <c r="BI1755" s="94" t="str">
        <f t="shared" si="1299"/>
        <v>RQY</v>
      </c>
    </row>
    <row r="1756" spans="56:61" hidden="1" x14ac:dyDescent="0.3">
      <c r="BD1756" t="str">
        <f t="shared" si="1298"/>
        <v>RQYQUEEN MARY'S HOSPITAL</v>
      </c>
      <c r="BE1756" s="94" t="s">
        <v>3766</v>
      </c>
      <c r="BF1756" s="94" t="s">
        <v>3767</v>
      </c>
      <c r="BG1756" s="94" t="s">
        <v>3766</v>
      </c>
      <c r="BH1756" s="94" t="s">
        <v>3767</v>
      </c>
      <c r="BI1756" s="94" t="str">
        <f t="shared" si="1299"/>
        <v>RQY</v>
      </c>
    </row>
    <row r="1757" spans="56:61" hidden="1" x14ac:dyDescent="0.3">
      <c r="BD1757" t="str">
        <f t="shared" si="1298"/>
        <v>RQYR.F.S</v>
      </c>
      <c r="BE1757" s="94" t="s">
        <v>3822</v>
      </c>
      <c r="BF1757" s="94" t="s">
        <v>3823</v>
      </c>
      <c r="BG1757" s="94" t="s">
        <v>3822</v>
      </c>
      <c r="BH1757" s="94" t="s">
        <v>3823</v>
      </c>
      <c r="BI1757" s="94" t="str">
        <f t="shared" si="1299"/>
        <v>RQY</v>
      </c>
    </row>
    <row r="1758" spans="56:61" hidden="1" x14ac:dyDescent="0.3">
      <c r="BD1758" t="str">
        <f t="shared" si="1298"/>
        <v>RQYRICHMOND C.A.D.T</v>
      </c>
      <c r="BE1758" s="94" t="s">
        <v>3814</v>
      </c>
      <c r="BF1758" s="94" t="s">
        <v>3815</v>
      </c>
      <c r="BG1758" s="94" t="s">
        <v>3814</v>
      </c>
      <c r="BH1758" s="94" t="s">
        <v>3815</v>
      </c>
      <c r="BI1758" s="94" t="str">
        <f t="shared" si="1299"/>
        <v>RQY</v>
      </c>
    </row>
    <row r="1759" spans="56:61" hidden="1" x14ac:dyDescent="0.3">
      <c r="BD1759" t="str">
        <f t="shared" ref="BD1759:BD1817" si="1300">CONCATENATE(LEFT(BE1759, 3),BF1759)</f>
        <v>RQYRICHMOND PSYCHOTHERAPIES</v>
      </c>
      <c r="BE1759" s="94" t="s">
        <v>3792</v>
      </c>
      <c r="BF1759" s="94" t="s">
        <v>3793</v>
      </c>
      <c r="BG1759" s="94" t="s">
        <v>3792</v>
      </c>
      <c r="BH1759" s="94" t="s">
        <v>3793</v>
      </c>
      <c r="BI1759" s="94" t="str">
        <f t="shared" ref="BI1759:BI1817" si="1301">LEFT(BG1759,3)</f>
        <v>RQY</v>
      </c>
    </row>
    <row r="1760" spans="56:61" hidden="1" x14ac:dyDescent="0.3">
      <c r="BD1760" t="str">
        <f t="shared" si="1300"/>
        <v>RQYRICHMOND ROYAL</v>
      </c>
      <c r="BE1760" s="94" t="s">
        <v>3772</v>
      </c>
      <c r="BF1760" s="94" t="s">
        <v>3773</v>
      </c>
      <c r="BG1760" s="94" t="s">
        <v>3772</v>
      </c>
      <c r="BH1760" s="94" t="s">
        <v>3773</v>
      </c>
      <c r="BI1760" s="94" t="str">
        <f t="shared" si="1301"/>
        <v>RQY</v>
      </c>
    </row>
    <row r="1761" spans="56:61" hidden="1" x14ac:dyDescent="0.3">
      <c r="BD1761" t="str">
        <f t="shared" si="1300"/>
        <v>RQYSPRINGFIELD UNIVERSITY HOSPITAL</v>
      </c>
      <c r="BE1761" s="94" t="s">
        <v>3758</v>
      </c>
      <c r="BF1761" s="94" t="s">
        <v>3759</v>
      </c>
      <c r="BG1761" s="94" t="s">
        <v>3758</v>
      </c>
      <c r="BH1761" s="94" t="s">
        <v>3759</v>
      </c>
      <c r="BI1761" s="94" t="str">
        <f t="shared" si="1301"/>
        <v>RQY</v>
      </c>
    </row>
    <row r="1762" spans="56:61" hidden="1" x14ac:dyDescent="0.3">
      <c r="BD1762" t="str">
        <f t="shared" si="1300"/>
        <v>RQYST. HELIER HOSPITAL</v>
      </c>
      <c r="BE1762" s="94" t="s">
        <v>3776</v>
      </c>
      <c r="BF1762" s="94" t="s">
        <v>3777</v>
      </c>
      <c r="BG1762" s="94" t="s">
        <v>3776</v>
      </c>
      <c r="BH1762" s="94" t="s">
        <v>3777</v>
      </c>
      <c r="BI1762" s="94" t="str">
        <f t="shared" si="1301"/>
        <v>RQY</v>
      </c>
    </row>
    <row r="1763" spans="56:61" hidden="1" x14ac:dyDescent="0.3">
      <c r="BD1763" t="str">
        <f t="shared" si="1300"/>
        <v>RQYSUTTON C.D.T</v>
      </c>
      <c r="BE1763" s="94" t="s">
        <v>3808</v>
      </c>
      <c r="BF1763" s="94" t="s">
        <v>3809</v>
      </c>
      <c r="BG1763" s="94" t="s">
        <v>3808</v>
      </c>
      <c r="BH1763" s="94" t="s">
        <v>3809</v>
      </c>
      <c r="BI1763" s="94" t="str">
        <f t="shared" si="1301"/>
        <v>RQY</v>
      </c>
    </row>
    <row r="1764" spans="56:61" hidden="1" x14ac:dyDescent="0.3">
      <c r="BD1764" t="str">
        <f t="shared" si="1300"/>
        <v>RQYSUTTON HOSPITAL</v>
      </c>
      <c r="BE1764" s="94" t="s">
        <v>3760</v>
      </c>
      <c r="BF1764" s="94" t="s">
        <v>3761</v>
      </c>
      <c r="BG1764" s="94" t="s">
        <v>3760</v>
      </c>
      <c r="BH1764" s="94" t="s">
        <v>3761</v>
      </c>
      <c r="BI1764" s="94" t="str">
        <f t="shared" si="1301"/>
        <v>RQY</v>
      </c>
    </row>
    <row r="1765" spans="56:61" hidden="1" x14ac:dyDescent="0.3">
      <c r="BD1765" t="str">
        <f t="shared" si="1300"/>
        <v>RQYSUTTON MHT FOR PLD</v>
      </c>
      <c r="BE1765" s="94" t="s">
        <v>3831</v>
      </c>
      <c r="BF1765" s="94" t="s">
        <v>3832</v>
      </c>
      <c r="BG1765" s="94" t="s">
        <v>3831</v>
      </c>
      <c r="BH1765" s="94" t="s">
        <v>3832</v>
      </c>
      <c r="BI1765" s="94" t="str">
        <f t="shared" si="1301"/>
        <v>RQY</v>
      </c>
    </row>
    <row r="1766" spans="56:61" hidden="1" x14ac:dyDescent="0.3">
      <c r="BD1766" t="str">
        <f t="shared" si="1300"/>
        <v>RQYTHE WILSON</v>
      </c>
      <c r="BE1766" s="94" t="s">
        <v>3778</v>
      </c>
      <c r="BF1766" s="94" t="s">
        <v>3779</v>
      </c>
      <c r="BG1766" s="94" t="s">
        <v>3778</v>
      </c>
      <c r="BH1766" s="94" t="s">
        <v>3779</v>
      </c>
      <c r="BI1766" s="94" t="str">
        <f t="shared" si="1301"/>
        <v>RQY</v>
      </c>
    </row>
    <row r="1767" spans="56:61" hidden="1" x14ac:dyDescent="0.3">
      <c r="BD1767" t="str">
        <f t="shared" si="1300"/>
        <v>RQYTOLWORTH HOSPITAL</v>
      </c>
      <c r="BE1767" s="94" t="s">
        <v>3768</v>
      </c>
      <c r="BF1767" s="94" t="s">
        <v>3769</v>
      </c>
      <c r="BG1767" s="94" t="s">
        <v>3768</v>
      </c>
      <c r="BH1767" s="94" t="s">
        <v>3769</v>
      </c>
      <c r="BI1767" s="94" t="str">
        <f t="shared" si="1301"/>
        <v>RQY</v>
      </c>
    </row>
    <row r="1768" spans="56:61" hidden="1" x14ac:dyDescent="0.3">
      <c r="BD1768" t="str">
        <f t="shared" si="1300"/>
        <v>RQYWALLINGTON LCC</v>
      </c>
      <c r="BE1768" s="94" t="s">
        <v>3794</v>
      </c>
      <c r="BF1768" s="94" t="s">
        <v>3795</v>
      </c>
      <c r="BG1768" s="94" t="s">
        <v>3794</v>
      </c>
      <c r="BH1768" s="94" t="s">
        <v>3795</v>
      </c>
      <c r="BI1768" s="94" t="str">
        <f t="shared" si="1301"/>
        <v>RQY</v>
      </c>
    </row>
    <row r="1769" spans="56:61" hidden="1" x14ac:dyDescent="0.3">
      <c r="BD1769" t="str">
        <f t="shared" si="1300"/>
        <v>RQYWANDSWORTH AORT</v>
      </c>
      <c r="BE1769" s="94" t="s">
        <v>3796</v>
      </c>
      <c r="BF1769" s="94" t="s">
        <v>3797</v>
      </c>
      <c r="BG1769" s="94" t="s">
        <v>3796</v>
      </c>
      <c r="BH1769" s="94" t="s">
        <v>3797</v>
      </c>
      <c r="BI1769" s="94" t="str">
        <f t="shared" si="1301"/>
        <v>RQY</v>
      </c>
    </row>
    <row r="1770" spans="56:61" hidden="1" x14ac:dyDescent="0.3">
      <c r="BD1770" t="str">
        <f t="shared" si="1300"/>
        <v>RQYWANDSWORTH C.A.T</v>
      </c>
      <c r="BE1770" s="94" t="s">
        <v>3804</v>
      </c>
      <c r="BF1770" s="94" t="s">
        <v>3805</v>
      </c>
      <c r="BG1770" s="94" t="s">
        <v>3804</v>
      </c>
      <c r="BH1770" s="94" t="s">
        <v>3805</v>
      </c>
      <c r="BI1770" s="94" t="str">
        <f t="shared" si="1301"/>
        <v>RQY</v>
      </c>
    </row>
    <row r="1771" spans="56:61" hidden="1" x14ac:dyDescent="0.3">
      <c r="BD1771" t="str">
        <f t="shared" si="1300"/>
        <v>RQYWANDSWORTH C.D.T</v>
      </c>
      <c r="BE1771" s="94" t="s">
        <v>3806</v>
      </c>
      <c r="BF1771" s="94" t="s">
        <v>3807</v>
      </c>
      <c r="BG1771" s="94" t="s">
        <v>3806</v>
      </c>
      <c r="BH1771" s="94" t="s">
        <v>3807</v>
      </c>
      <c r="BI1771" s="94" t="str">
        <f t="shared" si="1301"/>
        <v>RQY</v>
      </c>
    </row>
    <row r="1772" spans="56:61" hidden="1" x14ac:dyDescent="0.3">
      <c r="BD1772" t="str">
        <f t="shared" si="1300"/>
        <v>RQYWANDSWORTH MHT FOR PLD</v>
      </c>
      <c r="BE1772" s="94" t="s">
        <v>3824</v>
      </c>
      <c r="BF1772" s="94" t="s">
        <v>3825</v>
      </c>
      <c r="BG1772" s="94" t="s">
        <v>3824</v>
      </c>
      <c r="BH1772" s="94" t="s">
        <v>3825</v>
      </c>
      <c r="BI1772" s="94" t="str">
        <f t="shared" si="1301"/>
        <v>RQY</v>
      </c>
    </row>
    <row r="1773" spans="56:61" hidden="1" x14ac:dyDescent="0.3">
      <c r="BD1773" t="str">
        <f t="shared" si="1300"/>
        <v>RR7BENSHAM HOSPITAL - RR7EM</v>
      </c>
      <c r="BE1773" s="94" t="s">
        <v>7917</v>
      </c>
      <c r="BF1773" s="94" t="s">
        <v>9319</v>
      </c>
      <c r="BG1773" s="94" t="s">
        <v>7917</v>
      </c>
      <c r="BH1773" s="94" t="s">
        <v>9319</v>
      </c>
      <c r="BI1773" s="94" t="str">
        <f t="shared" si="1301"/>
        <v>RR7</v>
      </c>
    </row>
    <row r="1774" spans="56:61" hidden="1" x14ac:dyDescent="0.3">
      <c r="BD1774" t="str">
        <f t="shared" si="1300"/>
        <v>RR7CITY HOSPITALS SUNDERLAND - RR7CH</v>
      </c>
      <c r="BE1774" s="94" t="s">
        <v>7918</v>
      </c>
      <c r="BF1774" s="94" t="s">
        <v>9320</v>
      </c>
      <c r="BG1774" s="94" t="s">
        <v>7918</v>
      </c>
      <c r="BH1774" s="94" t="s">
        <v>9320</v>
      </c>
      <c r="BI1774" s="94" t="str">
        <f t="shared" si="1301"/>
        <v>RR7</v>
      </c>
    </row>
    <row r="1775" spans="56:61" hidden="1" x14ac:dyDescent="0.3">
      <c r="BD1775" t="str">
        <f t="shared" si="1300"/>
        <v>RR7DUNSTON HILL HOSPITAL - RR7ER</v>
      </c>
      <c r="BE1775" s="94" t="s">
        <v>7919</v>
      </c>
      <c r="BF1775" s="94" t="s">
        <v>9321</v>
      </c>
      <c r="BG1775" s="94" t="s">
        <v>7919</v>
      </c>
      <c r="BH1775" s="94" t="s">
        <v>9321</v>
      </c>
      <c r="BI1775" s="94" t="str">
        <f t="shared" si="1301"/>
        <v>RR7</v>
      </c>
    </row>
    <row r="1776" spans="56:61" hidden="1" x14ac:dyDescent="0.3">
      <c r="BD1776" t="str">
        <f t="shared" si="1300"/>
        <v>RR7QUEEN ELIZABETH HOSPITAL - RR7EN</v>
      </c>
      <c r="BE1776" s="94" t="s">
        <v>7920</v>
      </c>
      <c r="BF1776" s="94" t="s">
        <v>9322</v>
      </c>
      <c r="BG1776" s="94" t="s">
        <v>7920</v>
      </c>
      <c r="BH1776" s="94" t="s">
        <v>9322</v>
      </c>
      <c r="BI1776" s="94" t="str">
        <f t="shared" si="1301"/>
        <v>RR7</v>
      </c>
    </row>
    <row r="1777" spans="56:61" hidden="1" x14ac:dyDescent="0.3">
      <c r="BD1777" t="str">
        <f t="shared" si="1300"/>
        <v>RR7SOUTH TYNESIDE DISTRICT HOSPITAL - RR7DH</v>
      </c>
      <c r="BE1777" s="94" t="s">
        <v>7921</v>
      </c>
      <c r="BF1777" s="94" t="s">
        <v>9323</v>
      </c>
      <c r="BG1777" s="94" t="s">
        <v>7921</v>
      </c>
      <c r="BH1777" s="94" t="s">
        <v>9323</v>
      </c>
      <c r="BI1777" s="94" t="str">
        <f t="shared" si="1301"/>
        <v>RR7</v>
      </c>
    </row>
    <row r="1778" spans="56:61" hidden="1" x14ac:dyDescent="0.3">
      <c r="BD1778" t="str">
        <f t="shared" si="1300"/>
        <v>RR8CHAPEL ALLERTON HOSPITAL - RR819</v>
      </c>
      <c r="BE1778" s="94" t="s">
        <v>7922</v>
      </c>
      <c r="BF1778" s="94" t="s">
        <v>9324</v>
      </c>
      <c r="BG1778" s="94" t="s">
        <v>7922</v>
      </c>
      <c r="BH1778" s="94" t="s">
        <v>9324</v>
      </c>
      <c r="BI1778" s="94" t="str">
        <f t="shared" si="1301"/>
        <v>RR8</v>
      </c>
    </row>
    <row r="1779" spans="56:61" hidden="1" x14ac:dyDescent="0.3">
      <c r="BD1779" t="str">
        <f t="shared" si="1300"/>
        <v>RR8CLARENDON WING, LEEDS GENERAL INFIRMARY - RR830</v>
      </c>
      <c r="BE1779" s="94" t="s">
        <v>7923</v>
      </c>
      <c r="BF1779" s="94" t="s">
        <v>9325</v>
      </c>
      <c r="BG1779" s="94" t="s">
        <v>7923</v>
      </c>
      <c r="BH1779" s="94" t="s">
        <v>9325</v>
      </c>
      <c r="BI1779" s="94" t="str">
        <f t="shared" si="1301"/>
        <v>RR8</v>
      </c>
    </row>
    <row r="1780" spans="56:61" hidden="1" x14ac:dyDescent="0.3">
      <c r="BD1780" t="str">
        <f t="shared" si="1300"/>
        <v>RR8COOKRIDGE HOSPITAL - RR803</v>
      </c>
      <c r="BE1780" s="94" t="s">
        <v>7924</v>
      </c>
      <c r="BF1780" s="94" t="s">
        <v>9326</v>
      </c>
      <c r="BG1780" s="94" t="s">
        <v>7924</v>
      </c>
      <c r="BH1780" s="94" t="s">
        <v>9326</v>
      </c>
      <c r="BI1780" s="94" t="str">
        <f t="shared" si="1301"/>
        <v>RR8</v>
      </c>
    </row>
    <row r="1781" spans="56:61" hidden="1" x14ac:dyDescent="0.3">
      <c r="BD1781" t="str">
        <f t="shared" si="1300"/>
        <v>RR8GARFORTH MEDICAL CENTRE - RR866</v>
      </c>
      <c r="BE1781" s="94" t="s">
        <v>7925</v>
      </c>
      <c r="BF1781" s="94" t="s">
        <v>9327</v>
      </c>
      <c r="BG1781" s="94" t="s">
        <v>7925</v>
      </c>
      <c r="BH1781" s="94" t="s">
        <v>9327</v>
      </c>
      <c r="BI1781" s="94" t="str">
        <f t="shared" si="1301"/>
        <v>RR8</v>
      </c>
    </row>
    <row r="1782" spans="56:61" hidden="1" x14ac:dyDescent="0.3">
      <c r="BD1782" t="str">
        <f t="shared" si="1300"/>
        <v>RR8KILLINGBECK HOSPITAL - RR815</v>
      </c>
      <c r="BE1782" s="94" t="s">
        <v>7926</v>
      </c>
      <c r="BF1782" s="94" t="s">
        <v>9328</v>
      </c>
      <c r="BG1782" s="94" t="s">
        <v>7926</v>
      </c>
      <c r="BH1782" s="94" t="s">
        <v>9328</v>
      </c>
      <c r="BI1782" s="94" t="str">
        <f t="shared" si="1301"/>
        <v>RR8</v>
      </c>
    </row>
    <row r="1783" spans="56:61" hidden="1" x14ac:dyDescent="0.3">
      <c r="BD1783" t="str">
        <f t="shared" si="1300"/>
        <v>RR8LEEDS DENTAL HOSPITAL - RR802</v>
      </c>
      <c r="BE1783" s="94" t="s">
        <v>7927</v>
      </c>
      <c r="BF1783" s="94" t="s">
        <v>9329</v>
      </c>
      <c r="BG1783" s="94" t="s">
        <v>7927</v>
      </c>
      <c r="BH1783" s="94" t="s">
        <v>9329</v>
      </c>
      <c r="BI1783" s="94" t="str">
        <f t="shared" si="1301"/>
        <v>RR8</v>
      </c>
    </row>
    <row r="1784" spans="56:61" hidden="1" x14ac:dyDescent="0.3">
      <c r="BD1784" t="str">
        <f t="shared" si="1300"/>
        <v>RR8LEEDS GENERAL INFIRMARY - RR801</v>
      </c>
      <c r="BE1784" s="94" t="s">
        <v>7928</v>
      </c>
      <c r="BF1784" s="94" t="s">
        <v>9330</v>
      </c>
      <c r="BG1784" s="94" t="s">
        <v>7928</v>
      </c>
      <c r="BH1784" s="94" t="s">
        <v>9330</v>
      </c>
      <c r="BI1784" s="94" t="str">
        <f t="shared" si="1301"/>
        <v>RR8</v>
      </c>
    </row>
    <row r="1785" spans="56:61" hidden="1" x14ac:dyDescent="0.3">
      <c r="BD1785" t="str">
        <f t="shared" si="1300"/>
        <v>RR8NEW HALL SURGERY - RR865</v>
      </c>
      <c r="BE1785" s="94" t="s">
        <v>7929</v>
      </c>
      <c r="BF1785" s="94" t="s">
        <v>9331</v>
      </c>
      <c r="BG1785" s="94" t="s">
        <v>7929</v>
      </c>
      <c r="BH1785" s="94" t="s">
        <v>9331</v>
      </c>
      <c r="BI1785" s="94" t="str">
        <f t="shared" si="1301"/>
        <v>RR8</v>
      </c>
    </row>
    <row r="1786" spans="56:61" hidden="1" x14ac:dyDescent="0.3">
      <c r="BD1786" t="str">
        <f t="shared" si="1300"/>
        <v>RR8SAVILE TOWN MEDICAL CENTRE - RR867</v>
      </c>
      <c r="BE1786" s="94" t="s">
        <v>7930</v>
      </c>
      <c r="BF1786" s="94" t="s">
        <v>9332</v>
      </c>
      <c r="BG1786" s="94" t="s">
        <v>7930</v>
      </c>
      <c r="BH1786" s="94" t="s">
        <v>9332</v>
      </c>
      <c r="BI1786" s="94" t="str">
        <f t="shared" si="1301"/>
        <v>RR8</v>
      </c>
    </row>
    <row r="1787" spans="56:61" hidden="1" x14ac:dyDescent="0.3">
      <c r="BD1787" t="str">
        <f t="shared" si="1300"/>
        <v>RR8SEACROFT HOSPITAL - RR814</v>
      </c>
      <c r="BE1787" s="94" t="s">
        <v>7931</v>
      </c>
      <c r="BF1787" s="94" t="s">
        <v>9333</v>
      </c>
      <c r="BG1787" s="94" t="s">
        <v>7931</v>
      </c>
      <c r="BH1787" s="94" t="s">
        <v>9333</v>
      </c>
      <c r="BI1787" s="94" t="str">
        <f t="shared" si="1301"/>
        <v>RR8</v>
      </c>
    </row>
    <row r="1788" spans="56:61" hidden="1" x14ac:dyDescent="0.3">
      <c r="BD1788" t="str">
        <f t="shared" si="1300"/>
        <v>RR8ST JAMES'S UNIVERSITY HOSPITAL - RR813</v>
      </c>
      <c r="BE1788" s="94" t="s">
        <v>7932</v>
      </c>
      <c r="BF1788" s="94" t="s">
        <v>9334</v>
      </c>
      <c r="BG1788" s="94" t="s">
        <v>7932</v>
      </c>
      <c r="BH1788" s="94" t="s">
        <v>9334</v>
      </c>
      <c r="BI1788" s="94" t="str">
        <f t="shared" si="1301"/>
        <v>RR8</v>
      </c>
    </row>
    <row r="1789" spans="56:61" hidden="1" x14ac:dyDescent="0.3">
      <c r="BD1789" t="str">
        <f t="shared" si="1300"/>
        <v>RR8WHARFEDALE HOSPITAL - RR807</v>
      </c>
      <c r="BE1789" s="94" t="s">
        <v>7933</v>
      </c>
      <c r="BF1789" s="94" t="s">
        <v>9335</v>
      </c>
      <c r="BG1789" s="94" t="s">
        <v>7933</v>
      </c>
      <c r="BH1789" s="94" t="s">
        <v>9335</v>
      </c>
      <c r="BI1789" s="94" t="str">
        <f t="shared" si="1301"/>
        <v>RR8</v>
      </c>
    </row>
    <row r="1790" spans="56:61" hidden="1" x14ac:dyDescent="0.3">
      <c r="BD1790" t="str">
        <f t="shared" si="1300"/>
        <v>RRDBRAINTREE - THE GABLES</v>
      </c>
      <c r="BE1790" s="94" t="s">
        <v>2181</v>
      </c>
      <c r="BF1790" s="94" t="s">
        <v>2182</v>
      </c>
      <c r="BG1790" s="94" t="s">
        <v>2181</v>
      </c>
      <c r="BH1790" s="94" t="s">
        <v>2182</v>
      </c>
      <c r="BI1790" s="94" t="str">
        <f t="shared" si="1301"/>
        <v>RRD</v>
      </c>
    </row>
    <row r="1791" spans="56:61" hidden="1" x14ac:dyDescent="0.3">
      <c r="BD1791" t="str">
        <f t="shared" si="1300"/>
        <v>RRDCHELMSFORD - PITFIELDS</v>
      </c>
      <c r="BE1791" s="94" t="s">
        <v>2177</v>
      </c>
      <c r="BF1791" s="94" t="s">
        <v>2178</v>
      </c>
      <c r="BG1791" s="94" t="s">
        <v>2177</v>
      </c>
      <c r="BH1791" s="94" t="s">
        <v>2178</v>
      </c>
      <c r="BI1791" s="94" t="str">
        <f t="shared" si="1301"/>
        <v>RRD</v>
      </c>
    </row>
    <row r="1792" spans="56:61" hidden="1" x14ac:dyDescent="0.3">
      <c r="BD1792" t="str">
        <f t="shared" si="1300"/>
        <v>RRDCHELMSFORD - SOUTH WOODHAM FERRERS CLINCS</v>
      </c>
      <c r="BE1792" s="94" t="s">
        <v>2199</v>
      </c>
      <c r="BF1792" s="94" t="s">
        <v>2200</v>
      </c>
      <c r="BG1792" s="94" t="s">
        <v>2199</v>
      </c>
      <c r="BH1792" s="94" t="s">
        <v>2200</v>
      </c>
      <c r="BI1792" s="94" t="str">
        <f t="shared" si="1301"/>
        <v>RRD</v>
      </c>
    </row>
    <row r="1793" spans="56:61" hidden="1" x14ac:dyDescent="0.3">
      <c r="BD1793" t="str">
        <f t="shared" si="1300"/>
        <v>RRDCHELMSFORD - ST GILES COTTAGE</v>
      </c>
      <c r="BE1793" s="94" t="s">
        <v>2195</v>
      </c>
      <c r="BF1793" s="94" t="s">
        <v>2196</v>
      </c>
      <c r="BG1793" s="94" t="s">
        <v>2195</v>
      </c>
      <c r="BH1793" s="94" t="s">
        <v>2196</v>
      </c>
      <c r="BI1793" s="94" t="str">
        <f t="shared" si="1301"/>
        <v>RRD</v>
      </c>
    </row>
    <row r="1794" spans="56:61" hidden="1" x14ac:dyDescent="0.3">
      <c r="BD1794" t="str">
        <f t="shared" si="1300"/>
        <v>RRDCHELMSFORD - THE LINDEN CENTRE</v>
      </c>
      <c r="BE1794" s="94" t="s">
        <v>8528</v>
      </c>
      <c r="BF1794" s="94" t="s">
        <v>8529</v>
      </c>
      <c r="BG1794" s="94" t="s">
        <v>8528</v>
      </c>
      <c r="BH1794" s="94" t="s">
        <v>8529</v>
      </c>
      <c r="BI1794" s="94" t="str">
        <f t="shared" si="1301"/>
        <v>RRD</v>
      </c>
    </row>
    <row r="1795" spans="56:61" hidden="1" x14ac:dyDescent="0.3">
      <c r="BD1795" t="str">
        <f t="shared" si="1300"/>
        <v>RRDCHELMSFORD - THE ROWANS</v>
      </c>
      <c r="BE1795" s="94" t="s">
        <v>2169</v>
      </c>
      <c r="BF1795" s="94" t="s">
        <v>2170</v>
      </c>
      <c r="BG1795" s="94" t="s">
        <v>2169</v>
      </c>
      <c r="BH1795" s="94" t="s">
        <v>2170</v>
      </c>
      <c r="BI1795" s="94" t="str">
        <f t="shared" si="1301"/>
        <v>RRD</v>
      </c>
    </row>
    <row r="1796" spans="56:61" hidden="1" x14ac:dyDescent="0.3">
      <c r="BD1796" t="str">
        <f t="shared" si="1300"/>
        <v>RRDCHELMSFORD - UNITS 4 &amp; 5A, CORNELL ESTATE</v>
      </c>
      <c r="BE1796" s="94" t="s">
        <v>2171</v>
      </c>
      <c r="BF1796" s="94" t="s">
        <v>2172</v>
      </c>
      <c r="BG1796" s="94" t="s">
        <v>2171</v>
      </c>
      <c r="BH1796" s="94" t="s">
        <v>2172</v>
      </c>
      <c r="BI1796" s="94" t="str">
        <f t="shared" si="1301"/>
        <v>RRD</v>
      </c>
    </row>
    <row r="1797" spans="56:61" hidden="1" x14ac:dyDescent="0.3">
      <c r="BD1797" t="str">
        <f t="shared" si="1300"/>
        <v>RRDCLACTON - EAGLEHURST</v>
      </c>
      <c r="BE1797" s="94" t="s">
        <v>2167</v>
      </c>
      <c r="BF1797" s="94" t="s">
        <v>2168</v>
      </c>
      <c r="BG1797" s="94" t="s">
        <v>2167</v>
      </c>
      <c r="BH1797" s="94" t="s">
        <v>2168</v>
      </c>
      <c r="BI1797" s="94" t="str">
        <f t="shared" si="1301"/>
        <v>RRD</v>
      </c>
    </row>
    <row r="1798" spans="56:61" hidden="1" x14ac:dyDescent="0.3">
      <c r="BD1798" t="str">
        <f t="shared" si="1300"/>
        <v>RRDCLACTON - MENTAL HEALTH SERVICES - CLACTON HOSPITAL</v>
      </c>
      <c r="BE1798" s="94" t="s">
        <v>8520</v>
      </c>
      <c r="BF1798" s="94" t="s">
        <v>8521</v>
      </c>
      <c r="BG1798" s="94" t="s">
        <v>8520</v>
      </c>
      <c r="BH1798" s="94" t="s">
        <v>8521</v>
      </c>
      <c r="BI1798" s="94" t="str">
        <f t="shared" si="1301"/>
        <v>RRD</v>
      </c>
    </row>
    <row r="1799" spans="56:61" hidden="1" x14ac:dyDescent="0.3">
      <c r="BD1799" t="str">
        <f t="shared" si="1300"/>
        <v>RRDCOLCHESTER - BIRCHWOOD</v>
      </c>
      <c r="BE1799" s="94" t="s">
        <v>2187</v>
      </c>
      <c r="BF1799" s="94" t="s">
        <v>2188</v>
      </c>
      <c r="BG1799" s="94" t="s">
        <v>2187</v>
      </c>
      <c r="BH1799" s="94" t="s">
        <v>2188</v>
      </c>
      <c r="BI1799" s="94" t="str">
        <f t="shared" si="1301"/>
        <v>RRD</v>
      </c>
    </row>
    <row r="1800" spans="56:61" hidden="1" x14ac:dyDescent="0.3">
      <c r="BD1800" t="str">
        <f t="shared" si="1300"/>
        <v>RRDCOLCHESTER - KING'S WOOD CENTRE</v>
      </c>
      <c r="BE1800" s="94" t="s">
        <v>8526</v>
      </c>
      <c r="BF1800" s="94" t="s">
        <v>8527</v>
      </c>
      <c r="BG1800" s="94" t="s">
        <v>8526</v>
      </c>
      <c r="BH1800" s="94" t="s">
        <v>8527</v>
      </c>
      <c r="BI1800" s="94" t="str">
        <f t="shared" si="1301"/>
        <v>RRD</v>
      </c>
    </row>
    <row r="1801" spans="56:61" hidden="1" x14ac:dyDescent="0.3">
      <c r="BD1801" t="str">
        <f t="shared" si="1300"/>
        <v>RRDCOLCHESTER - LONGVIEW</v>
      </c>
      <c r="BE1801" s="94" t="s">
        <v>2191</v>
      </c>
      <c r="BF1801" s="94" t="s">
        <v>2192</v>
      </c>
      <c r="BG1801" s="94" t="s">
        <v>2191</v>
      </c>
      <c r="BH1801" s="94" t="s">
        <v>2192</v>
      </c>
      <c r="BI1801" s="94" t="str">
        <f t="shared" si="1301"/>
        <v>RRD</v>
      </c>
    </row>
    <row r="1802" spans="56:61" hidden="1" x14ac:dyDescent="0.3">
      <c r="BD1802" t="str">
        <f t="shared" si="1300"/>
        <v>RRDCOLCHESTER - THE BRAMBLES</v>
      </c>
      <c r="BE1802" s="94" t="s">
        <v>2165</v>
      </c>
      <c r="BF1802" s="94" t="s">
        <v>2166</v>
      </c>
      <c r="BG1802" s="94" t="s">
        <v>2165</v>
      </c>
      <c r="BH1802" s="94" t="s">
        <v>2166</v>
      </c>
      <c r="BI1802" s="94" t="str">
        <f t="shared" si="1301"/>
        <v>RRD</v>
      </c>
    </row>
    <row r="1803" spans="56:61" hidden="1" x14ac:dyDescent="0.3">
      <c r="BD1803" t="str">
        <f t="shared" si="1300"/>
        <v>RRDCOLCHESTER - THE LAKES</v>
      </c>
      <c r="BE1803" s="94" t="s">
        <v>2189</v>
      </c>
      <c r="BF1803" s="94" t="s">
        <v>2190</v>
      </c>
      <c r="BG1803" s="94" t="s">
        <v>2189</v>
      </c>
      <c r="BH1803" s="94" t="s">
        <v>2190</v>
      </c>
      <c r="BI1803" s="94" t="str">
        <f t="shared" si="1301"/>
        <v>RRD</v>
      </c>
    </row>
    <row r="1804" spans="56:61" hidden="1" x14ac:dyDescent="0.3">
      <c r="BD1804" t="str">
        <f t="shared" si="1300"/>
        <v>RRDCOLCHESTER GENERAL HOSPITAL</v>
      </c>
      <c r="BE1804" s="94" t="s">
        <v>2179</v>
      </c>
      <c r="BF1804" s="94" t="s">
        <v>2180</v>
      </c>
      <c r="BG1804" s="94" t="s">
        <v>2179</v>
      </c>
      <c r="BH1804" s="94" t="s">
        <v>2180</v>
      </c>
      <c r="BI1804" s="94" t="str">
        <f t="shared" si="1301"/>
        <v>RRD</v>
      </c>
    </row>
    <row r="1805" spans="56:61" hidden="1" x14ac:dyDescent="0.3">
      <c r="BD1805" t="str">
        <f t="shared" si="1300"/>
        <v>RRDDUKES PRIORY HOSPITAL</v>
      </c>
      <c r="BE1805" s="94" t="s">
        <v>2185</v>
      </c>
      <c r="BF1805" s="94" t="s">
        <v>2186</v>
      </c>
      <c r="BG1805" s="94" t="s">
        <v>2185</v>
      </c>
      <c r="BH1805" s="94" t="s">
        <v>2186</v>
      </c>
      <c r="BI1805" s="94" t="str">
        <f t="shared" si="1301"/>
        <v>RRD</v>
      </c>
    </row>
    <row r="1806" spans="56:61" hidden="1" x14ac:dyDescent="0.3">
      <c r="BD1806" t="str">
        <f t="shared" si="1300"/>
        <v>RRDEPPING - ST MARGARETS HOSPITAL</v>
      </c>
      <c r="BE1806" s="94" t="s">
        <v>2197</v>
      </c>
      <c r="BF1806" s="94" t="s">
        <v>2198</v>
      </c>
      <c r="BG1806" s="94" t="s">
        <v>2197</v>
      </c>
      <c r="BH1806" s="94" t="s">
        <v>2198</v>
      </c>
      <c r="BI1806" s="94" t="str">
        <f t="shared" si="1301"/>
        <v>RRD</v>
      </c>
    </row>
    <row r="1807" spans="56:61" hidden="1" x14ac:dyDescent="0.3">
      <c r="BD1807" t="str">
        <f t="shared" si="1300"/>
        <v>RRDHARLOW - DERWENT CENTRE</v>
      </c>
      <c r="BE1807" s="94" t="s">
        <v>8524</v>
      </c>
      <c r="BF1807" s="94" t="s">
        <v>8525</v>
      </c>
      <c r="BG1807" s="94" t="s">
        <v>8524</v>
      </c>
      <c r="BH1807" s="94" t="s">
        <v>8525</v>
      </c>
      <c r="BI1807" s="94" t="str">
        <f t="shared" si="1301"/>
        <v>RRD</v>
      </c>
    </row>
    <row r="1808" spans="56:61" hidden="1" x14ac:dyDescent="0.3">
      <c r="BD1808" t="str">
        <f t="shared" si="1300"/>
        <v>RRDHARLOW - SYDENHAM HOUSE</v>
      </c>
      <c r="BE1808" s="94" t="s">
        <v>8530</v>
      </c>
      <c r="BF1808" s="94" t="s">
        <v>8531</v>
      </c>
      <c r="BG1808" s="94" t="s">
        <v>8530</v>
      </c>
      <c r="BH1808" s="94" t="s">
        <v>8531</v>
      </c>
      <c r="BI1808" s="94" t="str">
        <f t="shared" si="1301"/>
        <v>RRD</v>
      </c>
    </row>
    <row r="1809" spans="56:61" hidden="1" x14ac:dyDescent="0.3">
      <c r="BD1809" t="str">
        <f t="shared" si="1300"/>
        <v>RRDHARWICH &amp; DISTRICT HOSPITAL</v>
      </c>
      <c r="BE1809" s="94" t="s">
        <v>2193</v>
      </c>
      <c r="BF1809" s="94" t="s">
        <v>2194</v>
      </c>
      <c r="BG1809" s="94" t="s">
        <v>2193</v>
      </c>
      <c r="BH1809" s="94" t="s">
        <v>2194</v>
      </c>
      <c r="BI1809" s="94" t="str">
        <f t="shared" si="1301"/>
        <v>RRD</v>
      </c>
    </row>
    <row r="1810" spans="56:61" hidden="1" x14ac:dyDescent="0.3">
      <c r="BD1810" t="str">
        <f t="shared" si="1300"/>
        <v>RRDMALDON - ST PETERS HOSPITAL</v>
      </c>
      <c r="BE1810" s="94" t="s">
        <v>2175</v>
      </c>
      <c r="BF1810" s="94" t="s">
        <v>2176</v>
      </c>
      <c r="BG1810" s="94" t="s">
        <v>2175</v>
      </c>
      <c r="BH1810" s="94" t="s">
        <v>2176</v>
      </c>
      <c r="BI1810" s="94" t="str">
        <f t="shared" si="1301"/>
        <v>RRD</v>
      </c>
    </row>
    <row r="1811" spans="56:61" hidden="1" x14ac:dyDescent="0.3">
      <c r="BD1811" t="str">
        <f t="shared" si="1300"/>
        <v>RRDNORTH ESSEX PARTNERSHIP NHS FOUNDATION TRUST HEADQUARTERS</v>
      </c>
      <c r="BE1811" s="94" t="s">
        <v>8662</v>
      </c>
      <c r="BF1811" s="94" t="s">
        <v>8663</v>
      </c>
      <c r="BG1811" s="94" t="s">
        <v>8662</v>
      </c>
      <c r="BH1811" s="94" t="s">
        <v>8663</v>
      </c>
      <c r="BI1811" s="94" t="str">
        <f t="shared" si="1301"/>
        <v>RRD</v>
      </c>
    </row>
    <row r="1812" spans="56:61" hidden="1" x14ac:dyDescent="0.3">
      <c r="BD1812" t="str">
        <f t="shared" si="1300"/>
        <v>RRDTHE CRYSTAL CENTRE</v>
      </c>
      <c r="BE1812" s="94" t="s">
        <v>8522</v>
      </c>
      <c r="BF1812" s="94" t="s">
        <v>8523</v>
      </c>
      <c r="BG1812" s="94" t="s">
        <v>8522</v>
      </c>
      <c r="BH1812" s="94" t="s">
        <v>8523</v>
      </c>
      <c r="BI1812" s="94" t="str">
        <f t="shared" si="1301"/>
        <v>RRD</v>
      </c>
    </row>
    <row r="1813" spans="56:61" hidden="1" x14ac:dyDescent="0.3">
      <c r="BD1813" t="str">
        <f t="shared" si="1300"/>
        <v>RRDWITHAM - NEW IVY CHIMNEYS</v>
      </c>
      <c r="BE1813" s="94" t="s">
        <v>2173</v>
      </c>
      <c r="BF1813" s="94" t="s">
        <v>2174</v>
      </c>
      <c r="BG1813" s="94" t="s">
        <v>2173</v>
      </c>
      <c r="BH1813" s="94" t="s">
        <v>2174</v>
      </c>
      <c r="BI1813" s="94" t="str">
        <f t="shared" si="1301"/>
        <v>RRD</v>
      </c>
    </row>
    <row r="1814" spans="56:61" hidden="1" x14ac:dyDescent="0.3">
      <c r="BD1814" t="str">
        <f t="shared" si="1300"/>
        <v>RRDWITHAM - OLD IVY CHIMNEYS</v>
      </c>
      <c r="BE1814" s="94" t="s">
        <v>2183</v>
      </c>
      <c r="BF1814" s="94" t="s">
        <v>2184</v>
      </c>
      <c r="BG1814" s="94" t="s">
        <v>2183</v>
      </c>
      <c r="BH1814" s="94" t="s">
        <v>2184</v>
      </c>
      <c r="BI1814" s="94" t="str">
        <f t="shared" si="1301"/>
        <v>RRD</v>
      </c>
    </row>
    <row r="1815" spans="56:61" hidden="1" x14ac:dyDescent="0.3">
      <c r="BD1815" t="str">
        <f t="shared" si="1300"/>
        <v>RREADULT MENTAL HEALTH</v>
      </c>
      <c r="BE1815" s="94" t="s">
        <v>3849</v>
      </c>
      <c r="BF1815" s="94" t="s">
        <v>1936</v>
      </c>
      <c r="BG1815" s="94" t="s">
        <v>3849</v>
      </c>
      <c r="BH1815" s="94" t="s">
        <v>1936</v>
      </c>
      <c r="BI1815" s="94" t="str">
        <f t="shared" si="1301"/>
        <v>RRE</v>
      </c>
    </row>
    <row r="1816" spans="56:61" hidden="1" x14ac:dyDescent="0.3">
      <c r="BD1816" t="str">
        <f t="shared" si="1300"/>
        <v>RREBRIDGNORTH HOSPITAL</v>
      </c>
      <c r="BE1816" s="94" t="s">
        <v>3881</v>
      </c>
      <c r="BF1816" s="94" t="s">
        <v>2514</v>
      </c>
      <c r="BG1816" s="94" t="s">
        <v>3881</v>
      </c>
      <c r="BH1816" s="94" t="s">
        <v>2514</v>
      </c>
      <c r="BI1816" s="94" t="str">
        <f t="shared" si="1301"/>
        <v>RRE</v>
      </c>
    </row>
    <row r="1817" spans="56:61" hidden="1" x14ac:dyDescent="0.3">
      <c r="BD1817" t="str">
        <f t="shared" si="1300"/>
        <v>RRECANNOCK CHASE HOSPITAL</v>
      </c>
      <c r="BE1817" s="94" t="s">
        <v>3848</v>
      </c>
      <c r="BF1817" s="94" t="s">
        <v>2620</v>
      </c>
      <c r="BG1817" s="94" t="s">
        <v>3848</v>
      </c>
      <c r="BH1817" s="94" t="s">
        <v>2620</v>
      </c>
      <c r="BI1817" s="94" t="str">
        <f t="shared" si="1301"/>
        <v>RRE</v>
      </c>
    </row>
    <row r="1818" spans="56:61" hidden="1" x14ac:dyDescent="0.3">
      <c r="BD1818" t="str">
        <f t="shared" ref="BD1818:BD1881" si="1302">CONCATENATE(LEFT(BE1818, 3),BF1818)</f>
        <v>RRECASTLE CARE CASTLEHAVEN</v>
      </c>
      <c r="BE1818" s="94" t="s">
        <v>3887</v>
      </c>
      <c r="BF1818" s="94" t="s">
        <v>2544</v>
      </c>
      <c r="BG1818" s="94" t="s">
        <v>3887</v>
      </c>
      <c r="BH1818" s="94" t="s">
        <v>2544</v>
      </c>
      <c r="BI1818" s="94" t="str">
        <f t="shared" ref="BI1818:BI1881" si="1303">LEFT(BG1818,3)</f>
        <v>RRE</v>
      </c>
    </row>
    <row r="1819" spans="56:61" hidden="1" x14ac:dyDescent="0.3">
      <c r="BD1819" t="str">
        <f t="shared" si="1302"/>
        <v>RRECHILD DEVELOPMENT 2</v>
      </c>
      <c r="BE1819" s="94" t="s">
        <v>3917</v>
      </c>
      <c r="BF1819" s="94" t="s">
        <v>3918</v>
      </c>
      <c r="BG1819" s="94" t="s">
        <v>3917</v>
      </c>
      <c r="BH1819" s="94" t="s">
        <v>3918</v>
      </c>
      <c r="BI1819" s="94" t="str">
        <f t="shared" si="1303"/>
        <v>RRE</v>
      </c>
    </row>
    <row r="1820" spans="56:61" hidden="1" x14ac:dyDescent="0.3">
      <c r="BD1820" t="str">
        <f t="shared" si="1302"/>
        <v>RRECHILDRENS</v>
      </c>
      <c r="BE1820" s="94" t="s">
        <v>3930</v>
      </c>
      <c r="BF1820" s="94" t="s">
        <v>3931</v>
      </c>
      <c r="BG1820" s="94" t="s">
        <v>3930</v>
      </c>
      <c r="BH1820" s="94" t="s">
        <v>3931</v>
      </c>
      <c r="BI1820" s="94" t="str">
        <f t="shared" si="1303"/>
        <v>RRE</v>
      </c>
    </row>
    <row r="1821" spans="56:61" hidden="1" x14ac:dyDescent="0.3">
      <c r="BD1821" t="str">
        <f t="shared" si="1302"/>
        <v>RRECHILDRENS 2</v>
      </c>
      <c r="BE1821" s="94" t="s">
        <v>3915</v>
      </c>
      <c r="BF1821" s="94" t="s">
        <v>3916</v>
      </c>
      <c r="BG1821" s="94" t="s">
        <v>3915</v>
      </c>
      <c r="BH1821" s="94" t="s">
        <v>3916</v>
      </c>
      <c r="BI1821" s="94" t="str">
        <f t="shared" si="1303"/>
        <v>RRE</v>
      </c>
    </row>
    <row r="1822" spans="56:61" hidden="1" x14ac:dyDescent="0.3">
      <c r="BD1822" t="str">
        <f t="shared" si="1302"/>
        <v>RRECHILDRENS 4</v>
      </c>
      <c r="BE1822" s="94" t="s">
        <v>3919</v>
      </c>
      <c r="BF1822" s="94" t="s">
        <v>3920</v>
      </c>
      <c r="BG1822" s="94" t="s">
        <v>3919</v>
      </c>
      <c r="BH1822" s="94" t="s">
        <v>3920</v>
      </c>
      <c r="BI1822" s="94" t="str">
        <f t="shared" si="1303"/>
        <v>RRE</v>
      </c>
    </row>
    <row r="1823" spans="56:61" hidden="1" x14ac:dyDescent="0.3">
      <c r="BD1823" t="str">
        <f t="shared" si="1302"/>
        <v>RRECHILDRENS 5</v>
      </c>
      <c r="BE1823" s="94" t="s">
        <v>3921</v>
      </c>
      <c r="BF1823" s="94" t="s">
        <v>3922</v>
      </c>
      <c r="BG1823" s="94" t="s">
        <v>3921</v>
      </c>
      <c r="BH1823" s="94" t="s">
        <v>3922</v>
      </c>
      <c r="BI1823" s="94" t="str">
        <f t="shared" si="1303"/>
        <v>RRE</v>
      </c>
    </row>
    <row r="1824" spans="56:61" hidden="1" x14ac:dyDescent="0.3">
      <c r="BD1824" t="str">
        <f t="shared" si="1302"/>
        <v>RRECHILDRENS 6</v>
      </c>
      <c r="BE1824" s="94" t="s">
        <v>3923</v>
      </c>
      <c r="BF1824" s="94" t="s">
        <v>3924</v>
      </c>
      <c r="BG1824" s="94" t="s">
        <v>3923</v>
      </c>
      <c r="BH1824" s="94" t="s">
        <v>3924</v>
      </c>
      <c r="BI1824" s="94" t="str">
        <f t="shared" si="1303"/>
        <v>RRE</v>
      </c>
    </row>
    <row r="1825" spans="56:61" hidden="1" x14ac:dyDescent="0.3">
      <c r="BD1825" t="str">
        <f t="shared" si="1302"/>
        <v>RRECHILDRENS 7</v>
      </c>
      <c r="BE1825" s="94" t="s">
        <v>3866</v>
      </c>
      <c r="BF1825" s="94" t="s">
        <v>3867</v>
      </c>
      <c r="BG1825" s="94" t="s">
        <v>3866</v>
      </c>
      <c r="BH1825" s="94" t="s">
        <v>3867</v>
      </c>
      <c r="BI1825" s="94" t="str">
        <f t="shared" si="1303"/>
        <v>RRE</v>
      </c>
    </row>
    <row r="1826" spans="56:61" hidden="1" x14ac:dyDescent="0.3">
      <c r="BD1826" t="str">
        <f t="shared" si="1302"/>
        <v>RREGLENVIEW, LUDLOW</v>
      </c>
      <c r="BE1826" s="94" t="s">
        <v>3888</v>
      </c>
      <c r="BF1826" s="94" t="s">
        <v>3889</v>
      </c>
      <c r="BG1826" s="94" t="s">
        <v>3888</v>
      </c>
      <c r="BH1826" s="94" t="s">
        <v>3889</v>
      </c>
      <c r="BI1826" s="94" t="str">
        <f t="shared" si="1303"/>
        <v>RRE</v>
      </c>
    </row>
    <row r="1827" spans="56:61" hidden="1" x14ac:dyDescent="0.3">
      <c r="BD1827" t="str">
        <f t="shared" si="1302"/>
        <v>RREHIGH TREES RESIDENTIAL HOME</v>
      </c>
      <c r="BE1827" s="94" t="s">
        <v>3897</v>
      </c>
      <c r="BF1827" s="94" t="s">
        <v>3898</v>
      </c>
      <c r="BG1827" s="94" t="s">
        <v>3897</v>
      </c>
      <c r="BH1827" s="94" t="s">
        <v>3898</v>
      </c>
      <c r="BI1827" s="94" t="str">
        <f t="shared" si="1303"/>
        <v>RRE</v>
      </c>
    </row>
    <row r="1828" spans="56:61" hidden="1" x14ac:dyDescent="0.3">
      <c r="BD1828" t="str">
        <f t="shared" si="1302"/>
        <v>RREINCLUSION</v>
      </c>
      <c r="BE1828" s="94" t="s">
        <v>3926</v>
      </c>
      <c r="BF1828" s="94" t="s">
        <v>3927</v>
      </c>
      <c r="BG1828" s="94" t="s">
        <v>3926</v>
      </c>
      <c r="BH1828" s="94" t="s">
        <v>3927</v>
      </c>
      <c r="BI1828" s="94" t="str">
        <f t="shared" si="1303"/>
        <v>RRE</v>
      </c>
    </row>
    <row r="1829" spans="56:61" hidden="1" x14ac:dyDescent="0.3">
      <c r="BD1829" t="str">
        <f t="shared" si="1302"/>
        <v>RREINCLUSION</v>
      </c>
      <c r="BE1829" s="94" t="s">
        <v>3934</v>
      </c>
      <c r="BF1829" s="94" t="s">
        <v>3927</v>
      </c>
      <c r="BG1829" s="94" t="s">
        <v>3934</v>
      </c>
      <c r="BH1829" s="94" t="s">
        <v>3927</v>
      </c>
      <c r="BI1829" s="94" t="str">
        <f t="shared" si="1303"/>
        <v>RRE</v>
      </c>
    </row>
    <row r="1830" spans="56:61" hidden="1" x14ac:dyDescent="0.3">
      <c r="BD1830" t="str">
        <f t="shared" si="1302"/>
        <v>RREINCLUSION / OASIS 1</v>
      </c>
      <c r="BE1830" s="94" t="s">
        <v>3862</v>
      </c>
      <c r="BF1830" s="94" t="s">
        <v>3863</v>
      </c>
      <c r="BG1830" s="94" t="s">
        <v>3862</v>
      </c>
      <c r="BH1830" s="94" t="s">
        <v>3863</v>
      </c>
      <c r="BI1830" s="94" t="str">
        <f t="shared" si="1303"/>
        <v>RRE</v>
      </c>
    </row>
    <row r="1831" spans="56:61" hidden="1" x14ac:dyDescent="0.3">
      <c r="BD1831" t="str">
        <f t="shared" si="1302"/>
        <v>RREINCLUSION / OASIS 2</v>
      </c>
      <c r="BE1831" s="94" t="s">
        <v>3864</v>
      </c>
      <c r="BF1831" s="94" t="s">
        <v>3865</v>
      </c>
      <c r="BG1831" s="94" t="s">
        <v>3864</v>
      </c>
      <c r="BH1831" s="94" t="s">
        <v>3865</v>
      </c>
      <c r="BI1831" s="94" t="str">
        <f t="shared" si="1303"/>
        <v>RRE</v>
      </c>
    </row>
    <row r="1832" spans="56:61" hidden="1" x14ac:dyDescent="0.3">
      <c r="BD1832" t="str">
        <f t="shared" si="1302"/>
        <v>RREINCLUSION 1</v>
      </c>
      <c r="BE1832" s="94" t="s">
        <v>3935</v>
      </c>
      <c r="BF1832" s="94" t="s">
        <v>3936</v>
      </c>
      <c r="BG1832" s="94" t="s">
        <v>3935</v>
      </c>
      <c r="BH1832" s="94" t="s">
        <v>3936</v>
      </c>
      <c r="BI1832" s="94" t="str">
        <f t="shared" si="1303"/>
        <v>RRE</v>
      </c>
    </row>
    <row r="1833" spans="56:61" hidden="1" x14ac:dyDescent="0.3">
      <c r="BD1833" t="str">
        <f t="shared" si="1302"/>
        <v>RREINCLUSION 2</v>
      </c>
      <c r="BE1833" s="94" t="s">
        <v>3937</v>
      </c>
      <c r="BF1833" s="94" t="s">
        <v>3938</v>
      </c>
      <c r="BG1833" s="94" t="s">
        <v>3937</v>
      </c>
      <c r="BH1833" s="94" t="s">
        <v>3938</v>
      </c>
      <c r="BI1833" s="94" t="str">
        <f t="shared" si="1303"/>
        <v>RRE</v>
      </c>
    </row>
    <row r="1834" spans="56:61" hidden="1" x14ac:dyDescent="0.3">
      <c r="BD1834" t="str">
        <f t="shared" si="1302"/>
        <v>RREINCLUSION CAMBRIDGE</v>
      </c>
      <c r="BE1834" s="94" t="s">
        <v>3858</v>
      </c>
      <c r="BF1834" s="94" t="s">
        <v>3859</v>
      </c>
      <c r="BG1834" s="94" t="s">
        <v>3858</v>
      </c>
      <c r="BH1834" s="94" t="s">
        <v>3859</v>
      </c>
      <c r="BI1834" s="94" t="str">
        <f t="shared" si="1303"/>
        <v>RRE</v>
      </c>
    </row>
    <row r="1835" spans="56:61" hidden="1" x14ac:dyDescent="0.3">
      <c r="BD1835" t="str">
        <f t="shared" si="1302"/>
        <v>RREKEEPERS CRESCENT, DONNINGTON</v>
      </c>
      <c r="BE1835" s="94" t="s">
        <v>3890</v>
      </c>
      <c r="BF1835" s="94" t="s">
        <v>3891</v>
      </c>
      <c r="BG1835" s="94" t="s">
        <v>3890</v>
      </c>
      <c r="BH1835" s="94" t="s">
        <v>3891</v>
      </c>
      <c r="BI1835" s="94" t="str">
        <f t="shared" si="1303"/>
        <v>RRE</v>
      </c>
    </row>
    <row r="1836" spans="56:61" hidden="1" x14ac:dyDescent="0.3">
      <c r="BD1836" t="str">
        <f t="shared" si="1302"/>
        <v>RREKINVER UNIT</v>
      </c>
      <c r="BE1836" s="94" t="s">
        <v>3941</v>
      </c>
      <c r="BF1836" s="94" t="s">
        <v>3942</v>
      </c>
      <c r="BG1836" s="94" t="s">
        <v>3941</v>
      </c>
      <c r="BH1836" s="94" t="s">
        <v>3942</v>
      </c>
      <c r="BI1836" s="94" t="str">
        <f t="shared" si="1303"/>
        <v>RRE</v>
      </c>
    </row>
    <row r="1837" spans="56:61" hidden="1" x14ac:dyDescent="0.3">
      <c r="BD1837" t="str">
        <f t="shared" si="1302"/>
        <v>RRELABURNHAMS</v>
      </c>
      <c r="BE1837" s="94" t="s">
        <v>3886</v>
      </c>
      <c r="BF1837" s="94" t="s">
        <v>2540</v>
      </c>
      <c r="BG1837" s="94" t="s">
        <v>3886</v>
      </c>
      <c r="BH1837" s="94" t="s">
        <v>2540</v>
      </c>
      <c r="BI1837" s="94" t="str">
        <f t="shared" si="1303"/>
        <v>RRE</v>
      </c>
    </row>
    <row r="1838" spans="56:61" hidden="1" x14ac:dyDescent="0.3">
      <c r="BD1838" t="str">
        <f t="shared" si="1302"/>
        <v>RREMEDICAL RECORDS</v>
      </c>
      <c r="BE1838" s="94" t="s">
        <v>3913</v>
      </c>
      <c r="BF1838" s="94" t="s">
        <v>3914</v>
      </c>
      <c r="BG1838" s="94" t="s">
        <v>3913</v>
      </c>
      <c r="BH1838" s="94" t="s">
        <v>3914</v>
      </c>
      <c r="BI1838" s="94" t="str">
        <f t="shared" si="1303"/>
        <v>RRE</v>
      </c>
    </row>
    <row r="1839" spans="56:61" hidden="1" x14ac:dyDescent="0.3">
      <c r="BD1839" t="str">
        <f t="shared" si="1302"/>
        <v>RREMENTAL HEALTH</v>
      </c>
      <c r="BE1839" s="94" t="s">
        <v>3925</v>
      </c>
      <c r="BF1839" s="94" t="s">
        <v>3757</v>
      </c>
      <c r="BG1839" s="94" t="s">
        <v>3925</v>
      </c>
      <c r="BH1839" s="94" t="s">
        <v>3757</v>
      </c>
      <c r="BI1839" s="94" t="str">
        <f t="shared" si="1303"/>
        <v>RRE</v>
      </c>
    </row>
    <row r="1840" spans="56:61" hidden="1" x14ac:dyDescent="0.3">
      <c r="BD1840" t="str">
        <f t="shared" si="1302"/>
        <v>RREMYTTON OAK COMMUNITY UNIT</v>
      </c>
      <c r="BE1840" s="94" t="s">
        <v>3884</v>
      </c>
      <c r="BF1840" s="94" t="s">
        <v>3885</v>
      </c>
      <c r="BG1840" s="94" t="s">
        <v>3884</v>
      </c>
      <c r="BH1840" s="94" t="s">
        <v>3885</v>
      </c>
      <c r="BI1840" s="94" t="str">
        <f t="shared" si="1303"/>
        <v>RRE</v>
      </c>
    </row>
    <row r="1841" spans="56:61" hidden="1" x14ac:dyDescent="0.3">
      <c r="BD1841" t="str">
        <f t="shared" si="1302"/>
        <v>RRENORTH SHREWSBURY CHMT - HARTLEYS MONKMOOR</v>
      </c>
      <c r="BE1841" s="94" t="s">
        <v>3842</v>
      </c>
      <c r="BF1841" s="94" t="s">
        <v>3843</v>
      </c>
      <c r="BG1841" s="94" t="s">
        <v>3842</v>
      </c>
      <c r="BH1841" s="94" t="s">
        <v>3843</v>
      </c>
      <c r="BI1841" s="94" t="str">
        <f t="shared" si="1303"/>
        <v>RRE</v>
      </c>
    </row>
    <row r="1842" spans="56:61" hidden="1" x14ac:dyDescent="0.3">
      <c r="BD1842" t="str">
        <f t="shared" si="1302"/>
        <v>RREOLDER PEOPLE 10</v>
      </c>
      <c r="BE1842" s="94" t="s">
        <v>3939</v>
      </c>
      <c r="BF1842" s="94" t="s">
        <v>3940</v>
      </c>
      <c r="BG1842" s="94" t="s">
        <v>3939</v>
      </c>
      <c r="BH1842" s="94" t="s">
        <v>3940</v>
      </c>
      <c r="BI1842" s="94" t="str">
        <f t="shared" si="1303"/>
        <v>RRE</v>
      </c>
    </row>
    <row r="1843" spans="56:61" hidden="1" x14ac:dyDescent="0.3">
      <c r="BD1843" t="str">
        <f t="shared" si="1302"/>
        <v>RREOLDFIELD RESIDENTIAL HOME</v>
      </c>
      <c r="BE1843" s="94" t="s">
        <v>3892</v>
      </c>
      <c r="BF1843" s="94" t="s">
        <v>2552</v>
      </c>
      <c r="BG1843" s="94" t="s">
        <v>3892</v>
      </c>
      <c r="BH1843" s="94" t="s">
        <v>2552</v>
      </c>
      <c r="BI1843" s="94" t="str">
        <f t="shared" si="1303"/>
        <v>RRE</v>
      </c>
    </row>
    <row r="1844" spans="56:61" hidden="1" x14ac:dyDescent="0.3">
      <c r="BD1844" t="str">
        <f t="shared" si="1302"/>
        <v>RREPARK HOUSE T4 BIRMINGHAM</v>
      </c>
      <c r="BE1844" s="94" t="s">
        <v>3934</v>
      </c>
      <c r="BF1844" s="94" t="s">
        <v>9336</v>
      </c>
      <c r="BG1844" s="94" t="s">
        <v>3934</v>
      </c>
      <c r="BH1844" s="94" t="s">
        <v>9336</v>
      </c>
      <c r="BI1844" s="94" t="str">
        <f t="shared" si="1303"/>
        <v>RRE</v>
      </c>
    </row>
    <row r="1845" spans="56:61" hidden="1" x14ac:dyDescent="0.3">
      <c r="BD1845" t="str">
        <f t="shared" si="1302"/>
        <v>RREPLAS NEWYDD, BELLE VIEW</v>
      </c>
      <c r="BE1845" s="94" t="s">
        <v>3893</v>
      </c>
      <c r="BF1845" s="94" t="s">
        <v>3894</v>
      </c>
      <c r="BG1845" s="94" t="s">
        <v>3893</v>
      </c>
      <c r="BH1845" s="94" t="s">
        <v>3894</v>
      </c>
      <c r="BI1845" s="94" t="str">
        <f t="shared" si="1303"/>
        <v>RRE</v>
      </c>
    </row>
    <row r="1846" spans="56:61" hidden="1" x14ac:dyDescent="0.3">
      <c r="BD1846" t="str">
        <f t="shared" si="1302"/>
        <v>RREQUEST</v>
      </c>
      <c r="BE1846" s="94" t="s">
        <v>3932</v>
      </c>
      <c r="BF1846" s="94" t="s">
        <v>3933</v>
      </c>
      <c r="BG1846" s="94" t="s">
        <v>3932</v>
      </c>
      <c r="BH1846" s="94" t="s">
        <v>3933</v>
      </c>
      <c r="BI1846" s="94" t="str">
        <f t="shared" si="1303"/>
        <v>RRE</v>
      </c>
    </row>
    <row r="1847" spans="56:61" hidden="1" x14ac:dyDescent="0.3">
      <c r="BD1847" t="str">
        <f t="shared" si="1302"/>
        <v>RRERSH COPTHORNE</v>
      </c>
      <c r="BE1847" s="94" t="s">
        <v>3895</v>
      </c>
      <c r="BF1847" s="94" t="s">
        <v>3896</v>
      </c>
      <c r="BG1847" s="94" t="s">
        <v>3895</v>
      </c>
      <c r="BH1847" s="94" t="s">
        <v>3896</v>
      </c>
      <c r="BI1847" s="94" t="str">
        <f t="shared" si="1303"/>
        <v>RRE</v>
      </c>
    </row>
    <row r="1848" spans="56:61" hidden="1" x14ac:dyDescent="0.3">
      <c r="BD1848" t="str">
        <f t="shared" si="1302"/>
        <v>RRESAMUEL JOHNSON HOSPITAL</v>
      </c>
      <c r="BE1848" s="94" t="s">
        <v>3928</v>
      </c>
      <c r="BF1848" s="94" t="s">
        <v>3929</v>
      </c>
      <c r="BG1848" s="94" t="s">
        <v>3928</v>
      </c>
      <c r="BH1848" s="94" t="s">
        <v>3929</v>
      </c>
      <c r="BI1848" s="94" t="str">
        <f t="shared" si="1303"/>
        <v>RRE</v>
      </c>
    </row>
    <row r="1849" spans="56:61" hidden="1" x14ac:dyDescent="0.3">
      <c r="BD1849" t="str">
        <f t="shared" si="1302"/>
        <v>RRESFOP CMHN</v>
      </c>
      <c r="BE1849" s="94" t="s">
        <v>3911</v>
      </c>
      <c r="BF1849" s="94" t="s">
        <v>3912</v>
      </c>
      <c r="BG1849" s="94" t="s">
        <v>3911</v>
      </c>
      <c r="BH1849" s="94" t="s">
        <v>3912</v>
      </c>
      <c r="BI1849" s="94" t="str">
        <f t="shared" si="1303"/>
        <v>RRE</v>
      </c>
    </row>
    <row r="1850" spans="56:61" hidden="1" x14ac:dyDescent="0.3">
      <c r="BD1850" t="str">
        <f t="shared" si="1302"/>
        <v>RRESHELTON HOSPITAL</v>
      </c>
      <c r="BE1850" s="94" t="s">
        <v>3837</v>
      </c>
      <c r="BF1850" s="94" t="s">
        <v>2500</v>
      </c>
      <c r="BG1850" s="94" t="s">
        <v>3837</v>
      </c>
      <c r="BH1850" s="94" t="s">
        <v>2500</v>
      </c>
      <c r="BI1850" s="94" t="str">
        <f t="shared" si="1303"/>
        <v>RRE</v>
      </c>
    </row>
    <row r="1851" spans="56:61" hidden="1" x14ac:dyDescent="0.3">
      <c r="BD1851" t="str">
        <f t="shared" si="1302"/>
        <v>RRESHELTON HOSPITAL</v>
      </c>
      <c r="BE1851" s="94" t="s">
        <v>3879</v>
      </c>
      <c r="BF1851" s="94" t="s">
        <v>2500</v>
      </c>
      <c r="BG1851" s="94" t="s">
        <v>3879</v>
      </c>
      <c r="BH1851" s="94" t="s">
        <v>2500</v>
      </c>
      <c r="BI1851" s="94" t="str">
        <f t="shared" si="1303"/>
        <v>RRE</v>
      </c>
    </row>
    <row r="1852" spans="56:61" hidden="1" x14ac:dyDescent="0.3">
      <c r="BD1852" t="str">
        <f t="shared" si="1302"/>
        <v>RRESHROPSHIRE EI</v>
      </c>
      <c r="BE1852" s="94" t="s">
        <v>3852</v>
      </c>
      <c r="BF1852" s="94" t="s">
        <v>3853</v>
      </c>
      <c r="BG1852" s="94" t="s">
        <v>3852</v>
      </c>
      <c r="BH1852" s="94" t="s">
        <v>3853</v>
      </c>
      <c r="BI1852" s="94" t="str">
        <f t="shared" si="1303"/>
        <v>RRE</v>
      </c>
    </row>
    <row r="1853" spans="56:61" hidden="1" x14ac:dyDescent="0.3">
      <c r="BD1853" t="str">
        <f t="shared" si="1302"/>
        <v>RRESHROPSHIRE REHAB AND RECOVERY</v>
      </c>
      <c r="BE1853" s="94" t="s">
        <v>3860</v>
      </c>
      <c r="BF1853" s="94" t="s">
        <v>3861</v>
      </c>
      <c r="BG1853" s="94" t="s">
        <v>3860</v>
      </c>
      <c r="BH1853" s="94" t="s">
        <v>3861</v>
      </c>
      <c r="BI1853" s="94" t="str">
        <f t="shared" si="1303"/>
        <v>RRE</v>
      </c>
    </row>
    <row r="1854" spans="56:61" hidden="1" x14ac:dyDescent="0.3">
      <c r="BD1854" t="str">
        <f t="shared" si="1302"/>
        <v>RREST AUSTIN FRIARS, SHREWSBURY</v>
      </c>
      <c r="BE1854" s="94" t="s">
        <v>3835</v>
      </c>
      <c r="BF1854" s="94" t="s">
        <v>3836</v>
      </c>
      <c r="BG1854" s="94" t="s">
        <v>3835</v>
      </c>
      <c r="BH1854" s="94" t="s">
        <v>3836</v>
      </c>
      <c r="BI1854" s="94" t="str">
        <f t="shared" si="1303"/>
        <v>RRE</v>
      </c>
    </row>
    <row r="1855" spans="56:61" hidden="1" x14ac:dyDescent="0.3">
      <c r="BD1855" t="str">
        <f t="shared" si="1302"/>
        <v>RREST AUSTINS</v>
      </c>
      <c r="BE1855" s="94" t="s">
        <v>3903</v>
      </c>
      <c r="BF1855" s="94" t="s">
        <v>3904</v>
      </c>
      <c r="BG1855" s="94" t="s">
        <v>3903</v>
      </c>
      <c r="BH1855" s="94" t="s">
        <v>3904</v>
      </c>
      <c r="BI1855" s="94" t="str">
        <f t="shared" si="1303"/>
        <v>RRE</v>
      </c>
    </row>
    <row r="1856" spans="56:61" hidden="1" x14ac:dyDescent="0.3">
      <c r="BD1856" t="str">
        <f t="shared" si="1302"/>
        <v>RREST GEORGES 4</v>
      </c>
      <c r="BE1856" s="94" t="s">
        <v>3947</v>
      </c>
      <c r="BF1856" s="94" t="s">
        <v>3948</v>
      </c>
      <c r="BG1856" s="94" t="s">
        <v>3947</v>
      </c>
      <c r="BH1856" s="94" t="s">
        <v>3948</v>
      </c>
      <c r="BI1856" s="94" t="str">
        <f t="shared" si="1303"/>
        <v>RRE</v>
      </c>
    </row>
    <row r="1857" spans="56:61" hidden="1" x14ac:dyDescent="0.3">
      <c r="BD1857" t="str">
        <f t="shared" si="1302"/>
        <v>RREST GEORGE'S HOSPITAL</v>
      </c>
      <c r="BE1857" s="94" t="s">
        <v>3846</v>
      </c>
      <c r="BF1857" s="94" t="s">
        <v>3847</v>
      </c>
      <c r="BG1857" s="94" t="s">
        <v>3846</v>
      </c>
      <c r="BH1857" s="94" t="s">
        <v>3847</v>
      </c>
      <c r="BI1857" s="94" t="str">
        <f t="shared" si="1303"/>
        <v>RRE</v>
      </c>
    </row>
    <row r="1858" spans="56:61" hidden="1" x14ac:dyDescent="0.3">
      <c r="BD1858" t="str">
        <f t="shared" si="1302"/>
        <v>RREST GEORGES HOSPITAL 2</v>
      </c>
      <c r="BE1858" s="94" t="s">
        <v>3943</v>
      </c>
      <c r="BF1858" s="94" t="s">
        <v>3944</v>
      </c>
      <c r="BG1858" s="94" t="s">
        <v>3943</v>
      </c>
      <c r="BH1858" s="94" t="s">
        <v>3944</v>
      </c>
      <c r="BI1858" s="94" t="str">
        <f t="shared" si="1303"/>
        <v>RRE</v>
      </c>
    </row>
    <row r="1859" spans="56:61" hidden="1" x14ac:dyDescent="0.3">
      <c r="BD1859" t="str">
        <f t="shared" si="1302"/>
        <v>RREST GEORGES HOSPITAL 3</v>
      </c>
      <c r="BE1859" s="94" t="s">
        <v>3945</v>
      </c>
      <c r="BF1859" s="94" t="s">
        <v>3946</v>
      </c>
      <c r="BG1859" s="94" t="s">
        <v>3945</v>
      </c>
      <c r="BH1859" s="94" t="s">
        <v>3946</v>
      </c>
      <c r="BI1859" s="94" t="str">
        <f t="shared" si="1303"/>
        <v>RRE</v>
      </c>
    </row>
    <row r="1860" spans="56:61" hidden="1" x14ac:dyDescent="0.3">
      <c r="BD1860" t="str">
        <f t="shared" si="1302"/>
        <v>RRESTAFFORD CRHT</v>
      </c>
      <c r="BE1860" s="94" t="s">
        <v>3854</v>
      </c>
      <c r="BF1860" s="94" t="s">
        <v>3855</v>
      </c>
      <c r="BG1860" s="94" t="s">
        <v>3854</v>
      </c>
      <c r="BH1860" s="94" t="s">
        <v>3855</v>
      </c>
      <c r="BI1860" s="94" t="str">
        <f t="shared" si="1303"/>
        <v>RRE</v>
      </c>
    </row>
    <row r="1861" spans="56:61" hidden="1" x14ac:dyDescent="0.3">
      <c r="BD1861" t="str">
        <f t="shared" si="1302"/>
        <v>RRESTAFFORD GENERAL HOSPITAL</v>
      </c>
      <c r="BE1861" s="94" t="s">
        <v>3833</v>
      </c>
      <c r="BF1861" s="94" t="s">
        <v>3834</v>
      </c>
      <c r="BG1861" s="94" t="s">
        <v>3833</v>
      </c>
      <c r="BH1861" s="94" t="s">
        <v>3834</v>
      </c>
      <c r="BI1861" s="94" t="str">
        <f t="shared" si="1303"/>
        <v>RRE</v>
      </c>
    </row>
    <row r="1862" spans="56:61" hidden="1" x14ac:dyDescent="0.3">
      <c r="BD1862" t="str">
        <f t="shared" si="1302"/>
        <v>RRESTATION ST</v>
      </c>
      <c r="BE1862" s="94" t="s">
        <v>3875</v>
      </c>
      <c r="BF1862" s="94" t="s">
        <v>3876</v>
      </c>
      <c r="BG1862" s="94" t="s">
        <v>3875</v>
      </c>
      <c r="BH1862" s="94" t="s">
        <v>3876</v>
      </c>
      <c r="BI1862" s="94" t="str">
        <f t="shared" si="1303"/>
        <v>RRE</v>
      </c>
    </row>
    <row r="1863" spans="56:61" hidden="1" x14ac:dyDescent="0.3">
      <c r="BD1863" t="str">
        <f t="shared" si="1302"/>
        <v>RRESTRETTON EDGE RESPITE UNIT</v>
      </c>
      <c r="BE1863" s="94" t="s">
        <v>3850</v>
      </c>
      <c r="BF1863" s="94" t="s">
        <v>3851</v>
      </c>
      <c r="BG1863" s="94" t="s">
        <v>3850</v>
      </c>
      <c r="BH1863" s="94" t="s">
        <v>3851</v>
      </c>
      <c r="BI1863" s="94" t="str">
        <f t="shared" si="1303"/>
        <v>RRE</v>
      </c>
    </row>
    <row r="1864" spans="56:61" hidden="1" x14ac:dyDescent="0.3">
      <c r="BD1864" t="str">
        <f t="shared" si="1302"/>
        <v>RRESUSTAIN</v>
      </c>
      <c r="BE1864" s="94" t="s">
        <v>3877</v>
      </c>
      <c r="BF1864" s="94" t="s">
        <v>3878</v>
      </c>
      <c r="BG1864" s="94" t="s">
        <v>3877</v>
      </c>
      <c r="BH1864" s="94" t="s">
        <v>3878</v>
      </c>
      <c r="BI1864" s="94" t="str">
        <f t="shared" si="1303"/>
        <v>RRE</v>
      </c>
    </row>
    <row r="1865" spans="56:61" hidden="1" x14ac:dyDescent="0.3">
      <c r="BD1865" t="str">
        <f t="shared" si="1302"/>
        <v>RRETELFORD AOT</v>
      </c>
      <c r="BE1865" s="94" t="s">
        <v>3907</v>
      </c>
      <c r="BF1865" s="94" t="s">
        <v>3908</v>
      </c>
      <c r="BG1865" s="94" t="s">
        <v>3907</v>
      </c>
      <c r="BH1865" s="94" t="s">
        <v>3908</v>
      </c>
      <c r="BI1865" s="94" t="str">
        <f t="shared" si="1303"/>
        <v>RRE</v>
      </c>
    </row>
    <row r="1866" spans="56:61" hidden="1" x14ac:dyDescent="0.3">
      <c r="BD1866" t="str">
        <f t="shared" si="1302"/>
        <v>RRETELFORD AOT (WREKIN RD)</v>
      </c>
      <c r="BE1866" s="94" t="s">
        <v>3844</v>
      </c>
      <c r="BF1866" s="94" t="s">
        <v>3845</v>
      </c>
      <c r="BG1866" s="94" t="s">
        <v>3844</v>
      </c>
      <c r="BH1866" s="94" t="s">
        <v>3845</v>
      </c>
      <c r="BI1866" s="94" t="str">
        <f t="shared" si="1303"/>
        <v>RRE</v>
      </c>
    </row>
    <row r="1867" spans="56:61" hidden="1" x14ac:dyDescent="0.3">
      <c r="BD1867" t="str">
        <f t="shared" si="1302"/>
        <v>RRETHE ELMS SHREWSBURY</v>
      </c>
      <c r="BE1867" s="94" t="s">
        <v>3840</v>
      </c>
      <c r="BF1867" s="94" t="s">
        <v>3841</v>
      </c>
      <c r="BG1867" s="94" t="s">
        <v>3840</v>
      </c>
      <c r="BH1867" s="94" t="s">
        <v>3841</v>
      </c>
      <c r="BI1867" s="94" t="str">
        <f t="shared" si="1303"/>
        <v>RRE</v>
      </c>
    </row>
    <row r="1868" spans="56:61" hidden="1" x14ac:dyDescent="0.3">
      <c r="BD1868" t="str">
        <f t="shared" si="1302"/>
        <v>RRETHE HAWTHORNS</v>
      </c>
      <c r="BE1868" s="94" t="s">
        <v>3905</v>
      </c>
      <c r="BF1868" s="94" t="s">
        <v>3906</v>
      </c>
      <c r="BG1868" s="94" t="s">
        <v>3905</v>
      </c>
      <c r="BH1868" s="94" t="s">
        <v>3906</v>
      </c>
      <c r="BI1868" s="94" t="str">
        <f t="shared" si="1303"/>
        <v>RRE</v>
      </c>
    </row>
    <row r="1869" spans="56:61" hidden="1" x14ac:dyDescent="0.3">
      <c r="BD1869" t="str">
        <f t="shared" si="1302"/>
        <v>RRETHE REDWOODS CENTRE</v>
      </c>
      <c r="BE1869" s="94" t="s">
        <v>8734</v>
      </c>
      <c r="BF1869" s="94" t="s">
        <v>9337</v>
      </c>
      <c r="BG1869" s="94" t="s">
        <v>8734</v>
      </c>
      <c r="BH1869" s="94" t="s">
        <v>9337</v>
      </c>
      <c r="BI1869" s="94" t="str">
        <f t="shared" si="1303"/>
        <v>RRE</v>
      </c>
    </row>
    <row r="1870" spans="56:61" hidden="1" x14ac:dyDescent="0.3">
      <c r="BD1870" t="str">
        <f t="shared" si="1302"/>
        <v>RRETORC</v>
      </c>
      <c r="BE1870" s="94" t="s">
        <v>3909</v>
      </c>
      <c r="BF1870" s="94" t="s">
        <v>3910</v>
      </c>
      <c r="BG1870" s="94" t="s">
        <v>3909</v>
      </c>
      <c r="BH1870" s="94" t="s">
        <v>3910</v>
      </c>
      <c r="BI1870" s="94" t="str">
        <f t="shared" si="1303"/>
        <v>RRE</v>
      </c>
    </row>
    <row r="1871" spans="56:61" hidden="1" x14ac:dyDescent="0.3">
      <c r="BD1871" t="str">
        <f t="shared" si="1302"/>
        <v>RREUNIT 3</v>
      </c>
      <c r="BE1871" s="94" t="s">
        <v>3872</v>
      </c>
      <c r="BF1871" s="94" t="s">
        <v>2706</v>
      </c>
      <c r="BG1871" s="94" t="s">
        <v>3872</v>
      </c>
      <c r="BH1871" s="94" t="s">
        <v>2706</v>
      </c>
      <c r="BI1871" s="94" t="str">
        <f t="shared" si="1303"/>
        <v>RRE</v>
      </c>
    </row>
    <row r="1872" spans="56:61" hidden="1" x14ac:dyDescent="0.3">
      <c r="BD1872" t="str">
        <f t="shared" si="1302"/>
        <v>RREUNIT 4, BRITANNIA</v>
      </c>
      <c r="BE1872" s="94" t="s">
        <v>3856</v>
      </c>
      <c r="BF1872" s="94" t="s">
        <v>3857</v>
      </c>
      <c r="BG1872" s="94" t="s">
        <v>3856</v>
      </c>
      <c r="BH1872" s="94" t="s">
        <v>3857</v>
      </c>
      <c r="BI1872" s="94" t="str">
        <f t="shared" si="1303"/>
        <v>RRE</v>
      </c>
    </row>
    <row r="1873" spans="56:61" hidden="1" x14ac:dyDescent="0.3">
      <c r="BD1873" t="str">
        <f t="shared" si="1302"/>
        <v>RREUNITS 5 AND 6 ASHFIELDS</v>
      </c>
      <c r="BE1873" s="94" t="s">
        <v>3870</v>
      </c>
      <c r="BF1873" s="94" t="s">
        <v>3871</v>
      </c>
      <c r="BG1873" s="94" t="s">
        <v>3870</v>
      </c>
      <c r="BH1873" s="94" t="s">
        <v>3871</v>
      </c>
      <c r="BI1873" s="94" t="str">
        <f t="shared" si="1303"/>
        <v>RRE</v>
      </c>
    </row>
    <row r="1874" spans="56:61" hidden="1" x14ac:dyDescent="0.3">
      <c r="BD1874" t="str">
        <f t="shared" si="1302"/>
        <v>RREVISION HOMES 1B</v>
      </c>
      <c r="BE1874" s="94" t="s">
        <v>3901</v>
      </c>
      <c r="BF1874" s="94" t="s">
        <v>3902</v>
      </c>
      <c r="BG1874" s="94" t="s">
        <v>3901</v>
      </c>
      <c r="BH1874" s="94" t="s">
        <v>3902</v>
      </c>
      <c r="BI1874" s="94" t="str">
        <f t="shared" si="1303"/>
        <v>RRE</v>
      </c>
    </row>
    <row r="1875" spans="56:61" hidden="1" x14ac:dyDescent="0.3">
      <c r="BD1875" t="str">
        <f t="shared" si="1302"/>
        <v>RREVISION HOMES 1C</v>
      </c>
      <c r="BE1875" s="94" t="s">
        <v>3899</v>
      </c>
      <c r="BF1875" s="94" t="s">
        <v>3900</v>
      </c>
      <c r="BG1875" s="94" t="s">
        <v>3899</v>
      </c>
      <c r="BH1875" s="94" t="s">
        <v>3900</v>
      </c>
      <c r="BI1875" s="94" t="str">
        <f t="shared" si="1303"/>
        <v>RRE</v>
      </c>
    </row>
    <row r="1876" spans="56:61" hidden="1" x14ac:dyDescent="0.3">
      <c r="BD1876" t="str">
        <f t="shared" si="1302"/>
        <v>RREWEST BANK - WELLINGTON</v>
      </c>
      <c r="BE1876" s="94" t="s">
        <v>3838</v>
      </c>
      <c r="BF1876" s="94" t="s">
        <v>3839</v>
      </c>
      <c r="BG1876" s="94" t="s">
        <v>3838</v>
      </c>
      <c r="BH1876" s="94" t="s">
        <v>3839</v>
      </c>
      <c r="BI1876" s="94" t="str">
        <f t="shared" si="1303"/>
        <v>RRE</v>
      </c>
    </row>
    <row r="1877" spans="56:61" hidden="1" x14ac:dyDescent="0.3">
      <c r="BD1877" t="str">
        <f t="shared" si="1302"/>
        <v>RREWEST BANK - WELLINGTON</v>
      </c>
      <c r="BE1877" s="94" t="s">
        <v>3880</v>
      </c>
      <c r="BF1877" s="94" t="s">
        <v>3839</v>
      </c>
      <c r="BG1877" s="94" t="s">
        <v>3880</v>
      </c>
      <c r="BH1877" s="94" t="s">
        <v>3839</v>
      </c>
      <c r="BI1877" s="94" t="str">
        <f t="shared" si="1303"/>
        <v>RRE</v>
      </c>
    </row>
    <row r="1878" spans="56:61" hidden="1" x14ac:dyDescent="0.3">
      <c r="BD1878" t="str">
        <f t="shared" si="1302"/>
        <v>RREWHITCHURCH HOSPITAL</v>
      </c>
      <c r="BE1878" s="94" t="s">
        <v>3882</v>
      </c>
      <c r="BF1878" s="94" t="s">
        <v>3883</v>
      </c>
      <c r="BG1878" s="94" t="s">
        <v>3882</v>
      </c>
      <c r="BH1878" s="94" t="s">
        <v>3883</v>
      </c>
      <c r="BI1878" s="94" t="str">
        <f t="shared" si="1303"/>
        <v>RRE</v>
      </c>
    </row>
    <row r="1879" spans="56:61" hidden="1" x14ac:dyDescent="0.3">
      <c r="BD1879" t="str">
        <f t="shared" si="1302"/>
        <v>RREWHITTINGTON BARRACKS</v>
      </c>
      <c r="BE1879" s="94" t="s">
        <v>3868</v>
      </c>
      <c r="BF1879" s="94" t="s">
        <v>3869</v>
      </c>
      <c r="BG1879" s="94" t="s">
        <v>3868</v>
      </c>
      <c r="BH1879" s="94" t="s">
        <v>3869</v>
      </c>
      <c r="BI1879" s="94" t="str">
        <f t="shared" si="1303"/>
        <v>RRE</v>
      </c>
    </row>
    <row r="1880" spans="56:61" hidden="1" x14ac:dyDescent="0.3">
      <c r="BD1880" t="str">
        <f t="shared" si="1302"/>
        <v>RREYOCKLETON GRANGE</v>
      </c>
      <c r="BE1880" s="94" t="s">
        <v>3873</v>
      </c>
      <c r="BF1880" s="94" t="s">
        <v>3874</v>
      </c>
      <c r="BG1880" s="94" t="s">
        <v>3873</v>
      </c>
      <c r="BH1880" s="94" t="s">
        <v>3874</v>
      </c>
      <c r="BI1880" s="94" t="str">
        <f t="shared" si="1303"/>
        <v>RRE</v>
      </c>
    </row>
    <row r="1881" spans="56:61" hidden="1" x14ac:dyDescent="0.3">
      <c r="BD1881" t="str">
        <f t="shared" si="1302"/>
        <v>RRFASTLEY HOSPITAL - RRF05</v>
      </c>
      <c r="BE1881" s="94" t="s">
        <v>7934</v>
      </c>
      <c r="BF1881" s="94" t="s">
        <v>9338</v>
      </c>
      <c r="BG1881" s="94" t="s">
        <v>7934</v>
      </c>
      <c r="BH1881" s="94" t="s">
        <v>9338</v>
      </c>
      <c r="BI1881" s="94" t="str">
        <f t="shared" si="1303"/>
        <v>RRF</v>
      </c>
    </row>
    <row r="1882" spans="56:61" hidden="1" x14ac:dyDescent="0.3">
      <c r="BD1882" t="str">
        <f t="shared" ref="BD1882:BD1948" si="1304">CONCATENATE(LEFT(BE1882, 3),BF1882)</f>
        <v>RRFBILLINGE HOSPITAL - RRF06</v>
      </c>
      <c r="BE1882" s="94" t="s">
        <v>7935</v>
      </c>
      <c r="BF1882" s="94" t="s">
        <v>9339</v>
      </c>
      <c r="BG1882" s="94" t="s">
        <v>7935</v>
      </c>
      <c r="BH1882" s="94" t="s">
        <v>9339</v>
      </c>
      <c r="BI1882" s="94" t="str">
        <f t="shared" ref="BI1882:BI1948" si="1305">LEFT(BG1882,3)</f>
        <v>RRF</v>
      </c>
    </row>
    <row r="1883" spans="56:61" hidden="1" x14ac:dyDescent="0.3">
      <c r="BD1883" t="str">
        <f t="shared" si="1304"/>
        <v>RRFHIGH STREET MEDICAL CENTRE - RRF56</v>
      </c>
      <c r="BE1883" s="94" t="s">
        <v>7936</v>
      </c>
      <c r="BF1883" s="94" t="s">
        <v>9340</v>
      </c>
      <c r="BG1883" s="94" t="s">
        <v>7936</v>
      </c>
      <c r="BH1883" s="94" t="s">
        <v>9340</v>
      </c>
      <c r="BI1883" s="94" t="str">
        <f t="shared" si="1305"/>
        <v>RRF</v>
      </c>
    </row>
    <row r="1884" spans="56:61" hidden="1" x14ac:dyDescent="0.3">
      <c r="BD1884" t="str">
        <f t="shared" si="1304"/>
        <v>RRFLEIGH INFIRMARY - RRF01</v>
      </c>
      <c r="BE1884" s="94" t="s">
        <v>7937</v>
      </c>
      <c r="BF1884" s="94" t="s">
        <v>9341</v>
      </c>
      <c r="BG1884" s="94" t="s">
        <v>7937</v>
      </c>
      <c r="BH1884" s="94" t="s">
        <v>9341</v>
      </c>
      <c r="BI1884" s="94" t="str">
        <f t="shared" si="1305"/>
        <v>RRF</v>
      </c>
    </row>
    <row r="1885" spans="56:61" hidden="1" x14ac:dyDescent="0.3">
      <c r="BD1885" t="str">
        <f t="shared" si="1304"/>
        <v>RRFROYAL ALBERT EDWARD INFIRMARY - RRF02</v>
      </c>
      <c r="BE1885" s="94" t="s">
        <v>7938</v>
      </c>
      <c r="BF1885" s="94" t="s">
        <v>9342</v>
      </c>
      <c r="BG1885" s="94" t="s">
        <v>7938</v>
      </c>
      <c r="BH1885" s="94" t="s">
        <v>9342</v>
      </c>
      <c r="BI1885" s="94" t="str">
        <f t="shared" si="1305"/>
        <v>RRF</v>
      </c>
    </row>
    <row r="1886" spans="56:61" hidden="1" x14ac:dyDescent="0.3">
      <c r="BD1886" t="str">
        <f t="shared" si="1304"/>
        <v>RRFTHOMAS LINACRE OUTPATIENT CENTRE - RRF54</v>
      </c>
      <c r="BE1886" s="94" t="s">
        <v>7939</v>
      </c>
      <c r="BF1886" s="94" t="s">
        <v>9343</v>
      </c>
      <c r="BG1886" s="94" t="s">
        <v>7939</v>
      </c>
      <c r="BH1886" s="94" t="s">
        <v>9343</v>
      </c>
      <c r="BI1886" s="94" t="str">
        <f t="shared" si="1305"/>
        <v>RRF</v>
      </c>
    </row>
    <row r="1887" spans="56:61" hidden="1" x14ac:dyDescent="0.3">
      <c r="BD1887" t="str">
        <f t="shared" si="1304"/>
        <v>RRFWHELLEY HOSPITAL - RRF04</v>
      </c>
      <c r="BE1887" s="94" t="s">
        <v>7940</v>
      </c>
      <c r="BF1887" s="94" t="s">
        <v>9344</v>
      </c>
      <c r="BG1887" s="94" t="s">
        <v>7940</v>
      </c>
      <c r="BH1887" s="94" t="s">
        <v>9344</v>
      </c>
      <c r="BI1887" s="94" t="str">
        <f t="shared" si="1305"/>
        <v>RRF</v>
      </c>
    </row>
    <row r="1888" spans="56:61" hidden="1" x14ac:dyDescent="0.3">
      <c r="BD1888" t="str">
        <f t="shared" si="1304"/>
        <v>RRFWRIGHTINGTON HOSPITAL - RRF53</v>
      </c>
      <c r="BE1888" s="94" t="s">
        <v>7941</v>
      </c>
      <c r="BF1888" s="94" t="s">
        <v>9345</v>
      </c>
      <c r="BG1888" s="94" t="s">
        <v>7941</v>
      </c>
      <c r="BH1888" s="94" t="s">
        <v>9345</v>
      </c>
      <c r="BI1888" s="94" t="str">
        <f t="shared" si="1305"/>
        <v>RRF</v>
      </c>
    </row>
    <row r="1889" spans="56:61" hidden="1" x14ac:dyDescent="0.3">
      <c r="BD1889" t="str">
        <f t="shared" si="1304"/>
        <v>RRJROYAL ORTHOPAEDIC HOSPITAL - RRJ05</v>
      </c>
      <c r="BE1889" s="94" t="s">
        <v>7942</v>
      </c>
      <c r="BF1889" s="94" t="s">
        <v>9346</v>
      </c>
      <c r="BG1889" s="94" t="s">
        <v>7942</v>
      </c>
      <c r="BH1889" s="94" t="s">
        <v>9346</v>
      </c>
      <c r="BI1889" s="94" t="str">
        <f t="shared" si="1305"/>
        <v>RRJ</v>
      </c>
    </row>
    <row r="1890" spans="56:61" hidden="1" x14ac:dyDescent="0.3">
      <c r="BD1890" t="str">
        <f t="shared" si="1304"/>
        <v>RRKASHFURLONG MEDICAL CENTRE</v>
      </c>
      <c r="BE1890" s="94" t="s">
        <v>8664</v>
      </c>
      <c r="BF1890" s="94" t="s">
        <v>8665</v>
      </c>
      <c r="BG1890" s="94" t="s">
        <v>8664</v>
      </c>
      <c r="BH1890" s="94" t="s">
        <v>8665</v>
      </c>
      <c r="BI1890" s="94" t="str">
        <f t="shared" si="1305"/>
        <v>RRK</v>
      </c>
    </row>
    <row r="1891" spans="56:61" hidden="1" x14ac:dyDescent="0.3">
      <c r="BD1891" t="str">
        <f t="shared" si="1304"/>
        <v>RRKGOOD HOPE HOSPITAL</v>
      </c>
      <c r="BE1891" s="94" t="s">
        <v>10339</v>
      </c>
      <c r="BF1891" s="94" t="s">
        <v>1620</v>
      </c>
      <c r="BG1891" s="94" t="s">
        <v>10339</v>
      </c>
      <c r="BH1891" s="94" t="s">
        <v>1620</v>
      </c>
      <c r="BI1891" s="94" t="str">
        <f t="shared" si="1305"/>
        <v>RRK</v>
      </c>
    </row>
    <row r="1892" spans="56:61" hidden="1" x14ac:dyDescent="0.3">
      <c r="BD1892" t="str">
        <f t="shared" si="1304"/>
        <v>RRKGREEN RIDGE SURGERY</v>
      </c>
      <c r="BE1892" s="94" t="s">
        <v>8666</v>
      </c>
      <c r="BF1892" s="94" t="s">
        <v>8667</v>
      </c>
      <c r="BG1892" s="94" t="s">
        <v>8666</v>
      </c>
      <c r="BH1892" s="94" t="s">
        <v>8667</v>
      </c>
      <c r="BI1892" s="94" t="str">
        <f t="shared" si="1305"/>
        <v>RRK</v>
      </c>
    </row>
    <row r="1893" spans="56:61" hidden="1" x14ac:dyDescent="0.3">
      <c r="BD1893" t="str">
        <f t="shared" si="1304"/>
        <v>RRKHEARTLANDS HOSPITAL</v>
      </c>
      <c r="BE1893" s="94" t="s">
        <v>10340</v>
      </c>
      <c r="BF1893" s="94" t="s">
        <v>10341</v>
      </c>
      <c r="BG1893" s="94" t="s">
        <v>10340</v>
      </c>
      <c r="BH1893" s="94" t="s">
        <v>10341</v>
      </c>
      <c r="BI1893" s="94" t="str">
        <f t="shared" si="1305"/>
        <v>RRK</v>
      </c>
    </row>
    <row r="1894" spans="56:61" hidden="1" x14ac:dyDescent="0.3">
      <c r="BD1894" t="str">
        <f t="shared" si="1304"/>
        <v>RRKQUEEN ELIZABETH HOSPITAL - RRK02</v>
      </c>
      <c r="BE1894" s="94" t="s">
        <v>7943</v>
      </c>
      <c r="BF1894" s="94" t="s">
        <v>9347</v>
      </c>
      <c r="BG1894" s="94" t="s">
        <v>7943</v>
      </c>
      <c r="BH1894" s="94" t="s">
        <v>9347</v>
      </c>
      <c r="BI1894" s="94" t="str">
        <f t="shared" si="1305"/>
        <v>RRK</v>
      </c>
    </row>
    <row r="1895" spans="56:61" hidden="1" x14ac:dyDescent="0.3">
      <c r="BD1895" t="str">
        <f t="shared" si="1304"/>
        <v>RRKQUEEN ELIZABETH HOSPITAL BIRMINGHAM - RRK15</v>
      </c>
      <c r="BE1895" s="94" t="s">
        <v>7944</v>
      </c>
      <c r="BF1895" s="94" t="s">
        <v>9348</v>
      </c>
      <c r="BG1895" s="94" t="s">
        <v>7944</v>
      </c>
      <c r="BH1895" s="94" t="s">
        <v>9348</v>
      </c>
      <c r="BI1895" s="94" t="str">
        <f t="shared" si="1305"/>
        <v>RRK</v>
      </c>
    </row>
    <row r="1896" spans="56:61" hidden="1" x14ac:dyDescent="0.3">
      <c r="BD1896" t="str">
        <f t="shared" si="1304"/>
        <v>RRKSELLY OAK HOSPITAL (ACUTE) - RRK03</v>
      </c>
      <c r="BE1896" s="94" t="s">
        <v>7945</v>
      </c>
      <c r="BF1896" s="94" t="s">
        <v>9349</v>
      </c>
      <c r="BG1896" s="94" t="s">
        <v>7945</v>
      </c>
      <c r="BH1896" s="94" t="s">
        <v>9349</v>
      </c>
      <c r="BI1896" s="94" t="str">
        <f t="shared" si="1305"/>
        <v>RRK</v>
      </c>
    </row>
    <row r="1897" spans="56:61" hidden="1" x14ac:dyDescent="0.3">
      <c r="BD1897" t="str">
        <f t="shared" si="1304"/>
        <v>RRKSOLIHULL HOSPITAL</v>
      </c>
      <c r="BE1897" s="94" t="s">
        <v>10342</v>
      </c>
      <c r="BF1897" s="94" t="s">
        <v>9725</v>
      </c>
      <c r="BG1897" s="94" t="s">
        <v>10342</v>
      </c>
      <c r="BH1897" s="94" t="s">
        <v>9725</v>
      </c>
      <c r="BI1897" s="94" t="str">
        <f t="shared" si="1305"/>
        <v>RRK</v>
      </c>
    </row>
    <row r="1898" spans="56:61" hidden="1" x14ac:dyDescent="0.3">
      <c r="BD1898" t="str">
        <f t="shared" si="1304"/>
        <v>RRPAHEADS</v>
      </c>
      <c r="BE1898" s="94" t="s">
        <v>3954</v>
      </c>
      <c r="BF1898" s="94" t="s">
        <v>3955</v>
      </c>
      <c r="BG1898" s="94" t="s">
        <v>3954</v>
      </c>
      <c r="BH1898" s="94" t="s">
        <v>3955</v>
      </c>
      <c r="BI1898" s="94" t="str">
        <f t="shared" si="1305"/>
        <v>RRP</v>
      </c>
    </row>
    <row r="1899" spans="56:61" hidden="1" x14ac:dyDescent="0.3">
      <c r="BD1899" t="str">
        <f t="shared" si="1304"/>
        <v>RRPBARNET GENERAL HOSPITAL</v>
      </c>
      <c r="BE1899" s="94" t="s">
        <v>3949</v>
      </c>
      <c r="BF1899" s="94" t="s">
        <v>8735</v>
      </c>
      <c r="BG1899" s="94" t="s">
        <v>3949</v>
      </c>
      <c r="BH1899" s="94" t="s">
        <v>8735</v>
      </c>
      <c r="BI1899" s="94" t="str">
        <f t="shared" si="1305"/>
        <v>RRP</v>
      </c>
    </row>
    <row r="1900" spans="56:61" hidden="1" x14ac:dyDescent="0.3">
      <c r="BD1900" t="str">
        <f t="shared" si="1304"/>
        <v>RRPCANNING CRESCENT</v>
      </c>
      <c r="BE1900" s="94" t="s">
        <v>3956</v>
      </c>
      <c r="BF1900" s="94" t="s">
        <v>3957</v>
      </c>
      <c r="BG1900" s="94" t="s">
        <v>3956</v>
      </c>
      <c r="BH1900" s="94" t="s">
        <v>3957</v>
      </c>
      <c r="BI1900" s="94" t="str">
        <f t="shared" si="1305"/>
        <v>RRP</v>
      </c>
    </row>
    <row r="1901" spans="56:61" hidden="1" x14ac:dyDescent="0.3">
      <c r="BD1901" t="str">
        <f t="shared" si="1304"/>
        <v>RRPCHASE FARM HOSPITAL</v>
      </c>
      <c r="BE1901" s="94" t="s">
        <v>3958</v>
      </c>
      <c r="BF1901" s="94" t="s">
        <v>3959</v>
      </c>
      <c r="BG1901" s="94" t="s">
        <v>3958</v>
      </c>
      <c r="BH1901" s="94" t="s">
        <v>3959</v>
      </c>
      <c r="BI1901" s="94" t="str">
        <f t="shared" si="1305"/>
        <v>RRP</v>
      </c>
    </row>
    <row r="1902" spans="56:61" hidden="1" x14ac:dyDescent="0.3">
      <c r="BD1902" t="str">
        <f t="shared" si="1304"/>
        <v>RRPCOLINDALE HOSPITAL</v>
      </c>
      <c r="BE1902" s="94" t="s">
        <v>3960</v>
      </c>
      <c r="BF1902" s="94" t="s">
        <v>3961</v>
      </c>
      <c r="BG1902" s="94" t="s">
        <v>3960</v>
      </c>
      <c r="BH1902" s="94" t="s">
        <v>3961</v>
      </c>
      <c r="BI1902" s="94" t="str">
        <f t="shared" si="1305"/>
        <v>RRP</v>
      </c>
    </row>
    <row r="1903" spans="56:61" hidden="1" x14ac:dyDescent="0.3">
      <c r="BD1903" t="str">
        <f t="shared" si="1304"/>
        <v>RRPECDAS</v>
      </c>
      <c r="BE1903" s="94" t="s">
        <v>3962</v>
      </c>
      <c r="BF1903" s="94" t="s">
        <v>3963</v>
      </c>
      <c r="BG1903" s="94" t="s">
        <v>3962</v>
      </c>
      <c r="BH1903" s="94" t="s">
        <v>3963</v>
      </c>
      <c r="BI1903" s="94" t="str">
        <f t="shared" si="1305"/>
        <v>RRP</v>
      </c>
    </row>
    <row r="1904" spans="56:61" hidden="1" x14ac:dyDescent="0.3">
      <c r="BD1904" t="str">
        <f t="shared" si="1304"/>
        <v>RRPEDGWARE COMMUNITY HOSPITAL</v>
      </c>
      <c r="BE1904" s="94" t="s">
        <v>3964</v>
      </c>
      <c r="BF1904" s="94" t="s">
        <v>3965</v>
      </c>
      <c r="BG1904" s="94" t="s">
        <v>3964</v>
      </c>
      <c r="BH1904" s="94" t="s">
        <v>3965</v>
      </c>
      <c r="BI1904" s="94" t="str">
        <f t="shared" si="1305"/>
        <v>RRP</v>
      </c>
    </row>
    <row r="1905" spans="56:61" hidden="1" x14ac:dyDescent="0.3">
      <c r="BD1905" t="str">
        <f t="shared" si="1304"/>
        <v>RRPEDMONTON COMMUNITY REHABILITATION UNIT</v>
      </c>
      <c r="BE1905" s="94" t="s">
        <v>3980</v>
      </c>
      <c r="BF1905" s="94" t="s">
        <v>3981</v>
      </c>
      <c r="BG1905" s="94" t="s">
        <v>3980</v>
      </c>
      <c r="BH1905" s="94" t="s">
        <v>3981</v>
      </c>
      <c r="BI1905" s="94" t="str">
        <f t="shared" si="1305"/>
        <v>RRP</v>
      </c>
    </row>
    <row r="1906" spans="56:61" hidden="1" x14ac:dyDescent="0.3">
      <c r="BD1906" t="str">
        <f t="shared" si="1304"/>
        <v>RRPEIS HARINGEY</v>
      </c>
      <c r="BE1906" s="94" t="s">
        <v>3986</v>
      </c>
      <c r="BF1906" s="94" t="s">
        <v>3987</v>
      </c>
      <c r="BG1906" s="94" t="s">
        <v>3986</v>
      </c>
      <c r="BH1906" s="94" t="s">
        <v>3987</v>
      </c>
      <c r="BI1906" s="94" t="str">
        <f t="shared" si="1305"/>
        <v>RRP</v>
      </c>
    </row>
    <row r="1907" spans="56:61" hidden="1" x14ac:dyDescent="0.3">
      <c r="BD1907" t="str">
        <f t="shared" si="1304"/>
        <v>RRPENFIELD MENTAL HEALTH</v>
      </c>
      <c r="BE1907" s="94" t="s">
        <v>3950</v>
      </c>
      <c r="BF1907" s="94" t="s">
        <v>3951</v>
      </c>
      <c r="BG1907" s="94" t="s">
        <v>3950</v>
      </c>
      <c r="BH1907" s="94" t="s">
        <v>3951</v>
      </c>
      <c r="BI1907" s="94" t="str">
        <f t="shared" si="1305"/>
        <v>RRP</v>
      </c>
    </row>
    <row r="1908" spans="56:61" hidden="1" x14ac:dyDescent="0.3">
      <c r="BD1908" t="str">
        <f t="shared" si="1304"/>
        <v>RRPFINCHLEY MEMORIAL HOSPITAL</v>
      </c>
      <c r="BE1908" s="94" t="s">
        <v>3966</v>
      </c>
      <c r="BF1908" s="94" t="s">
        <v>3967</v>
      </c>
      <c r="BG1908" s="94" t="s">
        <v>3966</v>
      </c>
      <c r="BH1908" s="94" t="s">
        <v>3967</v>
      </c>
      <c r="BI1908" s="94" t="str">
        <f t="shared" si="1305"/>
        <v>RRP</v>
      </c>
    </row>
    <row r="1909" spans="56:61" hidden="1" x14ac:dyDescent="0.3">
      <c r="BD1909" t="str">
        <f t="shared" si="1304"/>
        <v>RRPFTAC</v>
      </c>
      <c r="BE1909" s="94" t="s">
        <v>3982</v>
      </c>
      <c r="BF1909" s="94" t="s">
        <v>3983</v>
      </c>
      <c r="BG1909" s="94" t="s">
        <v>3982</v>
      </c>
      <c r="BH1909" s="94" t="s">
        <v>3983</v>
      </c>
      <c r="BI1909" s="94" t="str">
        <f t="shared" si="1305"/>
        <v>RRP</v>
      </c>
    </row>
    <row r="1910" spans="56:61" hidden="1" x14ac:dyDescent="0.3">
      <c r="BD1910" t="str">
        <f t="shared" si="1304"/>
        <v>RRPHARINGEY MENTAL HEALTH</v>
      </c>
      <c r="BE1910" s="94" t="s">
        <v>3952</v>
      </c>
      <c r="BF1910" s="94" t="s">
        <v>3953</v>
      </c>
      <c r="BG1910" s="94" t="s">
        <v>3952</v>
      </c>
      <c r="BH1910" s="94" t="s">
        <v>3953</v>
      </c>
      <c r="BI1910" s="94" t="str">
        <f t="shared" si="1305"/>
        <v>RRP</v>
      </c>
    </row>
    <row r="1911" spans="56:61" hidden="1" x14ac:dyDescent="0.3">
      <c r="BD1911" t="str">
        <f t="shared" si="1304"/>
        <v>RRPHAWTHORN UNIT</v>
      </c>
      <c r="BE1911" s="94" t="s">
        <v>3984</v>
      </c>
      <c r="BF1911" s="94" t="s">
        <v>3985</v>
      </c>
      <c r="BG1911" s="94" t="s">
        <v>3984</v>
      </c>
      <c r="BH1911" s="94" t="s">
        <v>3985</v>
      </c>
      <c r="BI1911" s="94" t="str">
        <f t="shared" si="1305"/>
        <v>RRP</v>
      </c>
    </row>
    <row r="1912" spans="56:61" hidden="1" x14ac:dyDescent="0.3">
      <c r="BD1912" t="str">
        <f t="shared" si="1304"/>
        <v>RRPISLINGTON CANONBURY COMMUNITY MENTAL HEALTH</v>
      </c>
      <c r="BE1912" s="94" t="s">
        <v>3968</v>
      </c>
      <c r="BF1912" s="94" t="s">
        <v>3969</v>
      </c>
      <c r="BG1912" s="94" t="s">
        <v>3968</v>
      </c>
      <c r="BH1912" s="94" t="s">
        <v>3969</v>
      </c>
      <c r="BI1912" s="94" t="str">
        <f t="shared" si="1305"/>
        <v>RRP</v>
      </c>
    </row>
    <row r="1913" spans="56:61" hidden="1" x14ac:dyDescent="0.3">
      <c r="BD1913" t="str">
        <f t="shared" si="1304"/>
        <v>RRPMIDAS</v>
      </c>
      <c r="BE1913" s="94" t="s">
        <v>3970</v>
      </c>
      <c r="BF1913" s="94" t="s">
        <v>3971</v>
      </c>
      <c r="BG1913" s="94" t="s">
        <v>3970</v>
      </c>
      <c r="BH1913" s="94" t="s">
        <v>3971</v>
      </c>
      <c r="BI1913" s="94" t="str">
        <f t="shared" si="1305"/>
        <v>RRP</v>
      </c>
    </row>
    <row r="1914" spans="56:61" hidden="1" x14ac:dyDescent="0.3">
      <c r="BD1914" t="str">
        <f t="shared" si="1304"/>
        <v>RRPROYAL NATIONAL ORTHOPAEDIC HOSPITAL</v>
      </c>
      <c r="BE1914" s="94" t="s">
        <v>3972</v>
      </c>
      <c r="BF1914" s="94" t="s">
        <v>3973</v>
      </c>
      <c r="BG1914" s="94" t="s">
        <v>3972</v>
      </c>
      <c r="BH1914" s="94" t="s">
        <v>3973</v>
      </c>
      <c r="BI1914" s="94" t="str">
        <f t="shared" si="1305"/>
        <v>RRP</v>
      </c>
    </row>
    <row r="1915" spans="56:61" hidden="1" x14ac:dyDescent="0.3">
      <c r="BD1915" t="str">
        <f t="shared" si="1304"/>
        <v>RRPSAFE</v>
      </c>
      <c r="BE1915" s="94" t="s">
        <v>3978</v>
      </c>
      <c r="BF1915" s="94" t="s">
        <v>3979</v>
      </c>
      <c r="BG1915" s="94" t="s">
        <v>3978</v>
      </c>
      <c r="BH1915" s="94" t="s">
        <v>3979</v>
      </c>
      <c r="BI1915" s="94" t="str">
        <f t="shared" si="1305"/>
        <v>RRP</v>
      </c>
    </row>
    <row r="1916" spans="56:61" hidden="1" x14ac:dyDescent="0.3">
      <c r="BD1916" t="str">
        <f t="shared" si="1304"/>
        <v>RRPST ANN'S HOSPITAL</v>
      </c>
      <c r="BE1916" s="94" t="s">
        <v>3974</v>
      </c>
      <c r="BF1916" s="94" t="s">
        <v>2853</v>
      </c>
      <c r="BG1916" s="94" t="s">
        <v>3974</v>
      </c>
      <c r="BH1916" s="94" t="s">
        <v>2853</v>
      </c>
      <c r="BI1916" s="94" t="str">
        <f t="shared" si="1305"/>
        <v>RRP</v>
      </c>
    </row>
    <row r="1917" spans="56:61" hidden="1" x14ac:dyDescent="0.3">
      <c r="BD1917" t="str">
        <f t="shared" si="1304"/>
        <v>RRPST MICHAEL'S HOSPITAL</v>
      </c>
      <c r="BE1917" s="94" t="s">
        <v>3975</v>
      </c>
      <c r="BF1917" s="94" t="s">
        <v>2626</v>
      </c>
      <c r="BG1917" s="94" t="s">
        <v>3975</v>
      </c>
      <c r="BH1917" s="94" t="s">
        <v>2626</v>
      </c>
      <c r="BI1917" s="94" t="str">
        <f t="shared" si="1305"/>
        <v>RRP</v>
      </c>
    </row>
    <row r="1918" spans="56:61" hidden="1" x14ac:dyDescent="0.3">
      <c r="BD1918" t="str">
        <f t="shared" si="1304"/>
        <v>RRPTULIP (AOT)</v>
      </c>
      <c r="BE1918" s="94" t="s">
        <v>3976</v>
      </c>
      <c r="BF1918" s="94" t="s">
        <v>3977</v>
      </c>
      <c r="BG1918" s="94" t="s">
        <v>3976</v>
      </c>
      <c r="BH1918" s="94" t="s">
        <v>3977</v>
      </c>
      <c r="BI1918" s="94" t="str">
        <f t="shared" si="1305"/>
        <v>RRP</v>
      </c>
    </row>
    <row r="1919" spans="56:61" hidden="1" x14ac:dyDescent="0.3">
      <c r="BD1919" t="str">
        <f t="shared" si="1304"/>
        <v>RRVHOSPITAL FOR TROPICAL DISEASES - RRVRH</v>
      </c>
      <c r="BE1919" s="94" t="s">
        <v>7946</v>
      </c>
      <c r="BF1919" s="94" t="s">
        <v>9350</v>
      </c>
      <c r="BG1919" s="94" t="s">
        <v>7946</v>
      </c>
      <c r="BH1919" s="94" t="s">
        <v>9350</v>
      </c>
      <c r="BI1919" s="94" t="str">
        <f t="shared" si="1305"/>
        <v>RRV</v>
      </c>
    </row>
    <row r="1920" spans="56:61" ht="12.75" hidden="1" customHeight="1" x14ac:dyDescent="0.3">
      <c r="BD1920" t="str">
        <f t="shared" si="1304"/>
        <v>RRVNAT HOSP FOR NEURLGY &amp; NEUROSC. CHALFONT</v>
      </c>
      <c r="BE1920" s="94" t="s">
        <v>8668</v>
      </c>
      <c r="BF1920" s="94" t="s">
        <v>8669</v>
      </c>
      <c r="BG1920" s="94" t="s">
        <v>8668</v>
      </c>
      <c r="BH1920" s="94" t="s">
        <v>8669</v>
      </c>
      <c r="BI1920" s="94" t="str">
        <f t="shared" si="1305"/>
        <v>RRV</v>
      </c>
    </row>
    <row r="1921" spans="56:61" hidden="1" x14ac:dyDescent="0.3">
      <c r="BD1921" t="str">
        <f t="shared" si="1304"/>
        <v>RRVNATIONAL HOSPITAL FOR NEUROLOGY AND NEUROSURGERY, QUEEN SQUARE - RRVNQ</v>
      </c>
      <c r="BE1921" s="94" t="s">
        <v>7947</v>
      </c>
      <c r="BF1921" s="94" t="s">
        <v>9351</v>
      </c>
      <c r="BG1921" s="94" t="s">
        <v>7947</v>
      </c>
      <c r="BH1921" s="94" t="s">
        <v>9351</v>
      </c>
      <c r="BI1921" s="94" t="str">
        <f t="shared" si="1305"/>
        <v>RRV</v>
      </c>
    </row>
    <row r="1922" spans="56:61" ht="12.75" hidden="1" customHeight="1" x14ac:dyDescent="0.3">
      <c r="BD1922" t="str">
        <f t="shared" si="1304"/>
        <v>RRVROYAL NATIONAL THROAT, NOSE &amp; EAR HOSPITAL - RRVRN</v>
      </c>
      <c r="BE1922" s="94" t="s">
        <v>7948</v>
      </c>
      <c r="BF1922" s="94" t="s">
        <v>9352</v>
      </c>
      <c r="BG1922" s="94" t="s">
        <v>7948</v>
      </c>
      <c r="BH1922" s="94" t="s">
        <v>9352</v>
      </c>
      <c r="BI1922" s="94" t="str">
        <f t="shared" si="1305"/>
        <v>RRV</v>
      </c>
    </row>
    <row r="1923" spans="56:61" ht="12.75" hidden="1" customHeight="1" x14ac:dyDescent="0.3">
      <c r="BD1923" t="str">
        <f t="shared" si="1304"/>
        <v>RRVTHE EASTMAN DENTAL HOSPITAL - RRVE1</v>
      </c>
      <c r="BE1923" s="94" t="s">
        <v>7949</v>
      </c>
      <c r="BF1923" s="94" t="s">
        <v>9353</v>
      </c>
      <c r="BG1923" s="94" t="s">
        <v>7949</v>
      </c>
      <c r="BH1923" s="94" t="s">
        <v>9353</v>
      </c>
      <c r="BI1923" s="94" t="str">
        <f t="shared" si="1305"/>
        <v>RRV</v>
      </c>
    </row>
    <row r="1924" spans="56:61" hidden="1" x14ac:dyDescent="0.3">
      <c r="BD1924" t="str">
        <f t="shared" si="1304"/>
        <v>RRVTHE HEART HOSPITAL - RRV30</v>
      </c>
      <c r="BE1924" s="94" t="s">
        <v>7950</v>
      </c>
      <c r="BF1924" s="94" t="s">
        <v>9354</v>
      </c>
      <c r="BG1924" s="94" t="s">
        <v>7950</v>
      </c>
      <c r="BH1924" s="94" t="s">
        <v>9354</v>
      </c>
      <c r="BI1924" s="94" t="str">
        <f t="shared" si="1305"/>
        <v>RRV</v>
      </c>
    </row>
    <row r="1925" spans="56:61" ht="12.75" hidden="1" customHeight="1" x14ac:dyDescent="0.3">
      <c r="BD1925" t="str">
        <f t="shared" si="1304"/>
        <v>RRVTHE ROYAL LONDON HOSPITAL FOR INTEGRATED MEDICINE - RRV60</v>
      </c>
      <c r="BE1925" s="94" t="s">
        <v>7951</v>
      </c>
      <c r="BF1925" s="94" t="s">
        <v>9355</v>
      </c>
      <c r="BG1925" s="94" t="s">
        <v>7951</v>
      </c>
      <c r="BH1925" s="94" t="s">
        <v>9355</v>
      </c>
      <c r="BI1925" s="94" t="str">
        <f t="shared" si="1305"/>
        <v>RRV</v>
      </c>
    </row>
    <row r="1926" spans="56:61" hidden="1" x14ac:dyDescent="0.3">
      <c r="BD1926" t="str">
        <f t="shared" si="1304"/>
        <v>RRVUCH MACMILLAN CANCER CENTRE</v>
      </c>
      <c r="BE1926" s="94" t="s">
        <v>8670</v>
      </c>
      <c r="BF1926" s="94" t="s">
        <v>8671</v>
      </c>
      <c r="BG1926" s="94" t="s">
        <v>8670</v>
      </c>
      <c r="BH1926" s="94" t="s">
        <v>8671</v>
      </c>
      <c r="BI1926" s="94" t="str">
        <f t="shared" si="1305"/>
        <v>RRV</v>
      </c>
    </row>
    <row r="1927" spans="56:61" hidden="1" x14ac:dyDescent="0.3">
      <c r="BD1927" t="str">
        <f t="shared" si="1304"/>
        <v>RRVUCLH OUTREACH: ASHFORD AND ST PETER'S HOSPITAL - RRV99</v>
      </c>
      <c r="BE1927" s="94" t="s">
        <v>7952</v>
      </c>
      <c r="BF1927" s="94" t="s">
        <v>9356</v>
      </c>
      <c r="BG1927" s="94" t="s">
        <v>7952</v>
      </c>
      <c r="BH1927" s="94" t="s">
        <v>9356</v>
      </c>
      <c r="BI1927" s="94" t="str">
        <f t="shared" si="1305"/>
        <v>RRV</v>
      </c>
    </row>
    <row r="1928" spans="56:61" hidden="1" x14ac:dyDescent="0.3">
      <c r="BD1928" t="str">
        <f t="shared" si="1304"/>
        <v>RRVUCLH OUTREACH: ROYAL BERKSHIRE HOSPITAL - RRV97</v>
      </c>
      <c r="BE1928" s="94" t="s">
        <v>7953</v>
      </c>
      <c r="BF1928" s="94" t="s">
        <v>9357</v>
      </c>
      <c r="BG1928" s="94" t="s">
        <v>7953</v>
      </c>
      <c r="BH1928" s="94" t="s">
        <v>9357</v>
      </c>
      <c r="BI1928" s="94" t="str">
        <f t="shared" si="1305"/>
        <v>RRV</v>
      </c>
    </row>
    <row r="1929" spans="56:61" hidden="1" x14ac:dyDescent="0.3">
      <c r="BD1929" t="str">
        <f t="shared" si="1304"/>
        <v>RRVUCLH OUTREACH: THE MARGARET CENTRE - RRV98</v>
      </c>
      <c r="BE1929" s="94" t="s">
        <v>7954</v>
      </c>
      <c r="BF1929" s="94" t="s">
        <v>9358</v>
      </c>
      <c r="BG1929" s="94" t="s">
        <v>7954</v>
      </c>
      <c r="BH1929" s="94" t="s">
        <v>9358</v>
      </c>
      <c r="BI1929" s="94" t="str">
        <f t="shared" si="1305"/>
        <v>RRV</v>
      </c>
    </row>
    <row r="1930" spans="56:61" hidden="1" x14ac:dyDescent="0.3">
      <c r="BD1930" t="str">
        <f t="shared" si="1304"/>
        <v>RRVUCLH ROSENHEIM BUILDING</v>
      </c>
      <c r="BE1930" s="94" t="s">
        <v>8672</v>
      </c>
      <c r="BF1930" s="94" t="s">
        <v>8673</v>
      </c>
      <c r="BG1930" s="94" t="s">
        <v>8672</v>
      </c>
      <c r="BH1930" s="94" t="s">
        <v>8673</v>
      </c>
      <c r="BI1930" s="94" t="str">
        <f t="shared" si="1305"/>
        <v>RRV</v>
      </c>
    </row>
    <row r="1931" spans="56:61" hidden="1" x14ac:dyDescent="0.3">
      <c r="BD1931" t="str">
        <f t="shared" si="1304"/>
        <v>RRVUNIVERSITY COLLEGE HOSPITAL - RRV03</v>
      </c>
      <c r="BE1931" s="94" t="s">
        <v>7955</v>
      </c>
      <c r="BF1931" s="94" t="s">
        <v>9359</v>
      </c>
      <c r="BG1931" s="94" t="s">
        <v>7955</v>
      </c>
      <c r="BH1931" s="94" t="s">
        <v>9359</v>
      </c>
      <c r="BI1931" s="94" t="str">
        <f t="shared" si="1305"/>
        <v>RRV</v>
      </c>
    </row>
    <row r="1932" spans="56:61" hidden="1" x14ac:dyDescent="0.3">
      <c r="BD1932" t="str">
        <f t="shared" si="1304"/>
        <v>RRVUNIVERSITY COLLEGE HOSPITAL ELIZABETH GARRETT ANDERSON WING - RRV11</v>
      </c>
      <c r="BE1932" s="94" t="s">
        <v>7956</v>
      </c>
      <c r="BF1932" s="94" t="s">
        <v>9360</v>
      </c>
      <c r="BG1932" s="94" t="s">
        <v>7956</v>
      </c>
      <c r="BH1932" s="94" t="s">
        <v>9360</v>
      </c>
      <c r="BI1932" s="94" t="str">
        <f t="shared" si="1305"/>
        <v>RRV</v>
      </c>
    </row>
    <row r="1933" spans="56:61" ht="15" hidden="1" customHeight="1" x14ac:dyDescent="0.3">
      <c r="BD1933" t="str">
        <f t="shared" si="1304"/>
        <v>RT1ACER WARD, HINCHINGBROOKE HOSPITAL</v>
      </c>
      <c r="BE1933" s="94" t="s">
        <v>1683</v>
      </c>
      <c r="BF1933" s="94" t="s">
        <v>1684</v>
      </c>
      <c r="BG1933" s="94" t="s">
        <v>1683</v>
      </c>
      <c r="BH1933" s="94" t="s">
        <v>1684</v>
      </c>
      <c r="BI1933" s="94" t="str">
        <f t="shared" si="1305"/>
        <v>RT1</v>
      </c>
    </row>
    <row r="1934" spans="56:61" hidden="1" x14ac:dyDescent="0.3">
      <c r="BD1934" t="str">
        <f t="shared" si="1304"/>
        <v>RT1ADDENBROOKES HOSPITAL</v>
      </c>
      <c r="BE1934" s="94" t="s">
        <v>1687</v>
      </c>
      <c r="BF1934" s="94" t="s">
        <v>1688</v>
      </c>
      <c r="BG1934" s="94" t="s">
        <v>1687</v>
      </c>
      <c r="BH1934" s="94" t="s">
        <v>1688</v>
      </c>
      <c r="BI1934" s="94" t="str">
        <f t="shared" si="1305"/>
        <v>RT1</v>
      </c>
    </row>
    <row r="1935" spans="56:61" ht="15" hidden="1" customHeight="1" x14ac:dyDescent="0.3">
      <c r="BD1935" t="str">
        <f t="shared" si="1304"/>
        <v>RT1ADOLESCENT UNIT</v>
      </c>
      <c r="BE1935" s="94" t="s">
        <v>1695</v>
      </c>
      <c r="BF1935" s="94" t="s">
        <v>1696</v>
      </c>
      <c r="BG1935" s="94" t="s">
        <v>1695</v>
      </c>
      <c r="BH1935" s="94" t="s">
        <v>1696</v>
      </c>
      <c r="BI1935" s="94" t="str">
        <f t="shared" si="1305"/>
        <v>RT1</v>
      </c>
    </row>
    <row r="1936" spans="56:61" hidden="1" x14ac:dyDescent="0.3">
      <c r="BD1936" t="str">
        <f t="shared" si="1304"/>
        <v>RT1AMBERSIDE</v>
      </c>
      <c r="BE1936" s="94" t="s">
        <v>1671</v>
      </c>
      <c r="BF1936" s="94" t="s">
        <v>1672</v>
      </c>
      <c r="BG1936" s="94" t="s">
        <v>1671</v>
      </c>
      <c r="BH1936" s="94" t="s">
        <v>1672</v>
      </c>
      <c r="BI1936" s="94" t="str">
        <f t="shared" si="1305"/>
        <v>RT1</v>
      </c>
    </row>
    <row r="1937" spans="56:61" ht="12.75" hidden="1" customHeight="1" x14ac:dyDescent="0.3">
      <c r="BD1937" t="str">
        <f t="shared" si="1304"/>
        <v>RT1BRUDENELL COMMUNITY HOME</v>
      </c>
      <c r="BE1937" s="94" t="s">
        <v>1645</v>
      </c>
      <c r="BF1937" s="94" t="s">
        <v>1646</v>
      </c>
      <c r="BG1937" s="94" t="s">
        <v>1645</v>
      </c>
      <c r="BH1937" s="94" t="s">
        <v>1646</v>
      </c>
      <c r="BI1937" s="94" t="str">
        <f t="shared" si="1305"/>
        <v>RT1</v>
      </c>
    </row>
    <row r="1938" spans="56:61" hidden="1" x14ac:dyDescent="0.3">
      <c r="BD1938" t="str">
        <f t="shared" si="1304"/>
        <v>RT1CADS PETERBOROUGH</v>
      </c>
      <c r="BE1938" s="94" t="s">
        <v>1679</v>
      </c>
      <c r="BF1938" s="94" t="s">
        <v>1680</v>
      </c>
      <c r="BG1938" s="94" t="s">
        <v>1679</v>
      </c>
      <c r="BH1938" s="94" t="s">
        <v>1680</v>
      </c>
      <c r="BI1938" s="94" t="str">
        <f t="shared" si="1305"/>
        <v>RT1</v>
      </c>
    </row>
    <row r="1939" spans="56:61" ht="12.75" hidden="1" customHeight="1" x14ac:dyDescent="0.3">
      <c r="BD1939" t="str">
        <f t="shared" si="1304"/>
        <v>RT1CAMBRIDGE COMWISE CDS</v>
      </c>
      <c r="BE1939" s="94" t="s">
        <v>1637</v>
      </c>
      <c r="BF1939" s="94" t="s">
        <v>1638</v>
      </c>
      <c r="BG1939" s="94" t="s">
        <v>1637</v>
      </c>
      <c r="BH1939" s="94" t="s">
        <v>1638</v>
      </c>
      <c r="BI1939" s="94" t="str">
        <f t="shared" si="1305"/>
        <v>RT1</v>
      </c>
    </row>
    <row r="1940" spans="56:61" hidden="1" x14ac:dyDescent="0.3">
      <c r="BD1940" t="str">
        <f t="shared" si="1304"/>
        <v>RT1CAMBRIDGE DDS</v>
      </c>
      <c r="BE1940" s="94" t="s">
        <v>1689</v>
      </c>
      <c r="BF1940" s="94" t="s">
        <v>1690</v>
      </c>
      <c r="BG1940" s="94" t="s">
        <v>1689</v>
      </c>
      <c r="BH1940" s="94" t="s">
        <v>1690</v>
      </c>
      <c r="BI1940" s="94" t="str">
        <f t="shared" si="1305"/>
        <v>RT1</v>
      </c>
    </row>
    <row r="1941" spans="56:61" hidden="1" x14ac:dyDescent="0.3">
      <c r="BD1941" t="str">
        <f t="shared" si="1304"/>
        <v>RT1CAMBRIDGE LD</v>
      </c>
      <c r="BE1941" s="94" t="s">
        <v>1691</v>
      </c>
      <c r="BF1941" s="94" t="s">
        <v>1692</v>
      </c>
      <c r="BG1941" s="94" t="s">
        <v>1691</v>
      </c>
      <c r="BH1941" s="94" t="s">
        <v>1692</v>
      </c>
      <c r="BI1941" s="94" t="str">
        <f t="shared" si="1305"/>
        <v>RT1</v>
      </c>
    </row>
    <row r="1942" spans="56:61" hidden="1" x14ac:dyDescent="0.3">
      <c r="BD1942" t="str">
        <f t="shared" si="1304"/>
        <v>RT1CAMBRIDGE MARACIS CDS</v>
      </c>
      <c r="BE1942" s="94" t="s">
        <v>1641</v>
      </c>
      <c r="BF1942" s="94" t="s">
        <v>1642</v>
      </c>
      <c r="BG1942" s="94" t="s">
        <v>1641</v>
      </c>
      <c r="BH1942" s="94" t="s">
        <v>1642</v>
      </c>
      <c r="BI1942" s="94" t="str">
        <f t="shared" si="1305"/>
        <v>RT1</v>
      </c>
    </row>
    <row r="1943" spans="56:61" hidden="1" x14ac:dyDescent="0.3">
      <c r="BD1943" t="str">
        <f t="shared" si="1304"/>
        <v>RT1CAMBRIDGE OPMH</v>
      </c>
      <c r="BE1943" s="94" t="s">
        <v>1697</v>
      </c>
      <c r="BF1943" s="94" t="s">
        <v>1698</v>
      </c>
      <c r="BG1943" s="94" t="s">
        <v>1697</v>
      </c>
      <c r="BH1943" s="94" t="s">
        <v>1698</v>
      </c>
      <c r="BI1943" s="94" t="str">
        <f t="shared" si="1305"/>
        <v>RT1</v>
      </c>
    </row>
    <row r="1944" spans="56:61" hidden="1" x14ac:dyDescent="0.3">
      <c r="BD1944" t="str">
        <f t="shared" si="1304"/>
        <v>RT1CAMBRIDGESHIRE MST-CAN</v>
      </c>
      <c r="BE1944" s="94" t="s">
        <v>1746</v>
      </c>
      <c r="BF1944" s="94" t="s">
        <v>1747</v>
      </c>
      <c r="BG1944" s="94" t="s">
        <v>1746</v>
      </c>
      <c r="BH1944" s="94" t="s">
        <v>1747</v>
      </c>
      <c r="BI1944" s="94" t="str">
        <f t="shared" si="1305"/>
        <v>RT1</v>
      </c>
    </row>
    <row r="1945" spans="56:61" hidden="1" x14ac:dyDescent="0.3">
      <c r="BD1945" t="str">
        <f t="shared" si="1304"/>
        <v>RT1CAMEO</v>
      </c>
      <c r="BE1945" s="94" t="s">
        <v>1715</v>
      </c>
      <c r="BF1945" s="94" t="s">
        <v>1716</v>
      </c>
      <c r="BG1945" s="94" t="s">
        <v>1715</v>
      </c>
      <c r="BH1945" s="94" t="s">
        <v>1716</v>
      </c>
      <c r="BI1945" s="94" t="str">
        <f t="shared" si="1305"/>
        <v>RT1</v>
      </c>
    </row>
    <row r="1946" spans="56:61" hidden="1" x14ac:dyDescent="0.3">
      <c r="BD1946" t="str">
        <f t="shared" si="1304"/>
        <v>RT1COBWEBS</v>
      </c>
      <c r="BE1946" s="94" t="s">
        <v>1673</v>
      </c>
      <c r="BF1946" s="94" t="s">
        <v>1674</v>
      </c>
      <c r="BG1946" s="94" t="s">
        <v>1673</v>
      </c>
      <c r="BH1946" s="94" t="s">
        <v>1674</v>
      </c>
      <c r="BI1946" s="94" t="str">
        <f t="shared" si="1305"/>
        <v>RT1</v>
      </c>
    </row>
    <row r="1947" spans="56:61" hidden="1" x14ac:dyDescent="0.3">
      <c r="BD1947" t="str">
        <f t="shared" si="1304"/>
        <v>RT1COMMUNITY ALCOHOL AND DRUGS</v>
      </c>
      <c r="BE1947" s="94" t="s">
        <v>1655</v>
      </c>
      <c r="BF1947" s="94" t="s">
        <v>1656</v>
      </c>
      <c r="BG1947" s="94" t="s">
        <v>1655</v>
      </c>
      <c r="BH1947" s="94" t="s">
        <v>1656</v>
      </c>
      <c r="BI1947" s="94" t="str">
        <f t="shared" si="1305"/>
        <v>RT1</v>
      </c>
    </row>
    <row r="1948" spans="56:61" hidden="1" x14ac:dyDescent="0.3">
      <c r="BD1948" t="str">
        <f t="shared" si="1304"/>
        <v>RT1CPC1</v>
      </c>
      <c r="BE1948" s="94" t="s">
        <v>1748</v>
      </c>
      <c r="BF1948" s="94" t="s">
        <v>1749</v>
      </c>
      <c r="BG1948" s="94" t="s">
        <v>1748</v>
      </c>
      <c r="BH1948" s="94" t="s">
        <v>1749</v>
      </c>
      <c r="BI1948" s="94" t="str">
        <f t="shared" si="1305"/>
        <v>RT1</v>
      </c>
    </row>
    <row r="1949" spans="56:61" hidden="1" x14ac:dyDescent="0.3">
      <c r="BD1949" t="str">
        <f t="shared" ref="BD1949:BD2012" si="1306">CONCATENATE(LEFT(BE1949, 3),BF1949)</f>
        <v>RT1CROYLANDS</v>
      </c>
      <c r="BE1949" s="94" t="s">
        <v>1675</v>
      </c>
      <c r="BF1949" s="94" t="s">
        <v>1676</v>
      </c>
      <c r="BG1949" s="94" t="s">
        <v>1675</v>
      </c>
      <c r="BH1949" s="94" t="s">
        <v>1676</v>
      </c>
      <c r="BI1949" s="94" t="str">
        <f t="shared" ref="BI1949:BI2012" si="1307">LEFT(BG1949,3)</f>
        <v>RT1</v>
      </c>
    </row>
    <row r="1950" spans="56:61" hidden="1" x14ac:dyDescent="0.3">
      <c r="BD1950" t="str">
        <f t="shared" si="1306"/>
        <v>RT1DARWIN NURSERY, PROSPECT FARM</v>
      </c>
      <c r="BE1950" s="94" t="s">
        <v>1669</v>
      </c>
      <c r="BF1950" s="94" t="s">
        <v>1670</v>
      </c>
      <c r="BG1950" s="94" t="s">
        <v>1669</v>
      </c>
      <c r="BH1950" s="94" t="s">
        <v>1670</v>
      </c>
      <c r="BI1950" s="94" t="str">
        <f t="shared" si="1307"/>
        <v>RT1</v>
      </c>
    </row>
    <row r="1951" spans="56:61" hidden="1" x14ac:dyDescent="0.3">
      <c r="BD1951" t="str">
        <f t="shared" si="1306"/>
        <v>RT1DODDINGTON HOSPITAL</v>
      </c>
      <c r="BE1951" s="94" t="s">
        <v>1731</v>
      </c>
      <c r="BF1951" s="94" t="s">
        <v>1732</v>
      </c>
      <c r="BG1951" s="94" t="s">
        <v>1731</v>
      </c>
      <c r="BH1951" s="94" t="s">
        <v>1732</v>
      </c>
      <c r="BI1951" s="94" t="str">
        <f t="shared" si="1307"/>
        <v>RT1</v>
      </c>
    </row>
    <row r="1952" spans="56:61" hidden="1" x14ac:dyDescent="0.3">
      <c r="BD1952" t="str">
        <f t="shared" si="1306"/>
        <v>RT1E CAMBS AND FENLAND CDT</v>
      </c>
      <c r="BE1952" s="94" t="s">
        <v>1719</v>
      </c>
      <c r="BF1952" s="94" t="s">
        <v>1720</v>
      </c>
      <c r="BG1952" s="94" t="s">
        <v>1719</v>
      </c>
      <c r="BH1952" s="94" t="s">
        <v>1720</v>
      </c>
      <c r="BI1952" s="94" t="str">
        <f t="shared" si="1307"/>
        <v>RT1</v>
      </c>
    </row>
    <row r="1953" spans="56:61" hidden="1" x14ac:dyDescent="0.3">
      <c r="BD1953" t="str">
        <f t="shared" si="1306"/>
        <v>RT1E CAMBS AND FENLAND LD</v>
      </c>
      <c r="BE1953" s="94" t="s">
        <v>1721</v>
      </c>
      <c r="BF1953" s="94" t="s">
        <v>1722</v>
      </c>
      <c r="BG1953" s="94" t="s">
        <v>1721</v>
      </c>
      <c r="BH1953" s="94" t="s">
        <v>1722</v>
      </c>
      <c r="BI1953" s="94" t="str">
        <f t="shared" si="1307"/>
        <v>RT1</v>
      </c>
    </row>
    <row r="1954" spans="56:61" hidden="1" x14ac:dyDescent="0.3">
      <c r="BD1954" t="str">
        <f t="shared" si="1306"/>
        <v>RT1E CAMBS AND FENLAND OPMH</v>
      </c>
      <c r="BE1954" s="94" t="s">
        <v>1717</v>
      </c>
      <c r="BF1954" s="94" t="s">
        <v>1718</v>
      </c>
      <c r="BG1954" s="94" t="s">
        <v>1717</v>
      </c>
      <c r="BH1954" s="94" t="s">
        <v>1718</v>
      </c>
      <c r="BI1954" s="94" t="str">
        <f t="shared" si="1307"/>
        <v>RT1</v>
      </c>
    </row>
    <row r="1955" spans="56:61" hidden="1" x14ac:dyDescent="0.3">
      <c r="BD1955" t="str">
        <f t="shared" si="1306"/>
        <v>RT1EDWARD JENNER UNIT</v>
      </c>
      <c r="BE1955" s="94" t="s">
        <v>1659</v>
      </c>
      <c r="BF1955" s="94" t="s">
        <v>1660</v>
      </c>
      <c r="BG1955" s="94" t="s">
        <v>1659</v>
      </c>
      <c r="BH1955" s="94" t="s">
        <v>1660</v>
      </c>
      <c r="BI1955" s="94" t="str">
        <f t="shared" si="1307"/>
        <v>RT1</v>
      </c>
    </row>
    <row r="1956" spans="56:61" hidden="1" x14ac:dyDescent="0.3">
      <c r="BD1956" t="str">
        <f t="shared" si="1306"/>
        <v>RT1FENLAND AOT</v>
      </c>
      <c r="BE1956" s="94" t="s">
        <v>1744</v>
      </c>
      <c r="BF1956" s="94" t="s">
        <v>1745</v>
      </c>
      <c r="BG1956" s="94" t="s">
        <v>1744</v>
      </c>
      <c r="BH1956" s="94" t="s">
        <v>1745</v>
      </c>
      <c r="BI1956" s="94" t="str">
        <f t="shared" si="1307"/>
        <v>RT1</v>
      </c>
    </row>
    <row r="1957" spans="56:61" hidden="1" x14ac:dyDescent="0.3">
      <c r="BD1957" t="str">
        <f t="shared" si="1306"/>
        <v>RT1FULBOURN HOSPITAL</v>
      </c>
      <c r="BE1957" s="94" t="s">
        <v>1649</v>
      </c>
      <c r="BF1957" s="94" t="s">
        <v>1650</v>
      </c>
      <c r="BG1957" s="94" t="s">
        <v>1649</v>
      </c>
      <c r="BH1957" s="94" t="s">
        <v>1650</v>
      </c>
      <c r="BI1957" s="94" t="str">
        <f t="shared" si="1307"/>
        <v>RT1</v>
      </c>
    </row>
    <row r="1958" spans="56:61" hidden="1" x14ac:dyDescent="0.3">
      <c r="BD1958" t="str">
        <f t="shared" si="1306"/>
        <v>RT1HAWTHORN DAY THERAPY</v>
      </c>
      <c r="BE1958" s="94" t="s">
        <v>1750</v>
      </c>
      <c r="BF1958" s="94" t="s">
        <v>1751</v>
      </c>
      <c r="BG1958" s="94" t="s">
        <v>1750</v>
      </c>
      <c r="BH1958" s="94" t="s">
        <v>1751</v>
      </c>
      <c r="BI1958" s="94" t="str">
        <f t="shared" si="1307"/>
        <v>RT1</v>
      </c>
    </row>
    <row r="1959" spans="56:61" hidden="1" x14ac:dyDescent="0.3">
      <c r="BD1959" t="str">
        <f t="shared" si="1306"/>
        <v>RT1HAWTHORN WARD, HINCHINGBROOKE HOSPITAL</v>
      </c>
      <c r="BE1959" s="94" t="s">
        <v>1685</v>
      </c>
      <c r="BF1959" s="94" t="s">
        <v>1686</v>
      </c>
      <c r="BG1959" s="94" t="s">
        <v>1685</v>
      </c>
      <c r="BH1959" s="94" t="s">
        <v>1686</v>
      </c>
      <c r="BI1959" s="94" t="str">
        <f t="shared" si="1307"/>
        <v>RT1</v>
      </c>
    </row>
    <row r="1960" spans="56:61" hidden="1" x14ac:dyDescent="0.3">
      <c r="BD1960" t="str">
        <f t="shared" si="1306"/>
        <v>RT1HEREWARD HALL</v>
      </c>
      <c r="BE1960" s="94" t="s">
        <v>1739</v>
      </c>
      <c r="BF1960" s="94" t="s">
        <v>1740</v>
      </c>
      <c r="BG1960" s="94" t="s">
        <v>1739</v>
      </c>
      <c r="BH1960" s="94" t="s">
        <v>1740</v>
      </c>
      <c r="BI1960" s="94" t="str">
        <f t="shared" si="1307"/>
        <v>RT1</v>
      </c>
    </row>
    <row r="1961" spans="56:61" hidden="1" x14ac:dyDescent="0.3">
      <c r="BD1961" t="str">
        <f t="shared" si="1306"/>
        <v>RT1HUNTINGDON CDS</v>
      </c>
      <c r="BE1961" s="94" t="s">
        <v>1643</v>
      </c>
      <c r="BF1961" s="94" t="s">
        <v>1644</v>
      </c>
      <c r="BG1961" s="94" t="s">
        <v>1643</v>
      </c>
      <c r="BH1961" s="94" t="s">
        <v>1644</v>
      </c>
      <c r="BI1961" s="94" t="str">
        <f t="shared" si="1307"/>
        <v>RT1</v>
      </c>
    </row>
    <row r="1962" spans="56:61" hidden="1" x14ac:dyDescent="0.3">
      <c r="BD1962" t="str">
        <f t="shared" si="1306"/>
        <v>RT1HUNTINGDON DASH</v>
      </c>
      <c r="BE1962" s="94" t="s">
        <v>1701</v>
      </c>
      <c r="BF1962" s="94" t="s">
        <v>1702</v>
      </c>
      <c r="BG1962" s="94" t="s">
        <v>1701</v>
      </c>
      <c r="BH1962" s="94" t="s">
        <v>1702</v>
      </c>
      <c r="BI1962" s="94" t="str">
        <f t="shared" si="1307"/>
        <v>RT1</v>
      </c>
    </row>
    <row r="1963" spans="56:61" hidden="1" x14ac:dyDescent="0.3">
      <c r="BD1963" t="str">
        <f t="shared" si="1306"/>
        <v>RT1HUNTINGDON DTTO</v>
      </c>
      <c r="BE1963" s="94" t="s">
        <v>1705</v>
      </c>
      <c r="BF1963" s="94" t="s">
        <v>1706</v>
      </c>
      <c r="BG1963" s="94" t="s">
        <v>1705</v>
      </c>
      <c r="BH1963" s="94" t="s">
        <v>1706</v>
      </c>
      <c r="BI1963" s="94" t="str">
        <f t="shared" si="1307"/>
        <v>RT1</v>
      </c>
    </row>
    <row r="1964" spans="56:61" hidden="1" x14ac:dyDescent="0.3">
      <c r="BD1964" t="str">
        <f t="shared" si="1306"/>
        <v>RT1HUNTINGDON LD</v>
      </c>
      <c r="BE1964" s="94" t="s">
        <v>1703</v>
      </c>
      <c r="BF1964" s="94" t="s">
        <v>1704</v>
      </c>
      <c r="BG1964" s="94" t="s">
        <v>1703</v>
      </c>
      <c r="BH1964" s="94" t="s">
        <v>1704</v>
      </c>
      <c r="BI1964" s="94" t="str">
        <f t="shared" si="1307"/>
        <v>RT1</v>
      </c>
    </row>
    <row r="1965" spans="56:61" hidden="1" x14ac:dyDescent="0.3">
      <c r="BD1965" t="str">
        <f t="shared" si="1306"/>
        <v>RT1HUNTINGDON OPMH</v>
      </c>
      <c r="BE1965" s="94" t="s">
        <v>1699</v>
      </c>
      <c r="BF1965" s="94" t="s">
        <v>1700</v>
      </c>
      <c r="BG1965" s="94" t="s">
        <v>1699</v>
      </c>
      <c r="BH1965" s="94" t="s">
        <v>1700</v>
      </c>
      <c r="BI1965" s="94" t="str">
        <f t="shared" si="1307"/>
        <v>RT1</v>
      </c>
    </row>
    <row r="1966" spans="56:61" hidden="1" x14ac:dyDescent="0.3">
      <c r="BD1966" t="str">
        <f t="shared" si="1306"/>
        <v>RT1IDA DARWIN HOSPITAL</v>
      </c>
      <c r="BE1966" s="94" t="s">
        <v>1651</v>
      </c>
      <c r="BF1966" s="94" t="s">
        <v>1652</v>
      </c>
      <c r="BG1966" s="94" t="s">
        <v>1651</v>
      </c>
      <c r="BH1966" s="94" t="s">
        <v>1652</v>
      </c>
      <c r="BI1966" s="94" t="str">
        <f t="shared" si="1307"/>
        <v>RT1</v>
      </c>
    </row>
    <row r="1967" spans="56:61" ht="14.4" hidden="1" x14ac:dyDescent="0.3">
      <c r="BD1967" t="str">
        <f t="shared" si="1306"/>
        <v>RT1INTERMEDIATE CARE UNIT</v>
      </c>
      <c r="BE1967" s="95" t="s">
        <v>9894</v>
      </c>
      <c r="BF1967" s="95" t="s">
        <v>7074</v>
      </c>
      <c r="BG1967" s="95" t="s">
        <v>9894</v>
      </c>
      <c r="BH1967" s="95" t="s">
        <v>7074</v>
      </c>
      <c r="BI1967" s="94" t="str">
        <f t="shared" si="1307"/>
        <v>RT1</v>
      </c>
    </row>
    <row r="1968" spans="56:61" hidden="1" x14ac:dyDescent="0.3">
      <c r="BD1968" t="str">
        <f t="shared" si="1306"/>
        <v>RT1LITTLE GABLES</v>
      </c>
      <c r="BE1968" s="94" t="s">
        <v>1661</v>
      </c>
      <c r="BF1968" s="94" t="s">
        <v>1662</v>
      </c>
      <c r="BG1968" s="94" t="s">
        <v>1661</v>
      </c>
      <c r="BH1968" s="94" t="s">
        <v>1662</v>
      </c>
      <c r="BI1968" s="94" t="str">
        <f t="shared" si="1307"/>
        <v>RT1</v>
      </c>
    </row>
    <row r="1969" spans="56:61" ht="14.4" hidden="1" x14ac:dyDescent="0.3">
      <c r="BD1969" t="str">
        <f t="shared" si="1306"/>
        <v>RT1LORD BYRON WARD</v>
      </c>
      <c r="BE1969" s="95" t="s">
        <v>9895</v>
      </c>
      <c r="BF1969" s="95" t="s">
        <v>9896</v>
      </c>
      <c r="BG1969" s="95" t="s">
        <v>9895</v>
      </c>
      <c r="BH1969" s="95" t="s">
        <v>9896</v>
      </c>
      <c r="BI1969" s="94" t="str">
        <f t="shared" si="1307"/>
        <v>RT1</v>
      </c>
    </row>
    <row r="1970" spans="56:61" hidden="1" x14ac:dyDescent="0.3">
      <c r="BD1970" t="str">
        <f t="shared" si="1306"/>
        <v>RT1MARU</v>
      </c>
      <c r="BE1970" s="94" t="s">
        <v>1713</v>
      </c>
      <c r="BF1970" s="94" t="s">
        <v>1714</v>
      </c>
      <c r="BG1970" s="94" t="s">
        <v>1713</v>
      </c>
      <c r="BH1970" s="94" t="s">
        <v>1714</v>
      </c>
      <c r="BI1970" s="94" t="str">
        <f t="shared" si="1307"/>
        <v>RT1</v>
      </c>
    </row>
    <row r="1971" spans="56:61" hidden="1" x14ac:dyDescent="0.3">
      <c r="BD1971" t="str">
        <f t="shared" si="1306"/>
        <v>RT1MENTAL HEALTH UNIT</v>
      </c>
      <c r="BE1971" s="94" t="s">
        <v>1743</v>
      </c>
      <c r="BF1971" s="94" t="s">
        <v>1430</v>
      </c>
      <c r="BG1971" s="94" t="s">
        <v>1743</v>
      </c>
      <c r="BH1971" s="94" t="s">
        <v>1430</v>
      </c>
      <c r="BI1971" s="94" t="str">
        <f t="shared" si="1307"/>
        <v>RT1</v>
      </c>
    </row>
    <row r="1972" spans="56:61" hidden="1" x14ac:dyDescent="0.3">
      <c r="BD1972" t="str">
        <f t="shared" si="1306"/>
        <v>RT1MOORLANDS RESIDENTIAL HOME</v>
      </c>
      <c r="BE1972" s="94" t="s">
        <v>1737</v>
      </c>
      <c r="BF1972" s="94" t="s">
        <v>1738</v>
      </c>
      <c r="BG1972" s="94" t="s">
        <v>1737</v>
      </c>
      <c r="BH1972" s="94" t="s">
        <v>1738</v>
      </c>
      <c r="BI1972" s="94" t="str">
        <f t="shared" si="1307"/>
        <v>RT1</v>
      </c>
    </row>
    <row r="1973" spans="56:61" hidden="1" x14ac:dyDescent="0.3">
      <c r="BD1973" t="str">
        <f t="shared" si="1306"/>
        <v>RT1NEW COTTAGES DAY HOSPITAL</v>
      </c>
      <c r="BE1973" s="94" t="s">
        <v>1723</v>
      </c>
      <c r="BF1973" s="94" t="s">
        <v>1724</v>
      </c>
      <c r="BG1973" s="94" t="s">
        <v>1723</v>
      </c>
      <c r="BH1973" s="94" t="s">
        <v>1724</v>
      </c>
      <c r="BI1973" s="94" t="str">
        <f t="shared" si="1307"/>
        <v>RT1</v>
      </c>
    </row>
    <row r="1974" spans="56:61" hidden="1" x14ac:dyDescent="0.3">
      <c r="BD1974" t="str">
        <f t="shared" si="1306"/>
        <v>RT1NORTH CAMBRIDGESHIRE HOSPITAL</v>
      </c>
      <c r="BE1974" s="94" t="s">
        <v>1681</v>
      </c>
      <c r="BF1974" s="94" t="s">
        <v>1682</v>
      </c>
      <c r="BG1974" s="94" t="s">
        <v>1681</v>
      </c>
      <c r="BH1974" s="94" t="s">
        <v>1682</v>
      </c>
      <c r="BI1974" s="94" t="str">
        <f t="shared" si="1307"/>
        <v>RT1</v>
      </c>
    </row>
    <row r="1975" spans="56:61" hidden="1" x14ac:dyDescent="0.3">
      <c r="BD1975" t="str">
        <f t="shared" si="1306"/>
        <v>RT1PETERBOROUGH CDS</v>
      </c>
      <c r="BE1975" s="94" t="s">
        <v>1639</v>
      </c>
      <c r="BF1975" s="94" t="s">
        <v>1640</v>
      </c>
      <c r="BG1975" s="94" t="s">
        <v>1639</v>
      </c>
      <c r="BH1975" s="94" t="s">
        <v>1640</v>
      </c>
      <c r="BI1975" s="94" t="str">
        <f t="shared" si="1307"/>
        <v>RT1</v>
      </c>
    </row>
    <row r="1976" spans="56:61" hidden="1" x14ac:dyDescent="0.3">
      <c r="BD1976" t="str">
        <f t="shared" si="1306"/>
        <v>RT1PETERBOROUGH CDT</v>
      </c>
      <c r="BE1976" s="94" t="s">
        <v>1709</v>
      </c>
      <c r="BF1976" s="94" t="s">
        <v>1710</v>
      </c>
      <c r="BG1976" s="94" t="s">
        <v>1709</v>
      </c>
      <c r="BH1976" s="94" t="s">
        <v>1710</v>
      </c>
      <c r="BI1976" s="94" t="str">
        <f t="shared" si="1307"/>
        <v>RT1</v>
      </c>
    </row>
    <row r="1977" spans="56:61" hidden="1" x14ac:dyDescent="0.3">
      <c r="BD1977" t="str">
        <f t="shared" si="1306"/>
        <v>RT1PETERBOROUGH DISTRICT HOSPITAL</v>
      </c>
      <c r="BE1977" s="94" t="s">
        <v>1733</v>
      </c>
      <c r="BF1977" s="94" t="s">
        <v>1734</v>
      </c>
      <c r="BG1977" s="94" t="s">
        <v>1733</v>
      </c>
      <c r="BH1977" s="94" t="s">
        <v>1734</v>
      </c>
      <c r="BI1977" s="94" t="str">
        <f t="shared" si="1307"/>
        <v>RT1</v>
      </c>
    </row>
    <row r="1978" spans="56:61" hidden="1" x14ac:dyDescent="0.3">
      <c r="BD1978" t="str">
        <f t="shared" si="1306"/>
        <v>RT1PETERBOROUGH LD</v>
      </c>
      <c r="BE1978" s="94" t="s">
        <v>1711</v>
      </c>
      <c r="BF1978" s="94" t="s">
        <v>1712</v>
      </c>
      <c r="BG1978" s="94" t="s">
        <v>1711</v>
      </c>
      <c r="BH1978" s="94" t="s">
        <v>1712</v>
      </c>
      <c r="BI1978" s="94" t="str">
        <f t="shared" si="1307"/>
        <v>RT1</v>
      </c>
    </row>
    <row r="1979" spans="56:61" hidden="1" x14ac:dyDescent="0.3">
      <c r="BD1979" t="str">
        <f t="shared" si="1306"/>
        <v>RT1PETERBOROUGH OPMH</v>
      </c>
      <c r="BE1979" s="94" t="s">
        <v>1707</v>
      </c>
      <c r="BF1979" s="94" t="s">
        <v>1708</v>
      </c>
      <c r="BG1979" s="94" t="s">
        <v>1707</v>
      </c>
      <c r="BH1979" s="94" t="s">
        <v>1708</v>
      </c>
      <c r="BI1979" s="94" t="str">
        <f t="shared" si="1307"/>
        <v>RT1</v>
      </c>
    </row>
    <row r="1980" spans="56:61" hidden="1" x14ac:dyDescent="0.3">
      <c r="BD1980" t="str">
        <f t="shared" si="1306"/>
        <v>RT1PRINCESS OF WALES HOSPITAL</v>
      </c>
      <c r="BE1980" s="94" t="s">
        <v>1725</v>
      </c>
      <c r="BF1980" s="94" t="s">
        <v>1726</v>
      </c>
      <c r="BG1980" s="94" t="s">
        <v>1725</v>
      </c>
      <c r="BH1980" s="94" t="s">
        <v>1726</v>
      </c>
      <c r="BI1980" s="94" t="str">
        <f t="shared" si="1307"/>
        <v>RT1</v>
      </c>
    </row>
    <row r="1981" spans="56:61" hidden="1" x14ac:dyDescent="0.3">
      <c r="BD1981" t="str">
        <f t="shared" si="1306"/>
        <v>RT1QUY WATER FARM</v>
      </c>
      <c r="BE1981" s="94" t="s">
        <v>1735</v>
      </c>
      <c r="BF1981" s="94" t="s">
        <v>1736</v>
      </c>
      <c r="BG1981" s="94" t="s">
        <v>1735</v>
      </c>
      <c r="BH1981" s="94" t="s">
        <v>1736</v>
      </c>
      <c r="BI1981" s="94" t="str">
        <f t="shared" si="1307"/>
        <v>RT1</v>
      </c>
    </row>
    <row r="1982" spans="56:61" hidden="1" x14ac:dyDescent="0.3">
      <c r="BD1982" t="str">
        <f t="shared" si="1306"/>
        <v>RT1REEPHAM COMMUNITY HOME</v>
      </c>
      <c r="BE1982" s="94" t="s">
        <v>1647</v>
      </c>
      <c r="BF1982" s="94" t="s">
        <v>1648</v>
      </c>
      <c r="BG1982" s="94" t="s">
        <v>1647</v>
      </c>
      <c r="BH1982" s="94" t="s">
        <v>1648</v>
      </c>
      <c r="BI1982" s="94" t="str">
        <f t="shared" si="1307"/>
        <v>RT1</v>
      </c>
    </row>
    <row r="1983" spans="56:61" hidden="1" x14ac:dyDescent="0.3">
      <c r="BD1983" t="str">
        <f t="shared" si="1306"/>
        <v>RT1SAFFRON WALDON COMMUNITY HOSPITAL</v>
      </c>
      <c r="BE1983" s="94" t="s">
        <v>1741</v>
      </c>
      <c r="BF1983" s="94" t="s">
        <v>1742</v>
      </c>
      <c r="BG1983" s="94" t="s">
        <v>1741</v>
      </c>
      <c r="BH1983" s="94" t="s">
        <v>1742</v>
      </c>
      <c r="BI1983" s="94" t="str">
        <f t="shared" si="1307"/>
        <v>RT1</v>
      </c>
    </row>
    <row r="1984" spans="56:61" hidden="1" x14ac:dyDescent="0.3">
      <c r="BD1984" t="str">
        <f t="shared" si="1306"/>
        <v>RT1ST JOHNS</v>
      </c>
      <c r="BE1984" s="94" t="s">
        <v>1727</v>
      </c>
      <c r="BF1984" s="94" t="s">
        <v>1728</v>
      </c>
      <c r="BG1984" s="94" t="s">
        <v>1727</v>
      </c>
      <c r="BH1984" s="94" t="s">
        <v>1728</v>
      </c>
      <c r="BI1984" s="94" t="str">
        <f t="shared" si="1307"/>
        <v>RT1</v>
      </c>
    </row>
    <row r="1985" spans="56:61" hidden="1" x14ac:dyDescent="0.3">
      <c r="BD1985" t="str">
        <f t="shared" si="1306"/>
        <v>RT1THE CEDARS</v>
      </c>
      <c r="BE1985" s="94" t="s">
        <v>1663</v>
      </c>
      <c r="BF1985" s="94" t="s">
        <v>1664</v>
      </c>
      <c r="BG1985" s="94" t="s">
        <v>1663</v>
      </c>
      <c r="BH1985" s="94" t="s">
        <v>1664</v>
      </c>
      <c r="BI1985" s="94" t="str">
        <f t="shared" si="1307"/>
        <v>RT1</v>
      </c>
    </row>
    <row r="1986" spans="56:61" hidden="1" x14ac:dyDescent="0.3">
      <c r="BD1986" t="str">
        <f t="shared" si="1306"/>
        <v>RT1THE CROFT CHILDRENS UNIT</v>
      </c>
      <c r="BE1986" s="94" t="s">
        <v>1693</v>
      </c>
      <c r="BF1986" s="94" t="s">
        <v>1694</v>
      </c>
      <c r="BG1986" s="94" t="s">
        <v>1693</v>
      </c>
      <c r="BH1986" s="94" t="s">
        <v>1694</v>
      </c>
      <c r="BI1986" s="94" t="str">
        <f t="shared" si="1307"/>
        <v>RT1</v>
      </c>
    </row>
    <row r="1987" spans="56:61" hidden="1" x14ac:dyDescent="0.3">
      <c r="BD1987" t="str">
        <f t="shared" si="1306"/>
        <v>RT1THE GABLES</v>
      </c>
      <c r="BE1987" s="94" t="s">
        <v>1665</v>
      </c>
      <c r="BF1987" s="94" t="s">
        <v>1666</v>
      </c>
      <c r="BG1987" s="94" t="s">
        <v>1665</v>
      </c>
      <c r="BH1987" s="94" t="s">
        <v>1666</v>
      </c>
      <c r="BI1987" s="94" t="str">
        <f t="shared" si="1307"/>
        <v>RT1</v>
      </c>
    </row>
    <row r="1988" spans="56:61" hidden="1" x14ac:dyDescent="0.3">
      <c r="BD1988" t="str">
        <f t="shared" si="1306"/>
        <v>RT1THE LAURELS</v>
      </c>
      <c r="BE1988" s="94" t="s">
        <v>1729</v>
      </c>
      <c r="BF1988" s="94" t="s">
        <v>1730</v>
      </c>
      <c r="BG1988" s="94" t="s">
        <v>1729</v>
      </c>
      <c r="BH1988" s="94" t="s">
        <v>1730</v>
      </c>
      <c r="BI1988" s="94" t="str">
        <f t="shared" si="1307"/>
        <v>RT1</v>
      </c>
    </row>
    <row r="1989" spans="56:61" hidden="1" x14ac:dyDescent="0.3">
      <c r="BD1989" t="str">
        <f t="shared" si="1306"/>
        <v>RT1THE PINES</v>
      </c>
      <c r="BE1989" s="94" t="s">
        <v>1667</v>
      </c>
      <c r="BF1989" s="94" t="s">
        <v>1668</v>
      </c>
      <c r="BG1989" s="94" t="s">
        <v>1667</v>
      </c>
      <c r="BH1989" s="94" t="s">
        <v>1668</v>
      </c>
      <c r="BI1989" s="94" t="str">
        <f t="shared" si="1307"/>
        <v>RT1</v>
      </c>
    </row>
    <row r="1990" spans="56:61" hidden="1" x14ac:dyDescent="0.3">
      <c r="BD1990" t="str">
        <f t="shared" si="1306"/>
        <v>RT1THE WETHERALLS</v>
      </c>
      <c r="BE1990" s="94" t="s">
        <v>1677</v>
      </c>
      <c r="BF1990" s="94" t="s">
        <v>1678</v>
      </c>
      <c r="BG1990" s="94" t="s">
        <v>1677</v>
      </c>
      <c r="BH1990" s="94" t="s">
        <v>1678</v>
      </c>
      <c r="BI1990" s="94" t="str">
        <f t="shared" si="1307"/>
        <v>RT1</v>
      </c>
    </row>
    <row r="1991" spans="56:61" hidden="1" x14ac:dyDescent="0.3">
      <c r="BD1991" t="str">
        <f t="shared" si="1306"/>
        <v>RT1WARDS 1, 4 &amp; 5</v>
      </c>
      <c r="BE1991" s="94" t="s">
        <v>1657</v>
      </c>
      <c r="BF1991" s="94" t="s">
        <v>1658</v>
      </c>
      <c r="BG1991" s="94" t="s">
        <v>1657</v>
      </c>
      <c r="BH1991" s="94" t="s">
        <v>1658</v>
      </c>
      <c r="BI1991" s="94" t="str">
        <f t="shared" si="1307"/>
        <v>RT1</v>
      </c>
    </row>
    <row r="1992" spans="56:61" hidden="1" x14ac:dyDescent="0.3">
      <c r="BD1992" t="str">
        <f t="shared" si="1306"/>
        <v>RT1WHITTLESEY COMMUNITY HOME</v>
      </c>
      <c r="BE1992" s="94" t="s">
        <v>1653</v>
      </c>
      <c r="BF1992" s="94" t="s">
        <v>1654</v>
      </c>
      <c r="BG1992" s="94" t="s">
        <v>1653</v>
      </c>
      <c r="BH1992" s="94" t="s">
        <v>1654</v>
      </c>
      <c r="BI1992" s="94" t="str">
        <f t="shared" si="1307"/>
        <v>RT1</v>
      </c>
    </row>
    <row r="1993" spans="56:61" hidden="1" x14ac:dyDescent="0.3">
      <c r="BD1993" t="str">
        <f t="shared" si="1306"/>
        <v>RT2ALKRINGTON LIFT</v>
      </c>
      <c r="BE1993" s="94" t="s">
        <v>4039</v>
      </c>
      <c r="BF1993" s="94" t="s">
        <v>4040</v>
      </c>
      <c r="BG1993" s="94" t="s">
        <v>4039</v>
      </c>
      <c r="BH1993" s="94" t="s">
        <v>4040</v>
      </c>
      <c r="BI1993" s="94" t="str">
        <f t="shared" si="1307"/>
        <v>RT2</v>
      </c>
    </row>
    <row r="1994" spans="56:61" hidden="1" x14ac:dyDescent="0.3">
      <c r="BD1994" t="str">
        <f t="shared" si="1306"/>
        <v>RT2ASTLEY ST VILLA</v>
      </c>
      <c r="BE1994" s="94" t="s">
        <v>3992</v>
      </c>
      <c r="BF1994" s="94" t="s">
        <v>3993</v>
      </c>
      <c r="BG1994" s="94" t="s">
        <v>3992</v>
      </c>
      <c r="BH1994" s="94" t="s">
        <v>3993</v>
      </c>
      <c r="BI1994" s="94" t="str">
        <f t="shared" si="1307"/>
        <v>RT2</v>
      </c>
    </row>
    <row r="1995" spans="56:61" hidden="1" x14ac:dyDescent="0.3">
      <c r="BD1995" t="str">
        <f t="shared" si="1306"/>
        <v>RT2BEALY COMMUNITY HOSPITAL</v>
      </c>
      <c r="BE1995" s="94" t="s">
        <v>4027</v>
      </c>
      <c r="BF1995" s="94" t="s">
        <v>4028</v>
      </c>
      <c r="BG1995" s="94" t="s">
        <v>4027</v>
      </c>
      <c r="BH1995" s="94" t="s">
        <v>4028</v>
      </c>
      <c r="BI1995" s="94" t="str">
        <f t="shared" si="1307"/>
        <v>RT2</v>
      </c>
    </row>
    <row r="1996" spans="56:61" hidden="1" x14ac:dyDescent="0.3">
      <c r="BD1996" t="str">
        <f t="shared" si="1306"/>
        <v>RT2BUTLER GREEN</v>
      </c>
      <c r="BE1996" s="94" t="s">
        <v>4025</v>
      </c>
      <c r="BF1996" s="94" t="s">
        <v>4026</v>
      </c>
      <c r="BG1996" s="94" t="s">
        <v>4025</v>
      </c>
      <c r="BH1996" s="94" t="s">
        <v>4026</v>
      </c>
      <c r="BI1996" s="94" t="str">
        <f t="shared" si="1307"/>
        <v>RT2</v>
      </c>
    </row>
    <row r="1997" spans="56:61" hidden="1" x14ac:dyDescent="0.3">
      <c r="BD1997" t="str">
        <f t="shared" si="1306"/>
        <v>RT2CHEW VALE</v>
      </c>
      <c r="BE1997" s="94" t="s">
        <v>4035</v>
      </c>
      <c r="BF1997" s="94" t="s">
        <v>4036</v>
      </c>
      <c r="BG1997" s="94" t="s">
        <v>4035</v>
      </c>
      <c r="BH1997" s="94" t="s">
        <v>4036</v>
      </c>
      <c r="BI1997" s="94" t="str">
        <f t="shared" si="1307"/>
        <v>RT2</v>
      </c>
    </row>
    <row r="1998" spans="56:61" hidden="1" x14ac:dyDescent="0.3">
      <c r="BD1998" t="str">
        <f t="shared" si="1306"/>
        <v>RT2CHILD &amp; ADOLESCENT UNIT - BIRCHILL HOSPITAL</v>
      </c>
      <c r="BE1998" s="94" t="s">
        <v>4006</v>
      </c>
      <c r="BF1998" s="94" t="s">
        <v>4007</v>
      </c>
      <c r="BG1998" s="94" t="s">
        <v>4006</v>
      </c>
      <c r="BH1998" s="94" t="s">
        <v>4007</v>
      </c>
      <c r="BI1998" s="94" t="str">
        <f t="shared" si="1307"/>
        <v>RT2</v>
      </c>
    </row>
    <row r="1999" spans="56:61" hidden="1" x14ac:dyDescent="0.3">
      <c r="BD1999" t="str">
        <f t="shared" si="1306"/>
        <v>RT2CHILD &amp; ADOLESCENT UNIT - FAIRFIELD GENERAL HOSPITAL</v>
      </c>
      <c r="BE1999" s="94" t="s">
        <v>4008</v>
      </c>
      <c r="BF1999" s="94" t="s">
        <v>4009</v>
      </c>
      <c r="BG1999" s="94" t="s">
        <v>4008</v>
      </c>
      <c r="BH1999" s="94" t="s">
        <v>4009</v>
      </c>
      <c r="BI1999" s="94" t="str">
        <f t="shared" si="1307"/>
        <v>RT2</v>
      </c>
    </row>
    <row r="2000" spans="56:61" hidden="1" x14ac:dyDescent="0.3">
      <c r="BD2000" t="str">
        <f t="shared" si="1306"/>
        <v>RT2CHILD PSYCHOLOGY, REFLECTIONS</v>
      </c>
      <c r="BE2000" s="94" t="s">
        <v>4012</v>
      </c>
      <c r="BF2000" s="94" t="s">
        <v>4013</v>
      </c>
      <c r="BG2000" s="94" t="s">
        <v>4012</v>
      </c>
      <c r="BH2000" s="94" t="s">
        <v>4013</v>
      </c>
      <c r="BI2000" s="94" t="str">
        <f t="shared" si="1307"/>
        <v>RT2</v>
      </c>
    </row>
    <row r="2001" spans="56:61" hidden="1" x14ac:dyDescent="0.3">
      <c r="BD2001" t="str">
        <f t="shared" si="1306"/>
        <v>RT2CROFT SHIFA</v>
      </c>
      <c r="BE2001" s="94" t="s">
        <v>4041</v>
      </c>
      <c r="BF2001" s="94" t="s">
        <v>4042</v>
      </c>
      <c r="BG2001" s="94" t="s">
        <v>4041</v>
      </c>
      <c r="BH2001" s="94" t="s">
        <v>4042</v>
      </c>
      <c r="BI2001" s="94" t="str">
        <f t="shared" si="1307"/>
        <v>RT2</v>
      </c>
    </row>
    <row r="2002" spans="56:61" hidden="1" x14ac:dyDescent="0.3">
      <c r="BD2002" t="str">
        <f t="shared" si="1306"/>
        <v>RT2DEPARTMENT OF PSYCHOLOGICAL MEDICINE</v>
      </c>
      <c r="BE2002" s="94" t="s">
        <v>4014</v>
      </c>
      <c r="BF2002" s="94" t="s">
        <v>4015</v>
      </c>
      <c r="BG2002" s="94" t="s">
        <v>4014</v>
      </c>
      <c r="BH2002" s="94" t="s">
        <v>4015</v>
      </c>
      <c r="BI2002" s="94" t="str">
        <f t="shared" si="1307"/>
        <v>RT2</v>
      </c>
    </row>
    <row r="2003" spans="56:61" hidden="1" x14ac:dyDescent="0.3">
      <c r="BD2003" t="str">
        <f t="shared" si="1306"/>
        <v>RT2ELMS SQUARE</v>
      </c>
      <c r="BE2003" s="94" t="s">
        <v>4029</v>
      </c>
      <c r="BF2003" s="94" t="s">
        <v>4030</v>
      </c>
      <c r="BG2003" s="94" t="s">
        <v>4029</v>
      </c>
      <c r="BH2003" s="94" t="s">
        <v>4030</v>
      </c>
      <c r="BI2003" s="94" t="str">
        <f t="shared" si="1307"/>
        <v>RT2</v>
      </c>
    </row>
    <row r="2004" spans="56:61" hidden="1" x14ac:dyDescent="0.3">
      <c r="BD2004" t="str">
        <f t="shared" si="1306"/>
        <v>RT2ETHEROW BUILDING</v>
      </c>
      <c r="BE2004" s="94" t="s">
        <v>4053</v>
      </c>
      <c r="BF2004" s="94" t="s">
        <v>4054</v>
      </c>
      <c r="BG2004" s="94" t="s">
        <v>4053</v>
      </c>
      <c r="BH2004" s="94" t="s">
        <v>4054</v>
      </c>
      <c r="BI2004" s="94" t="str">
        <f t="shared" si="1307"/>
        <v>RT2</v>
      </c>
    </row>
    <row r="2005" spans="56:61" hidden="1" x14ac:dyDescent="0.3">
      <c r="BD2005" t="str">
        <f t="shared" si="1306"/>
        <v>RT2FAILSWORTH PCRC</v>
      </c>
      <c r="BE2005" s="94" t="s">
        <v>4037</v>
      </c>
      <c r="BF2005" s="94" t="s">
        <v>4038</v>
      </c>
      <c r="BG2005" s="94" t="s">
        <v>4037</v>
      </c>
      <c r="BH2005" s="94" t="s">
        <v>4038</v>
      </c>
      <c r="BI2005" s="94" t="str">
        <f t="shared" si="1307"/>
        <v>RT2</v>
      </c>
    </row>
    <row r="2006" spans="56:61" hidden="1" x14ac:dyDescent="0.3">
      <c r="BD2006" t="str">
        <f t="shared" si="1306"/>
        <v>RT2GRANGE VIEW</v>
      </c>
      <c r="BE2006" s="94" t="s">
        <v>4051</v>
      </c>
      <c r="BF2006" s="94" t="s">
        <v>4052</v>
      </c>
      <c r="BG2006" s="94" t="s">
        <v>4051</v>
      </c>
      <c r="BH2006" s="94" t="s">
        <v>4052</v>
      </c>
      <c r="BI2006" s="94" t="str">
        <f t="shared" si="1307"/>
        <v>RT2</v>
      </c>
    </row>
    <row r="2007" spans="56:61" hidden="1" x14ac:dyDescent="0.3">
      <c r="BD2007" t="str">
        <f t="shared" si="1306"/>
        <v>RT2HANSON CORNER</v>
      </c>
      <c r="BE2007" s="94" t="s">
        <v>3994</v>
      </c>
      <c r="BF2007" s="94" t="s">
        <v>3995</v>
      </c>
      <c r="BG2007" s="94" t="s">
        <v>3994</v>
      </c>
      <c r="BH2007" s="94" t="s">
        <v>3995</v>
      </c>
      <c r="BI2007" s="94" t="str">
        <f t="shared" si="1307"/>
        <v>RT2</v>
      </c>
    </row>
    <row r="2008" spans="56:61" hidden="1" x14ac:dyDescent="0.3">
      <c r="BD2008" t="str">
        <f t="shared" si="1306"/>
        <v>RT2INPATIENT UNIT (ADULT) - STANSFIELD PLACE</v>
      </c>
      <c r="BE2008" s="94" t="s">
        <v>3998</v>
      </c>
      <c r="BF2008" s="94" t="s">
        <v>3999</v>
      </c>
      <c r="BG2008" s="94" t="s">
        <v>3998</v>
      </c>
      <c r="BH2008" s="94" t="s">
        <v>3999</v>
      </c>
      <c r="BI2008" s="94" t="str">
        <f t="shared" si="1307"/>
        <v>RT2</v>
      </c>
    </row>
    <row r="2009" spans="56:61" hidden="1" x14ac:dyDescent="0.3">
      <c r="BD2009" t="str">
        <f t="shared" si="1306"/>
        <v>RT2IRWELL UNIT - FAIRFIELD GENERAL HOSPITAL</v>
      </c>
      <c r="BE2009" s="94" t="s">
        <v>4000</v>
      </c>
      <c r="BF2009" s="94" t="s">
        <v>4001</v>
      </c>
      <c r="BG2009" s="94" t="s">
        <v>4000</v>
      </c>
      <c r="BH2009" s="94" t="s">
        <v>4001</v>
      </c>
      <c r="BI2009" s="94" t="str">
        <f t="shared" si="1307"/>
        <v>RT2</v>
      </c>
    </row>
    <row r="2010" spans="56:61" hidden="1" x14ac:dyDescent="0.3">
      <c r="BD2010" t="str">
        <f t="shared" si="1306"/>
        <v>RT2LE BURNS UNIT</v>
      </c>
      <c r="BE2010" s="94" t="s">
        <v>4047</v>
      </c>
      <c r="BF2010" s="94" t="s">
        <v>4048</v>
      </c>
      <c r="BG2010" s="94" t="s">
        <v>4047</v>
      </c>
      <c r="BH2010" s="94" t="s">
        <v>4048</v>
      </c>
      <c r="BI2010" s="94" t="str">
        <f t="shared" si="1307"/>
        <v>RT2</v>
      </c>
    </row>
    <row r="2011" spans="56:61" hidden="1" x14ac:dyDescent="0.3">
      <c r="BD2011" t="str">
        <f t="shared" si="1306"/>
        <v>RT2MENTAL HEALTH UNIT</v>
      </c>
      <c r="BE2011" s="94" t="s">
        <v>4016</v>
      </c>
      <c r="BF2011" s="94" t="s">
        <v>1430</v>
      </c>
      <c r="BG2011" s="94" t="s">
        <v>4016</v>
      </c>
      <c r="BH2011" s="94" t="s">
        <v>1430</v>
      </c>
      <c r="BI2011" s="94" t="str">
        <f t="shared" si="1307"/>
        <v>RT2</v>
      </c>
    </row>
    <row r="2012" spans="56:61" hidden="1" x14ac:dyDescent="0.3">
      <c r="BD2012" t="str">
        <f t="shared" si="1306"/>
        <v>RT2MENTAL HEALTH UNIT - STEPPING HILL HOSPITAL</v>
      </c>
      <c r="BE2012" s="94" t="s">
        <v>4010</v>
      </c>
      <c r="BF2012" s="94" t="s">
        <v>4011</v>
      </c>
      <c r="BG2012" s="94" t="s">
        <v>4010</v>
      </c>
      <c r="BH2012" s="94" t="s">
        <v>4011</v>
      </c>
      <c r="BI2012" s="94" t="str">
        <f t="shared" si="1307"/>
        <v>RT2</v>
      </c>
    </row>
    <row r="2013" spans="56:61" hidden="1" x14ac:dyDescent="0.3">
      <c r="BD2013" t="str">
        <f t="shared" ref="BD2013:BD2076" si="1308">CONCATENATE(LEFT(BE2013, 3),BF2013)</f>
        <v>RT2OLDER PEOPLE'S DAY HOSPITAL</v>
      </c>
      <c r="BE2013" s="94" t="s">
        <v>4017</v>
      </c>
      <c r="BF2013" s="94" t="s">
        <v>4018</v>
      </c>
      <c r="BG2013" s="94" t="s">
        <v>4017</v>
      </c>
      <c r="BH2013" s="94" t="s">
        <v>4018</v>
      </c>
      <c r="BI2013" s="94" t="str">
        <f t="shared" ref="BI2013:BI2076" si="1309">LEFT(BG2013,3)</f>
        <v>RT2</v>
      </c>
    </row>
    <row r="2014" spans="56:61" hidden="1" x14ac:dyDescent="0.3">
      <c r="BD2014" t="str">
        <f t="shared" si="1308"/>
        <v>RT2PENNINE 3 - BIRCH HILL HOSPITAL</v>
      </c>
      <c r="BE2014" s="94" t="s">
        <v>4002</v>
      </c>
      <c r="BF2014" s="94" t="s">
        <v>4003</v>
      </c>
      <c r="BG2014" s="94" t="s">
        <v>4002</v>
      </c>
      <c r="BH2014" s="94" t="s">
        <v>4003</v>
      </c>
      <c r="BI2014" s="94" t="str">
        <f t="shared" si="1309"/>
        <v>RT2</v>
      </c>
    </row>
    <row r="2015" spans="56:61" hidden="1" x14ac:dyDescent="0.3">
      <c r="BD2015" t="str">
        <f t="shared" si="1308"/>
        <v>RT2PENNINE CARE NHS TRUST</v>
      </c>
      <c r="BE2015" s="94" t="s">
        <v>4043</v>
      </c>
      <c r="BF2015" s="94" t="s">
        <v>4044</v>
      </c>
      <c r="BG2015" s="94" t="s">
        <v>4043</v>
      </c>
      <c r="BH2015" s="94" t="s">
        <v>4044</v>
      </c>
      <c r="BI2015" s="94" t="str">
        <f t="shared" si="1309"/>
        <v>RT2</v>
      </c>
    </row>
    <row r="2016" spans="56:61" hidden="1" x14ac:dyDescent="0.3">
      <c r="BD2016" t="str">
        <f t="shared" si="1308"/>
        <v>RT2PROSPECT PLACE</v>
      </c>
      <c r="BE2016" s="94" t="s">
        <v>4049</v>
      </c>
      <c r="BF2016" s="94" t="s">
        <v>4050</v>
      </c>
      <c r="BG2016" s="94" t="s">
        <v>4049</v>
      </c>
      <c r="BH2016" s="94" t="s">
        <v>4050</v>
      </c>
      <c r="BI2016" s="94" t="str">
        <f t="shared" si="1309"/>
        <v>RT2</v>
      </c>
    </row>
    <row r="2017" spans="56:61" hidden="1" x14ac:dyDescent="0.3">
      <c r="BD2017" t="str">
        <f t="shared" si="1308"/>
        <v>RT2PSYCHOLOGICAL THERAPY - STOCKPORT</v>
      </c>
      <c r="BE2017" s="94" t="s">
        <v>4004</v>
      </c>
      <c r="BF2017" s="94" t="s">
        <v>4005</v>
      </c>
      <c r="BG2017" s="94" t="s">
        <v>4004</v>
      </c>
      <c r="BH2017" s="94" t="s">
        <v>4005</v>
      </c>
      <c r="BI2017" s="94" t="str">
        <f t="shared" si="1309"/>
        <v>RT2</v>
      </c>
    </row>
    <row r="2018" spans="56:61" hidden="1" x14ac:dyDescent="0.3">
      <c r="BD2018" t="str">
        <f t="shared" si="1308"/>
        <v>RT2PSYCHOLOGY</v>
      </c>
      <c r="BE2018" s="94" t="s">
        <v>4023</v>
      </c>
      <c r="BF2018" s="94" t="s">
        <v>4024</v>
      </c>
      <c r="BG2018" s="94" t="s">
        <v>4023</v>
      </c>
      <c r="BH2018" s="94" t="s">
        <v>4024</v>
      </c>
      <c r="BI2018" s="94" t="str">
        <f t="shared" si="1309"/>
        <v>RT2</v>
      </c>
    </row>
    <row r="2019" spans="56:61" hidden="1" x14ac:dyDescent="0.3">
      <c r="BD2019" t="str">
        <f t="shared" si="1308"/>
        <v>RT2SECURE RESIDENTIAL - RHODES PLACE</v>
      </c>
      <c r="BE2019" s="94" t="s">
        <v>3996</v>
      </c>
      <c r="BF2019" s="94" t="s">
        <v>3997</v>
      </c>
      <c r="BG2019" s="94" t="s">
        <v>3996</v>
      </c>
      <c r="BH2019" s="94" t="s">
        <v>3997</v>
      </c>
      <c r="BI2019" s="94" t="str">
        <f t="shared" si="1309"/>
        <v>RT2</v>
      </c>
    </row>
    <row r="2020" spans="56:61" hidden="1" x14ac:dyDescent="0.3">
      <c r="BD2020" t="str">
        <f t="shared" si="1308"/>
        <v>RT2SOUTHLINK</v>
      </c>
      <c r="BE2020" s="94" t="s">
        <v>4033</v>
      </c>
      <c r="BF2020" s="94" t="s">
        <v>4034</v>
      </c>
      <c r="BG2020" s="94" t="s">
        <v>4033</v>
      </c>
      <c r="BH2020" s="94" t="s">
        <v>4034</v>
      </c>
      <c r="BI2020" s="94" t="str">
        <f t="shared" si="1309"/>
        <v>RT2</v>
      </c>
    </row>
    <row r="2021" spans="56:61" hidden="1" x14ac:dyDescent="0.3">
      <c r="BD2021" t="str">
        <f t="shared" si="1308"/>
        <v>RT2TEENAGE PSYCHOLOGY</v>
      </c>
      <c r="BE2021" s="94" t="s">
        <v>4021</v>
      </c>
      <c r="BF2021" s="94" t="s">
        <v>4022</v>
      </c>
      <c r="BG2021" s="94" t="s">
        <v>4021</v>
      </c>
      <c r="BH2021" s="94" t="s">
        <v>4022</v>
      </c>
      <c r="BI2021" s="94" t="str">
        <f t="shared" si="1309"/>
        <v>RT2</v>
      </c>
    </row>
    <row r="2022" spans="56:61" hidden="1" x14ac:dyDescent="0.3">
      <c r="BD2022" t="str">
        <f t="shared" si="1308"/>
        <v>RT2THE MEADOWS (OLD AGE PSYCHIATRY UNIT)</v>
      </c>
      <c r="BE2022" s="94" t="s">
        <v>3990</v>
      </c>
      <c r="BF2022" s="94" t="s">
        <v>3991</v>
      </c>
      <c r="BG2022" s="94" t="s">
        <v>3990</v>
      </c>
      <c r="BH2022" s="94" t="s">
        <v>3991</v>
      </c>
      <c r="BI2022" s="94" t="str">
        <f t="shared" si="1309"/>
        <v>RT2</v>
      </c>
    </row>
    <row r="2023" spans="56:61" hidden="1" x14ac:dyDescent="0.3">
      <c r="BD2023" t="str">
        <f t="shared" si="1308"/>
        <v>RT2TRIPLE H</v>
      </c>
      <c r="BE2023" s="94" t="s">
        <v>4045</v>
      </c>
      <c r="BF2023" s="94" t="s">
        <v>4046</v>
      </c>
      <c r="BG2023" s="94" t="s">
        <v>4045</v>
      </c>
      <c r="BH2023" s="94" t="s">
        <v>4046</v>
      </c>
      <c r="BI2023" s="94" t="str">
        <f t="shared" si="1309"/>
        <v>RT2</v>
      </c>
    </row>
    <row r="2024" spans="56:61" hidden="1" x14ac:dyDescent="0.3">
      <c r="BD2024" t="str">
        <f t="shared" si="1308"/>
        <v>RT2UNIT 8, THE LANDINGS</v>
      </c>
      <c r="BE2024" s="94" t="s">
        <v>4019</v>
      </c>
      <c r="BF2024" s="94" t="s">
        <v>4020</v>
      </c>
      <c r="BG2024" s="94" t="s">
        <v>4019</v>
      </c>
      <c r="BH2024" s="94" t="s">
        <v>4020</v>
      </c>
      <c r="BI2024" s="94" t="str">
        <f t="shared" si="1309"/>
        <v>RT2</v>
      </c>
    </row>
    <row r="2025" spans="56:61" hidden="1" x14ac:dyDescent="0.3">
      <c r="BD2025" t="str">
        <f t="shared" si="1308"/>
        <v>RT2WOODS HOSPITAL</v>
      </c>
      <c r="BE2025" s="94" t="s">
        <v>3988</v>
      </c>
      <c r="BF2025" s="94" t="s">
        <v>3989</v>
      </c>
      <c r="BG2025" s="94" t="s">
        <v>3988</v>
      </c>
      <c r="BH2025" s="94" t="s">
        <v>3989</v>
      </c>
      <c r="BI2025" s="94" t="str">
        <f t="shared" si="1309"/>
        <v>RT2</v>
      </c>
    </row>
    <row r="2026" spans="56:61" hidden="1" x14ac:dyDescent="0.3">
      <c r="BD2026" t="str">
        <f t="shared" si="1308"/>
        <v>RT2YPAS</v>
      </c>
      <c r="BE2026" s="94" t="s">
        <v>4031</v>
      </c>
      <c r="BF2026" s="94" t="s">
        <v>4032</v>
      </c>
      <c r="BG2026" s="94" t="s">
        <v>4031</v>
      </c>
      <c r="BH2026" s="94" t="s">
        <v>4032</v>
      </c>
      <c r="BI2026" s="94" t="str">
        <f t="shared" si="1309"/>
        <v>RT2</v>
      </c>
    </row>
    <row r="2027" spans="56:61" hidden="1" x14ac:dyDescent="0.3">
      <c r="BD2027" t="str">
        <f t="shared" si="1308"/>
        <v>RT3HAREFIELD HOSPITAL - RT301</v>
      </c>
      <c r="BE2027" s="94" t="s">
        <v>7957</v>
      </c>
      <c r="BF2027" s="94" t="s">
        <v>9361</v>
      </c>
      <c r="BG2027" s="94" t="s">
        <v>7957</v>
      </c>
      <c r="BH2027" s="94" t="s">
        <v>9361</v>
      </c>
      <c r="BI2027" s="94" t="str">
        <f t="shared" si="1309"/>
        <v>RT3</v>
      </c>
    </row>
    <row r="2028" spans="56:61" hidden="1" x14ac:dyDescent="0.3">
      <c r="BD2028" t="str">
        <f t="shared" si="1308"/>
        <v>RT3ROYAL BROMPTON HOSPITAL - RT302</v>
      </c>
      <c r="BE2028" s="94" t="s">
        <v>7958</v>
      </c>
      <c r="BF2028" s="94" t="s">
        <v>9362</v>
      </c>
      <c r="BG2028" s="94" t="s">
        <v>7958</v>
      </c>
      <c r="BH2028" s="94" t="s">
        <v>9362</v>
      </c>
      <c r="BI2028" s="94" t="str">
        <f t="shared" si="1309"/>
        <v>RT3</v>
      </c>
    </row>
    <row r="2029" spans="56:61" hidden="1" x14ac:dyDescent="0.3">
      <c r="BD2029" t="str">
        <f t="shared" si="1308"/>
        <v>RT53 RUBICON CLOSE</v>
      </c>
      <c r="BE2029" s="94" t="s">
        <v>8145</v>
      </c>
      <c r="BF2029" s="94" t="s">
        <v>9363</v>
      </c>
      <c r="BG2029" s="94" t="s">
        <v>8145</v>
      </c>
      <c r="BH2029" s="94" t="s">
        <v>9363</v>
      </c>
      <c r="BI2029" s="94" t="str">
        <f t="shared" si="1309"/>
        <v>RT5</v>
      </c>
    </row>
    <row r="2030" spans="56:61" hidden="1" x14ac:dyDescent="0.3">
      <c r="BD2030" t="str">
        <f t="shared" si="1308"/>
        <v>RT5ADOLESCENT PSYCHIATRIC UNIT</v>
      </c>
      <c r="BE2030" s="94" t="s">
        <v>4229</v>
      </c>
      <c r="BF2030" s="94" t="s">
        <v>4230</v>
      </c>
      <c r="BG2030" s="94" t="s">
        <v>4229</v>
      </c>
      <c r="BH2030" s="94" t="s">
        <v>4230</v>
      </c>
      <c r="BI2030" s="94" t="str">
        <f t="shared" si="1309"/>
        <v>RT5</v>
      </c>
    </row>
    <row r="2031" spans="56:61" hidden="1" x14ac:dyDescent="0.3">
      <c r="BD2031" t="str">
        <f t="shared" si="1308"/>
        <v>RT5ASHBY DIST HOSP WARD</v>
      </c>
      <c r="BE2031" s="94" t="s">
        <v>4434</v>
      </c>
      <c r="BF2031" s="94" t="s">
        <v>4435</v>
      </c>
      <c r="BG2031" s="94" t="s">
        <v>4434</v>
      </c>
      <c r="BH2031" s="94" t="s">
        <v>4435</v>
      </c>
      <c r="BI2031" s="94" t="str">
        <f t="shared" si="1309"/>
        <v>RT5</v>
      </c>
    </row>
    <row r="2032" spans="56:61" hidden="1" x14ac:dyDescent="0.3">
      <c r="BD2032" t="str">
        <f t="shared" si="1308"/>
        <v>RT5ASHBY HOSPITAL</v>
      </c>
      <c r="BE2032" s="94" t="s">
        <v>4360</v>
      </c>
      <c r="BF2032" s="94" t="s">
        <v>4361</v>
      </c>
      <c r="BG2032" s="94" t="s">
        <v>4360</v>
      </c>
      <c r="BH2032" s="94" t="s">
        <v>4361</v>
      </c>
      <c r="BI2032" s="94" t="str">
        <f t="shared" si="1309"/>
        <v>RT5</v>
      </c>
    </row>
    <row r="2033" spans="56:61" hidden="1" x14ac:dyDescent="0.3">
      <c r="BD2033" t="str">
        <f t="shared" si="1308"/>
        <v>RT5BELVOIR INTENSIVE CARE UNIT</v>
      </c>
      <c r="BE2033" s="94" t="s">
        <v>4067</v>
      </c>
      <c r="BF2033" s="94" t="s">
        <v>4068</v>
      </c>
      <c r="BG2033" s="94" t="s">
        <v>4067</v>
      </c>
      <c r="BH2033" s="94" t="s">
        <v>4068</v>
      </c>
      <c r="BI2033" s="94" t="str">
        <f t="shared" si="1309"/>
        <v>RT5</v>
      </c>
    </row>
    <row r="2034" spans="56:61" hidden="1" x14ac:dyDescent="0.3">
      <c r="BD2034" t="str">
        <f t="shared" si="1308"/>
        <v>RT5BENNION CENTRE/LANGLEY</v>
      </c>
      <c r="BE2034" s="94" t="s">
        <v>8143</v>
      </c>
      <c r="BF2034" s="94" t="s">
        <v>9364</v>
      </c>
      <c r="BG2034" s="94" t="s">
        <v>8143</v>
      </c>
      <c r="BH2034" s="94" t="s">
        <v>9364</v>
      </c>
      <c r="BI2034" s="94" t="str">
        <f t="shared" si="1309"/>
        <v>RT5</v>
      </c>
    </row>
    <row r="2035" spans="56:61" hidden="1" x14ac:dyDescent="0.3">
      <c r="BD2035" t="str">
        <f t="shared" si="1308"/>
        <v>RT5BRACKEN BUILDING</v>
      </c>
      <c r="BE2035" s="94" t="s">
        <v>4069</v>
      </c>
      <c r="BF2035" s="94" t="s">
        <v>4070</v>
      </c>
      <c r="BG2035" s="94" t="s">
        <v>4069</v>
      </c>
      <c r="BH2035" s="94" t="s">
        <v>4070</v>
      </c>
      <c r="BI2035" s="94" t="str">
        <f t="shared" si="1309"/>
        <v>RT5</v>
      </c>
    </row>
    <row r="2036" spans="56:61" hidden="1" x14ac:dyDescent="0.3">
      <c r="BD2036" t="str">
        <f t="shared" si="1308"/>
        <v>RT5BRACKENDALE</v>
      </c>
      <c r="BE2036" s="94" t="s">
        <v>4320</v>
      </c>
      <c r="BF2036" s="94" t="s">
        <v>4321</v>
      </c>
      <c r="BG2036" s="94" t="s">
        <v>4320</v>
      </c>
      <c r="BH2036" s="94" t="s">
        <v>4321</v>
      </c>
      <c r="BI2036" s="94" t="str">
        <f t="shared" si="1309"/>
        <v>RT5</v>
      </c>
    </row>
    <row r="2037" spans="56:61" hidden="1" x14ac:dyDescent="0.3">
      <c r="BD2037" t="str">
        <f t="shared" si="1308"/>
        <v>RT5BRANDON MENTAL HEALTH UNIT</v>
      </c>
      <c r="BE2037" s="94" t="s">
        <v>4159</v>
      </c>
      <c r="BF2037" s="94" t="s">
        <v>4160</v>
      </c>
      <c r="BG2037" s="94" t="s">
        <v>4159</v>
      </c>
      <c r="BH2037" s="94" t="s">
        <v>4160</v>
      </c>
      <c r="BI2037" s="94" t="str">
        <f t="shared" si="1309"/>
        <v>RT5</v>
      </c>
    </row>
    <row r="2038" spans="56:61" hidden="1" x14ac:dyDescent="0.3">
      <c r="BD2038" t="str">
        <f t="shared" si="1308"/>
        <v>RT5CASTLERIGG</v>
      </c>
      <c r="BE2038" s="94" t="s">
        <v>4322</v>
      </c>
      <c r="BF2038" s="94" t="s">
        <v>4323</v>
      </c>
      <c r="BG2038" s="94" t="s">
        <v>4322</v>
      </c>
      <c r="BH2038" s="94" t="s">
        <v>4323</v>
      </c>
      <c r="BI2038" s="94" t="str">
        <f t="shared" si="1309"/>
        <v>RT5</v>
      </c>
    </row>
    <row r="2039" spans="56:61" hidden="1" x14ac:dyDescent="0.3">
      <c r="BD2039" t="str">
        <f t="shared" si="1308"/>
        <v>RT5CHARNWOOD 1</v>
      </c>
      <c r="BE2039" s="94" t="s">
        <v>4167</v>
      </c>
      <c r="BF2039" s="94" t="s">
        <v>4168</v>
      </c>
      <c r="BG2039" s="94" t="s">
        <v>4167</v>
      </c>
      <c r="BH2039" s="94" t="s">
        <v>4168</v>
      </c>
      <c r="BI2039" s="94" t="str">
        <f t="shared" si="1309"/>
        <v>RT5</v>
      </c>
    </row>
    <row r="2040" spans="56:61" hidden="1" x14ac:dyDescent="0.3">
      <c r="BD2040" t="str">
        <f t="shared" si="1308"/>
        <v>RT5CHARNWOOD 1 (EPMA)</v>
      </c>
      <c r="BE2040" s="94" t="s">
        <v>4173</v>
      </c>
      <c r="BF2040" s="94" t="s">
        <v>4174</v>
      </c>
      <c r="BG2040" s="94" t="s">
        <v>4173</v>
      </c>
      <c r="BH2040" s="94" t="s">
        <v>4174</v>
      </c>
      <c r="BI2040" s="94" t="str">
        <f t="shared" si="1309"/>
        <v>RT5</v>
      </c>
    </row>
    <row r="2041" spans="56:61" hidden="1" x14ac:dyDescent="0.3">
      <c r="BD2041" t="str">
        <f t="shared" si="1308"/>
        <v>RT5CHARNWOOD 2</v>
      </c>
      <c r="BE2041" s="94" t="s">
        <v>4175</v>
      </c>
      <c r="BF2041" s="94" t="s">
        <v>4176</v>
      </c>
      <c r="BG2041" s="94" t="s">
        <v>4175</v>
      </c>
      <c r="BH2041" s="94" t="s">
        <v>4176</v>
      </c>
      <c r="BI2041" s="94" t="str">
        <f t="shared" si="1309"/>
        <v>RT5</v>
      </c>
    </row>
    <row r="2042" spans="56:61" hidden="1" x14ac:dyDescent="0.3">
      <c r="BD2042" t="str">
        <f t="shared" si="1308"/>
        <v>RT5CHARNWOOD 2 (EPMA)</v>
      </c>
      <c r="BE2042" s="94" t="s">
        <v>4177</v>
      </c>
      <c r="BF2042" s="94" t="s">
        <v>4178</v>
      </c>
      <c r="BG2042" s="94" t="s">
        <v>4177</v>
      </c>
      <c r="BH2042" s="94" t="s">
        <v>4178</v>
      </c>
      <c r="BI2042" s="94" t="str">
        <f t="shared" si="1309"/>
        <v>RT5</v>
      </c>
    </row>
    <row r="2043" spans="56:61" hidden="1" x14ac:dyDescent="0.3">
      <c r="BD2043" t="str">
        <f t="shared" si="1308"/>
        <v>RT5CHARNWOOD 3</v>
      </c>
      <c r="BE2043" s="94" t="s">
        <v>4179</v>
      </c>
      <c r="BF2043" s="94" t="s">
        <v>4180</v>
      </c>
      <c r="BG2043" s="94" t="s">
        <v>4179</v>
      </c>
      <c r="BH2043" s="94" t="s">
        <v>4180</v>
      </c>
      <c r="BI2043" s="94" t="str">
        <f t="shared" si="1309"/>
        <v>RT5</v>
      </c>
    </row>
    <row r="2044" spans="56:61" hidden="1" x14ac:dyDescent="0.3">
      <c r="BD2044" t="str">
        <f t="shared" si="1308"/>
        <v>RT5CHARNWOOD 3 (EPMA)</v>
      </c>
      <c r="BE2044" s="94" t="s">
        <v>4181</v>
      </c>
      <c r="BF2044" s="94" t="s">
        <v>4182</v>
      </c>
      <c r="BG2044" s="94" t="s">
        <v>4181</v>
      </c>
      <c r="BH2044" s="94" t="s">
        <v>4182</v>
      </c>
      <c r="BI2044" s="94" t="str">
        <f t="shared" si="1309"/>
        <v>RT5</v>
      </c>
    </row>
    <row r="2045" spans="56:61" hidden="1" x14ac:dyDescent="0.3">
      <c r="BD2045" t="str">
        <f t="shared" si="1308"/>
        <v>RT5CHARNWOOD 4</v>
      </c>
      <c r="BE2045" s="94" t="s">
        <v>4183</v>
      </c>
      <c r="BF2045" s="94" t="s">
        <v>4184</v>
      </c>
      <c r="BG2045" s="94" t="s">
        <v>4183</v>
      </c>
      <c r="BH2045" s="94" t="s">
        <v>4184</v>
      </c>
      <c r="BI2045" s="94" t="str">
        <f t="shared" si="1309"/>
        <v>RT5</v>
      </c>
    </row>
    <row r="2046" spans="56:61" hidden="1" x14ac:dyDescent="0.3">
      <c r="BD2046" t="str">
        <f t="shared" si="1308"/>
        <v>RT5CHARNWOOD 4 (EPMA)</v>
      </c>
      <c r="BE2046" s="94" t="s">
        <v>4185</v>
      </c>
      <c r="BF2046" s="94" t="s">
        <v>4186</v>
      </c>
      <c r="BG2046" s="94" t="s">
        <v>4185</v>
      </c>
      <c r="BH2046" s="94" t="s">
        <v>4186</v>
      </c>
      <c r="BI2046" s="94" t="str">
        <f t="shared" si="1309"/>
        <v>RT5</v>
      </c>
    </row>
    <row r="2047" spans="56:61" hidden="1" x14ac:dyDescent="0.3">
      <c r="BD2047" t="str">
        <f t="shared" si="1308"/>
        <v>RT5CHARNWOOD MILL</v>
      </c>
      <c r="BE2047" s="94" t="s">
        <v>4346</v>
      </c>
      <c r="BF2047" s="94" t="s">
        <v>4347</v>
      </c>
      <c r="BG2047" s="94" t="s">
        <v>4346</v>
      </c>
      <c r="BH2047" s="94" t="s">
        <v>4347</v>
      </c>
      <c r="BI2047" s="94" t="str">
        <f t="shared" si="1309"/>
        <v>RT5</v>
      </c>
    </row>
    <row r="2048" spans="56:61" hidden="1" x14ac:dyDescent="0.3">
      <c r="BD2048" t="str">
        <f t="shared" si="1308"/>
        <v>RT5CITY CENTRAL 1</v>
      </c>
      <c r="BE2048" s="94" t="s">
        <v>4187</v>
      </c>
      <c r="BF2048" s="94" t="s">
        <v>4188</v>
      </c>
      <c r="BG2048" s="94" t="s">
        <v>4187</v>
      </c>
      <c r="BH2048" s="94" t="s">
        <v>4188</v>
      </c>
      <c r="BI2048" s="94" t="str">
        <f t="shared" si="1309"/>
        <v>RT5</v>
      </c>
    </row>
    <row r="2049" spans="56:61" hidden="1" x14ac:dyDescent="0.3">
      <c r="BD2049" t="str">
        <f t="shared" si="1308"/>
        <v>RT5CITY CENTRAL 1 (EPMA)</v>
      </c>
      <c r="BE2049" s="94" t="s">
        <v>4189</v>
      </c>
      <c r="BF2049" s="94" t="s">
        <v>4190</v>
      </c>
      <c r="BG2049" s="94" t="s">
        <v>4189</v>
      </c>
      <c r="BH2049" s="94" t="s">
        <v>4190</v>
      </c>
      <c r="BI2049" s="94" t="str">
        <f t="shared" si="1309"/>
        <v>RT5</v>
      </c>
    </row>
    <row r="2050" spans="56:61" hidden="1" x14ac:dyDescent="0.3">
      <c r="BD2050" t="str">
        <f t="shared" si="1308"/>
        <v>RT5CITY CENTRAL 2</v>
      </c>
      <c r="BE2050" s="94" t="s">
        <v>4191</v>
      </c>
      <c r="BF2050" s="94" t="s">
        <v>4192</v>
      </c>
      <c r="BG2050" s="94" t="s">
        <v>4191</v>
      </c>
      <c r="BH2050" s="94" t="s">
        <v>4192</v>
      </c>
      <c r="BI2050" s="94" t="str">
        <f t="shared" si="1309"/>
        <v>RT5</v>
      </c>
    </row>
    <row r="2051" spans="56:61" hidden="1" x14ac:dyDescent="0.3">
      <c r="BD2051" t="str">
        <f t="shared" si="1308"/>
        <v>RT5CITY CENTRAL 2 (EPMA)</v>
      </c>
      <c r="BE2051" s="94" t="s">
        <v>4193</v>
      </c>
      <c r="BF2051" s="94" t="s">
        <v>4194</v>
      </c>
      <c r="BG2051" s="94" t="s">
        <v>4193</v>
      </c>
      <c r="BH2051" s="94" t="s">
        <v>4194</v>
      </c>
      <c r="BI2051" s="94" t="str">
        <f t="shared" si="1309"/>
        <v>RT5</v>
      </c>
    </row>
    <row r="2052" spans="56:61" hidden="1" x14ac:dyDescent="0.3">
      <c r="BD2052" t="str">
        <f t="shared" si="1308"/>
        <v>RT5CITY CENTRAL 3</v>
      </c>
      <c r="BE2052" s="94" t="s">
        <v>4195</v>
      </c>
      <c r="BF2052" s="94" t="s">
        <v>4196</v>
      </c>
      <c r="BG2052" s="94" t="s">
        <v>4195</v>
      </c>
      <c r="BH2052" s="94" t="s">
        <v>4196</v>
      </c>
      <c r="BI2052" s="94" t="str">
        <f t="shared" si="1309"/>
        <v>RT5</v>
      </c>
    </row>
    <row r="2053" spans="56:61" hidden="1" x14ac:dyDescent="0.3">
      <c r="BD2053" t="str">
        <f t="shared" si="1308"/>
        <v>RT5CITY CENTRAL 3 (EPMA)</v>
      </c>
      <c r="BE2053" s="94" t="s">
        <v>4197</v>
      </c>
      <c r="BF2053" s="94" t="s">
        <v>4198</v>
      </c>
      <c r="BG2053" s="94" t="s">
        <v>4197</v>
      </c>
      <c r="BH2053" s="94" t="s">
        <v>4198</v>
      </c>
      <c r="BI2053" s="94" t="str">
        <f t="shared" si="1309"/>
        <v>RT5</v>
      </c>
    </row>
    <row r="2054" spans="56:61" hidden="1" x14ac:dyDescent="0.3">
      <c r="BD2054" t="str">
        <f t="shared" si="1308"/>
        <v>RT5CITY CENTRAL 4</v>
      </c>
      <c r="BE2054" s="94" t="s">
        <v>4420</v>
      </c>
      <c r="BF2054" s="94" t="s">
        <v>4421</v>
      </c>
      <c r="BG2054" s="94" t="s">
        <v>4420</v>
      </c>
      <c r="BH2054" s="94" t="s">
        <v>4421</v>
      </c>
      <c r="BI2054" s="94" t="str">
        <f t="shared" si="1309"/>
        <v>RT5</v>
      </c>
    </row>
    <row r="2055" spans="56:61" hidden="1" x14ac:dyDescent="0.3">
      <c r="BD2055" t="str">
        <f t="shared" si="1308"/>
        <v>RT5CITY CENTRAL 4 (EPMA)</v>
      </c>
      <c r="BE2055" s="94" t="s">
        <v>4422</v>
      </c>
      <c r="BF2055" s="94" t="s">
        <v>4423</v>
      </c>
      <c r="BG2055" s="94" t="s">
        <v>4422</v>
      </c>
      <c r="BH2055" s="94" t="s">
        <v>4423</v>
      </c>
      <c r="BI2055" s="94" t="str">
        <f t="shared" si="1309"/>
        <v>RT5</v>
      </c>
    </row>
    <row r="2056" spans="56:61" hidden="1" x14ac:dyDescent="0.3">
      <c r="BD2056" t="str">
        <f t="shared" si="1308"/>
        <v>RT5CITY EAST 1</v>
      </c>
      <c r="BE2056" s="94" t="s">
        <v>4199</v>
      </c>
      <c r="BF2056" s="94" t="s">
        <v>4200</v>
      </c>
      <c r="BG2056" s="94" t="s">
        <v>4199</v>
      </c>
      <c r="BH2056" s="94" t="s">
        <v>4200</v>
      </c>
      <c r="BI2056" s="94" t="str">
        <f t="shared" si="1309"/>
        <v>RT5</v>
      </c>
    </row>
    <row r="2057" spans="56:61" hidden="1" x14ac:dyDescent="0.3">
      <c r="BD2057" t="str">
        <f t="shared" si="1308"/>
        <v>RT5CITY EAST 1 (EPMA)</v>
      </c>
      <c r="BE2057" s="94" t="s">
        <v>4201</v>
      </c>
      <c r="BF2057" s="94" t="s">
        <v>4202</v>
      </c>
      <c r="BG2057" s="94" t="s">
        <v>4201</v>
      </c>
      <c r="BH2057" s="94" t="s">
        <v>4202</v>
      </c>
      <c r="BI2057" s="94" t="str">
        <f t="shared" si="1309"/>
        <v>RT5</v>
      </c>
    </row>
    <row r="2058" spans="56:61" hidden="1" x14ac:dyDescent="0.3">
      <c r="BD2058" t="str">
        <f t="shared" si="1308"/>
        <v>RT5CITY EAST 2</v>
      </c>
      <c r="BE2058" s="94" t="s">
        <v>4203</v>
      </c>
      <c r="BF2058" s="94" t="s">
        <v>4204</v>
      </c>
      <c r="BG2058" s="94" t="s">
        <v>4203</v>
      </c>
      <c r="BH2058" s="94" t="s">
        <v>4204</v>
      </c>
      <c r="BI2058" s="94" t="str">
        <f t="shared" si="1309"/>
        <v>RT5</v>
      </c>
    </row>
    <row r="2059" spans="56:61" hidden="1" x14ac:dyDescent="0.3">
      <c r="BD2059" t="str">
        <f t="shared" si="1308"/>
        <v>RT5CITY EAST 2 (EPMA)</v>
      </c>
      <c r="BE2059" s="94" t="s">
        <v>4205</v>
      </c>
      <c r="BF2059" s="94" t="s">
        <v>4206</v>
      </c>
      <c r="BG2059" s="94" t="s">
        <v>4205</v>
      </c>
      <c r="BH2059" s="94" t="s">
        <v>4206</v>
      </c>
      <c r="BI2059" s="94" t="str">
        <f t="shared" si="1309"/>
        <v>RT5</v>
      </c>
    </row>
    <row r="2060" spans="56:61" hidden="1" x14ac:dyDescent="0.3">
      <c r="BD2060" t="str">
        <f t="shared" si="1308"/>
        <v>RT5CITY EAST 3</v>
      </c>
      <c r="BE2060" s="94" t="s">
        <v>4207</v>
      </c>
      <c r="BF2060" s="94" t="s">
        <v>4208</v>
      </c>
      <c r="BG2060" s="94" t="s">
        <v>4207</v>
      </c>
      <c r="BH2060" s="94" t="s">
        <v>4208</v>
      </c>
      <c r="BI2060" s="94" t="str">
        <f t="shared" si="1309"/>
        <v>RT5</v>
      </c>
    </row>
    <row r="2061" spans="56:61" hidden="1" x14ac:dyDescent="0.3">
      <c r="BD2061" t="str">
        <f t="shared" si="1308"/>
        <v>RT5CITY EAST 3 (EPMA)</v>
      </c>
      <c r="BE2061" s="94" t="s">
        <v>4209</v>
      </c>
      <c r="BF2061" s="94" t="s">
        <v>4210</v>
      </c>
      <c r="BG2061" s="94" t="s">
        <v>4209</v>
      </c>
      <c r="BH2061" s="94" t="s">
        <v>4210</v>
      </c>
      <c r="BI2061" s="94" t="str">
        <f t="shared" si="1309"/>
        <v>RT5</v>
      </c>
    </row>
    <row r="2062" spans="56:61" hidden="1" x14ac:dyDescent="0.3">
      <c r="BD2062" t="str">
        <f t="shared" si="1308"/>
        <v>RT5CITY EAST 4</v>
      </c>
      <c r="BE2062" s="94" t="s">
        <v>4456</v>
      </c>
      <c r="BF2062" s="94" t="s">
        <v>4457</v>
      </c>
      <c r="BG2062" s="94" t="s">
        <v>4456</v>
      </c>
      <c r="BH2062" s="94" t="s">
        <v>4457</v>
      </c>
      <c r="BI2062" s="94" t="str">
        <f t="shared" si="1309"/>
        <v>RT5</v>
      </c>
    </row>
    <row r="2063" spans="56:61" hidden="1" x14ac:dyDescent="0.3">
      <c r="BD2063" t="str">
        <f t="shared" si="1308"/>
        <v>RT5CITY EAST 4 (EPMA)</v>
      </c>
      <c r="BE2063" s="94" t="s">
        <v>4350</v>
      </c>
      <c r="BF2063" s="94" t="s">
        <v>4351</v>
      </c>
      <c r="BG2063" s="94" t="s">
        <v>4350</v>
      </c>
      <c r="BH2063" s="94" t="s">
        <v>4351</v>
      </c>
      <c r="BI2063" s="94" t="str">
        <f t="shared" si="1309"/>
        <v>RT5</v>
      </c>
    </row>
    <row r="2064" spans="56:61" hidden="1" x14ac:dyDescent="0.3">
      <c r="BD2064" t="str">
        <f t="shared" si="1308"/>
        <v>RT5CITY WEST 1</v>
      </c>
      <c r="BE2064" s="94" t="s">
        <v>4211</v>
      </c>
      <c r="BF2064" s="94" t="s">
        <v>4212</v>
      </c>
      <c r="BG2064" s="94" t="s">
        <v>4211</v>
      </c>
      <c r="BH2064" s="94" t="s">
        <v>4212</v>
      </c>
      <c r="BI2064" s="94" t="str">
        <f t="shared" si="1309"/>
        <v>RT5</v>
      </c>
    </row>
    <row r="2065" spans="56:61" hidden="1" x14ac:dyDescent="0.3">
      <c r="BD2065" t="str">
        <f t="shared" si="1308"/>
        <v>RT5CITY WEST 1 (EPMA)</v>
      </c>
      <c r="BE2065" s="94" t="s">
        <v>4213</v>
      </c>
      <c r="BF2065" s="94" t="s">
        <v>4214</v>
      </c>
      <c r="BG2065" s="94" t="s">
        <v>4213</v>
      </c>
      <c r="BH2065" s="94" t="s">
        <v>4214</v>
      </c>
      <c r="BI2065" s="94" t="str">
        <f t="shared" si="1309"/>
        <v>RT5</v>
      </c>
    </row>
    <row r="2066" spans="56:61" hidden="1" x14ac:dyDescent="0.3">
      <c r="BD2066" t="str">
        <f t="shared" si="1308"/>
        <v>RT5CITY WEST 2</v>
      </c>
      <c r="BE2066" s="94" t="s">
        <v>4215</v>
      </c>
      <c r="BF2066" s="94" t="s">
        <v>4216</v>
      </c>
      <c r="BG2066" s="94" t="s">
        <v>4215</v>
      </c>
      <c r="BH2066" s="94" t="s">
        <v>4216</v>
      </c>
      <c r="BI2066" s="94" t="str">
        <f t="shared" si="1309"/>
        <v>RT5</v>
      </c>
    </row>
    <row r="2067" spans="56:61" hidden="1" x14ac:dyDescent="0.3">
      <c r="BD2067" t="str">
        <f t="shared" si="1308"/>
        <v>RT5CITY WEST 2 (EPMA)</v>
      </c>
      <c r="BE2067" s="94" t="s">
        <v>4217</v>
      </c>
      <c r="BF2067" s="94" t="s">
        <v>4218</v>
      </c>
      <c r="BG2067" s="94" t="s">
        <v>4217</v>
      </c>
      <c r="BH2067" s="94" t="s">
        <v>4218</v>
      </c>
      <c r="BI2067" s="94" t="str">
        <f t="shared" si="1309"/>
        <v>RT5</v>
      </c>
    </row>
    <row r="2068" spans="56:61" hidden="1" x14ac:dyDescent="0.3">
      <c r="BD2068" t="str">
        <f t="shared" si="1308"/>
        <v>RT5CITY WEST 3</v>
      </c>
      <c r="BE2068" s="94" t="s">
        <v>4219</v>
      </c>
      <c r="BF2068" s="94" t="s">
        <v>4220</v>
      </c>
      <c r="BG2068" s="94" t="s">
        <v>4219</v>
      </c>
      <c r="BH2068" s="94" t="s">
        <v>4220</v>
      </c>
      <c r="BI2068" s="94" t="str">
        <f t="shared" si="1309"/>
        <v>RT5</v>
      </c>
    </row>
    <row r="2069" spans="56:61" hidden="1" x14ac:dyDescent="0.3">
      <c r="BD2069" t="str">
        <f t="shared" si="1308"/>
        <v>RT5CITY WEST 3 (EPMA)</v>
      </c>
      <c r="BE2069" s="94" t="s">
        <v>4221</v>
      </c>
      <c r="BF2069" s="94" t="s">
        <v>4222</v>
      </c>
      <c r="BG2069" s="94" t="s">
        <v>4221</v>
      </c>
      <c r="BH2069" s="94" t="s">
        <v>4222</v>
      </c>
      <c r="BI2069" s="94" t="str">
        <f t="shared" si="1309"/>
        <v>RT5</v>
      </c>
    </row>
    <row r="2070" spans="56:61" hidden="1" x14ac:dyDescent="0.3">
      <c r="BD2070" t="str">
        <f t="shared" si="1308"/>
        <v>RT5CITY WEST 4</v>
      </c>
      <c r="BE2070" s="94" t="s">
        <v>4408</v>
      </c>
      <c r="BF2070" s="94" t="s">
        <v>4409</v>
      </c>
      <c r="BG2070" s="94" t="s">
        <v>4408</v>
      </c>
      <c r="BH2070" s="94" t="s">
        <v>4409</v>
      </c>
      <c r="BI2070" s="94" t="str">
        <f t="shared" si="1309"/>
        <v>RT5</v>
      </c>
    </row>
    <row r="2071" spans="56:61" hidden="1" x14ac:dyDescent="0.3">
      <c r="BD2071" t="str">
        <f t="shared" si="1308"/>
        <v>RT5CITY WEST 4 (EPMA)</v>
      </c>
      <c r="BE2071" s="94" t="s">
        <v>4410</v>
      </c>
      <c r="BF2071" s="94" t="s">
        <v>4411</v>
      </c>
      <c r="BG2071" s="94" t="s">
        <v>4410</v>
      </c>
      <c r="BH2071" s="94" t="s">
        <v>4411</v>
      </c>
      <c r="BI2071" s="94" t="str">
        <f t="shared" si="1309"/>
        <v>RT5</v>
      </c>
    </row>
    <row r="2072" spans="56:61" hidden="1" x14ac:dyDescent="0.3">
      <c r="BD2072" t="str">
        <f t="shared" si="1308"/>
        <v>RT5CLARENDON MEWS</v>
      </c>
      <c r="BE2072" s="94" t="s">
        <v>4452</v>
      </c>
      <c r="BF2072" s="94" t="s">
        <v>4453</v>
      </c>
      <c r="BG2072" s="94" t="s">
        <v>4452</v>
      </c>
      <c r="BH2072" s="94" t="s">
        <v>4453</v>
      </c>
      <c r="BI2072" s="94" t="str">
        <f t="shared" si="1309"/>
        <v>RT5</v>
      </c>
    </row>
    <row r="2073" spans="56:61" hidden="1" x14ac:dyDescent="0.3">
      <c r="BD2073" t="str">
        <f t="shared" si="1308"/>
        <v>RT5COALVILLE HOSP WARDS</v>
      </c>
      <c r="BE2073" s="94" t="s">
        <v>4436</v>
      </c>
      <c r="BF2073" s="94" t="s">
        <v>4437</v>
      </c>
      <c r="BG2073" s="94" t="s">
        <v>4436</v>
      </c>
      <c r="BH2073" s="94" t="s">
        <v>4437</v>
      </c>
      <c r="BI2073" s="94" t="str">
        <f t="shared" si="1309"/>
        <v>RT5</v>
      </c>
    </row>
    <row r="2074" spans="56:61" hidden="1" x14ac:dyDescent="0.3">
      <c r="BD2074" t="str">
        <f t="shared" si="1308"/>
        <v>RT5COALVILLE HOSPITAL</v>
      </c>
      <c r="BE2074" s="94" t="s">
        <v>4358</v>
      </c>
      <c r="BF2074" s="94" t="s">
        <v>4359</v>
      </c>
      <c r="BG2074" s="94" t="s">
        <v>4358</v>
      </c>
      <c r="BH2074" s="94" t="s">
        <v>4359</v>
      </c>
      <c r="BI2074" s="94" t="str">
        <f t="shared" si="1309"/>
        <v>RT5</v>
      </c>
    </row>
    <row r="2075" spans="56:61" hidden="1" x14ac:dyDescent="0.3">
      <c r="BD2075" t="str">
        <f t="shared" si="1308"/>
        <v>RT5COGNITIVE BEHAVIOURAL THERAPY</v>
      </c>
      <c r="BE2075" s="94" t="s">
        <v>4057</v>
      </c>
      <c r="BF2075" s="94" t="s">
        <v>4058</v>
      </c>
      <c r="BG2075" s="94" t="s">
        <v>4057</v>
      </c>
      <c r="BH2075" s="94" t="s">
        <v>4058</v>
      </c>
      <c r="BI2075" s="94" t="str">
        <f t="shared" si="1309"/>
        <v>RT5</v>
      </c>
    </row>
    <row r="2076" spans="56:61" hidden="1" x14ac:dyDescent="0.3">
      <c r="BD2076" t="str">
        <f t="shared" si="1308"/>
        <v>RT5EAST LEICESTERSHIRE 1</v>
      </c>
      <c r="BE2076" s="94" t="s">
        <v>4223</v>
      </c>
      <c r="BF2076" s="94" t="s">
        <v>4224</v>
      </c>
      <c r="BG2076" s="94" t="s">
        <v>4223</v>
      </c>
      <c r="BH2076" s="94" t="s">
        <v>4224</v>
      </c>
      <c r="BI2076" s="94" t="str">
        <f t="shared" si="1309"/>
        <v>RT5</v>
      </c>
    </row>
    <row r="2077" spans="56:61" hidden="1" x14ac:dyDescent="0.3">
      <c r="BD2077" t="str">
        <f t="shared" ref="BD2077:BD2140" si="1310">CONCATENATE(LEFT(BE2077, 3),BF2077)</f>
        <v>RT5EAST LEICESTERSHIRE 1 (EPMA)</v>
      </c>
      <c r="BE2077" s="94" t="s">
        <v>4225</v>
      </c>
      <c r="BF2077" s="94" t="s">
        <v>4226</v>
      </c>
      <c r="BG2077" s="94" t="s">
        <v>4225</v>
      </c>
      <c r="BH2077" s="94" t="s">
        <v>4226</v>
      </c>
      <c r="BI2077" s="94" t="str">
        <f t="shared" ref="BI2077:BI2140" si="1311">LEFT(BG2077,3)</f>
        <v>RT5</v>
      </c>
    </row>
    <row r="2078" spans="56:61" hidden="1" x14ac:dyDescent="0.3">
      <c r="BD2078" t="str">
        <f t="shared" si="1310"/>
        <v>RT5EAST LEICESTERSHIRE 2</v>
      </c>
      <c r="BE2078" s="94" t="s">
        <v>4236</v>
      </c>
      <c r="BF2078" s="94" t="s">
        <v>4237</v>
      </c>
      <c r="BG2078" s="94" t="s">
        <v>4236</v>
      </c>
      <c r="BH2078" s="94" t="s">
        <v>4237</v>
      </c>
      <c r="BI2078" s="94" t="str">
        <f t="shared" si="1311"/>
        <v>RT5</v>
      </c>
    </row>
    <row r="2079" spans="56:61" hidden="1" x14ac:dyDescent="0.3">
      <c r="BD2079" t="str">
        <f t="shared" si="1310"/>
        <v>RT5EAST LEICESTERSHIRE 2 (EPMA)</v>
      </c>
      <c r="BE2079" s="94" t="s">
        <v>4238</v>
      </c>
      <c r="BF2079" s="94" t="s">
        <v>4239</v>
      </c>
      <c r="BG2079" s="94" t="s">
        <v>4238</v>
      </c>
      <c r="BH2079" s="94" t="s">
        <v>4239</v>
      </c>
      <c r="BI2079" s="94" t="str">
        <f t="shared" si="1311"/>
        <v>RT5</v>
      </c>
    </row>
    <row r="2080" spans="56:61" hidden="1" x14ac:dyDescent="0.3">
      <c r="BD2080" t="str">
        <f t="shared" si="1310"/>
        <v>RT5EAST LEICESTERSHIRE 3</v>
      </c>
      <c r="BE2080" s="94" t="s">
        <v>4240</v>
      </c>
      <c r="BF2080" s="94" t="s">
        <v>4241</v>
      </c>
      <c r="BG2080" s="94" t="s">
        <v>4240</v>
      </c>
      <c r="BH2080" s="94" t="s">
        <v>4241</v>
      </c>
      <c r="BI2080" s="94" t="str">
        <f t="shared" si="1311"/>
        <v>RT5</v>
      </c>
    </row>
    <row r="2081" spans="56:61" hidden="1" x14ac:dyDescent="0.3">
      <c r="BD2081" t="str">
        <f t="shared" si="1310"/>
        <v>RT5EAST LEICESTERSHIRE 3 (EPMA)</v>
      </c>
      <c r="BE2081" s="94" t="s">
        <v>4242</v>
      </c>
      <c r="BF2081" s="94" t="s">
        <v>4243</v>
      </c>
      <c r="BG2081" s="94" t="s">
        <v>4242</v>
      </c>
      <c r="BH2081" s="94" t="s">
        <v>4243</v>
      </c>
      <c r="BI2081" s="94" t="str">
        <f t="shared" si="1311"/>
        <v>RT5</v>
      </c>
    </row>
    <row r="2082" spans="56:61" hidden="1" x14ac:dyDescent="0.3">
      <c r="BD2082" t="str">
        <f t="shared" si="1310"/>
        <v>RT5EATING DISORDERS 1</v>
      </c>
      <c r="BE2082" s="94" t="s">
        <v>4073</v>
      </c>
      <c r="BF2082" s="94" t="s">
        <v>4074</v>
      </c>
      <c r="BG2082" s="94" t="s">
        <v>4073</v>
      </c>
      <c r="BH2082" s="94" t="s">
        <v>4074</v>
      </c>
      <c r="BI2082" s="94" t="str">
        <f t="shared" si="1311"/>
        <v>RT5</v>
      </c>
    </row>
    <row r="2083" spans="56:61" hidden="1" x14ac:dyDescent="0.3">
      <c r="BD2083" t="str">
        <f t="shared" si="1310"/>
        <v>RT5EATING DISORDERS 1 (EPMA)</v>
      </c>
      <c r="BE2083" s="94" t="s">
        <v>4394</v>
      </c>
      <c r="BF2083" s="94" t="s">
        <v>4395</v>
      </c>
      <c r="BG2083" s="94" t="s">
        <v>4394</v>
      </c>
      <c r="BH2083" s="94" t="s">
        <v>4395</v>
      </c>
      <c r="BI2083" s="94" t="str">
        <f t="shared" si="1311"/>
        <v>RT5</v>
      </c>
    </row>
    <row r="2084" spans="56:61" hidden="1" x14ac:dyDescent="0.3">
      <c r="BD2084" t="str">
        <f t="shared" si="1310"/>
        <v>RT5EATING DISORDERS 2</v>
      </c>
      <c r="BE2084" s="94" t="s">
        <v>4396</v>
      </c>
      <c r="BF2084" s="94" t="s">
        <v>4397</v>
      </c>
      <c r="BG2084" s="94" t="s">
        <v>4396</v>
      </c>
      <c r="BH2084" s="94" t="s">
        <v>4397</v>
      </c>
      <c r="BI2084" s="94" t="str">
        <f t="shared" si="1311"/>
        <v>RT5</v>
      </c>
    </row>
    <row r="2085" spans="56:61" hidden="1" x14ac:dyDescent="0.3">
      <c r="BD2085" t="str">
        <f t="shared" si="1310"/>
        <v>RT5EATING DISORDERS 2 (EPMA)</v>
      </c>
      <c r="BE2085" s="94" t="s">
        <v>4398</v>
      </c>
      <c r="BF2085" s="94" t="s">
        <v>4399</v>
      </c>
      <c r="BG2085" s="94" t="s">
        <v>4398</v>
      </c>
      <c r="BH2085" s="94" t="s">
        <v>4399</v>
      </c>
      <c r="BI2085" s="94" t="str">
        <f t="shared" si="1311"/>
        <v>RT5</v>
      </c>
    </row>
    <row r="2086" spans="56:61" hidden="1" x14ac:dyDescent="0.3">
      <c r="BD2086" t="str">
        <f t="shared" si="1310"/>
        <v>RT5EATING DISORDERS 3</v>
      </c>
      <c r="BE2086" s="94" t="s">
        <v>4400</v>
      </c>
      <c r="BF2086" s="94" t="s">
        <v>4401</v>
      </c>
      <c r="BG2086" s="94" t="s">
        <v>4400</v>
      </c>
      <c r="BH2086" s="94" t="s">
        <v>4401</v>
      </c>
      <c r="BI2086" s="94" t="str">
        <f t="shared" si="1311"/>
        <v>RT5</v>
      </c>
    </row>
    <row r="2087" spans="56:61" hidden="1" x14ac:dyDescent="0.3">
      <c r="BD2087" t="str">
        <f t="shared" si="1310"/>
        <v>RT5EATING DISORDERS 3 (EPMA)</v>
      </c>
      <c r="BE2087" s="94" t="s">
        <v>4402</v>
      </c>
      <c r="BF2087" s="94" t="s">
        <v>4403</v>
      </c>
      <c r="BG2087" s="94" t="s">
        <v>4402</v>
      </c>
      <c r="BH2087" s="94" t="s">
        <v>4403</v>
      </c>
      <c r="BI2087" s="94" t="str">
        <f t="shared" si="1311"/>
        <v>RT5</v>
      </c>
    </row>
    <row r="2088" spans="56:61" hidden="1" x14ac:dyDescent="0.3">
      <c r="BD2088" t="str">
        <f t="shared" si="1310"/>
        <v>RT5EATING DISORDERS 4</v>
      </c>
      <c r="BE2088" s="94" t="s">
        <v>4079</v>
      </c>
      <c r="BF2088" s="94" t="s">
        <v>4080</v>
      </c>
      <c r="BG2088" s="94" t="s">
        <v>4079</v>
      </c>
      <c r="BH2088" s="94" t="s">
        <v>4080</v>
      </c>
      <c r="BI2088" s="94" t="str">
        <f t="shared" si="1311"/>
        <v>RT5</v>
      </c>
    </row>
    <row r="2089" spans="56:61" hidden="1" x14ac:dyDescent="0.3">
      <c r="BD2089" t="str">
        <f t="shared" si="1310"/>
        <v>RT5EATING DISORDERS 4 (EPMA)</v>
      </c>
      <c r="BE2089" s="94" t="s">
        <v>4085</v>
      </c>
      <c r="BF2089" s="94" t="s">
        <v>4086</v>
      </c>
      <c r="BG2089" s="94" t="s">
        <v>4085</v>
      </c>
      <c r="BH2089" s="94" t="s">
        <v>4086</v>
      </c>
      <c r="BI2089" s="94" t="str">
        <f t="shared" si="1311"/>
        <v>RT5</v>
      </c>
    </row>
    <row r="2090" spans="56:61" hidden="1" x14ac:dyDescent="0.3">
      <c r="BD2090" t="str">
        <f t="shared" si="1310"/>
        <v>RT5EVINGTON CENTRE</v>
      </c>
      <c r="BE2090" s="94" t="s">
        <v>8144</v>
      </c>
      <c r="BF2090" s="94" t="s">
        <v>9365</v>
      </c>
      <c r="BG2090" s="94" t="s">
        <v>8144</v>
      </c>
      <c r="BH2090" s="94" t="s">
        <v>9365</v>
      </c>
      <c r="BI2090" s="94" t="str">
        <f t="shared" si="1311"/>
        <v>RT5</v>
      </c>
    </row>
    <row r="2091" spans="56:61" hidden="1" x14ac:dyDescent="0.3">
      <c r="BD2091" t="str">
        <f t="shared" si="1310"/>
        <v>RT5EXTERNAL AUDITORS</v>
      </c>
      <c r="BE2091" s="94" t="s">
        <v>4454</v>
      </c>
      <c r="BF2091" s="94" t="s">
        <v>4455</v>
      </c>
      <c r="BG2091" s="94" t="s">
        <v>4454</v>
      </c>
      <c r="BH2091" s="94" t="s">
        <v>4455</v>
      </c>
      <c r="BI2091" s="94" t="str">
        <f t="shared" si="1311"/>
        <v>RT5</v>
      </c>
    </row>
    <row r="2092" spans="56:61" hidden="1" x14ac:dyDescent="0.3">
      <c r="BD2092" t="str">
        <f t="shared" si="1310"/>
        <v>RT5FEILDING PALMER WARD</v>
      </c>
      <c r="BE2092" s="94" t="s">
        <v>4438</v>
      </c>
      <c r="BF2092" s="94" t="s">
        <v>4439</v>
      </c>
      <c r="BG2092" s="94" t="s">
        <v>4438</v>
      </c>
      <c r="BH2092" s="94" t="s">
        <v>4439</v>
      </c>
      <c r="BI2092" s="94" t="str">
        <f t="shared" si="1311"/>
        <v>RT5</v>
      </c>
    </row>
    <row r="2093" spans="56:61" hidden="1" x14ac:dyDescent="0.3">
      <c r="BD2093" t="str">
        <f t="shared" si="1310"/>
        <v>RT5FIELDING PALMER HOSPITAL</v>
      </c>
      <c r="BE2093" s="94" t="s">
        <v>4364</v>
      </c>
      <c r="BF2093" s="94" t="s">
        <v>4365</v>
      </c>
      <c r="BG2093" s="94" t="s">
        <v>4364</v>
      </c>
      <c r="BH2093" s="94" t="s">
        <v>4365</v>
      </c>
      <c r="BI2093" s="94" t="str">
        <f t="shared" si="1311"/>
        <v>RT5</v>
      </c>
    </row>
    <row r="2094" spans="56:61" hidden="1" x14ac:dyDescent="0.3">
      <c r="BD2094" t="str">
        <f t="shared" si="1310"/>
        <v>RT5FORENSIC 1</v>
      </c>
      <c r="BE2094" s="94" t="s">
        <v>4244</v>
      </c>
      <c r="BF2094" s="94" t="s">
        <v>4245</v>
      </c>
      <c r="BG2094" s="94" t="s">
        <v>4244</v>
      </c>
      <c r="BH2094" s="94" t="s">
        <v>4245</v>
      </c>
      <c r="BI2094" s="94" t="str">
        <f t="shared" si="1311"/>
        <v>RT5</v>
      </c>
    </row>
    <row r="2095" spans="56:61" hidden="1" x14ac:dyDescent="0.3">
      <c r="BD2095" t="str">
        <f t="shared" si="1310"/>
        <v>RT5FORENSIC 1 (EPMA)</v>
      </c>
      <c r="BE2095" s="94" t="s">
        <v>4246</v>
      </c>
      <c r="BF2095" s="94" t="s">
        <v>4247</v>
      </c>
      <c r="BG2095" s="94" t="s">
        <v>4246</v>
      </c>
      <c r="BH2095" s="94" t="s">
        <v>4247</v>
      </c>
      <c r="BI2095" s="94" t="str">
        <f t="shared" si="1311"/>
        <v>RT5</v>
      </c>
    </row>
    <row r="2096" spans="56:61" hidden="1" x14ac:dyDescent="0.3">
      <c r="BD2096" t="str">
        <f t="shared" si="1310"/>
        <v>RT5FORENSIC 2</v>
      </c>
      <c r="BE2096" s="94" t="s">
        <v>4248</v>
      </c>
      <c r="BF2096" s="94" t="s">
        <v>4249</v>
      </c>
      <c r="BG2096" s="94" t="s">
        <v>4248</v>
      </c>
      <c r="BH2096" s="94" t="s">
        <v>4249</v>
      </c>
      <c r="BI2096" s="94" t="str">
        <f t="shared" si="1311"/>
        <v>RT5</v>
      </c>
    </row>
    <row r="2097" spans="56:61" hidden="1" x14ac:dyDescent="0.3">
      <c r="BD2097" t="str">
        <f t="shared" si="1310"/>
        <v>RT5FORENSIC 2 (EPMA)</v>
      </c>
      <c r="BE2097" s="94" t="s">
        <v>4250</v>
      </c>
      <c r="BF2097" s="94" t="s">
        <v>4251</v>
      </c>
      <c r="BG2097" s="94" t="s">
        <v>4250</v>
      </c>
      <c r="BH2097" s="94" t="s">
        <v>4251</v>
      </c>
      <c r="BI2097" s="94" t="str">
        <f t="shared" si="1311"/>
        <v>RT5</v>
      </c>
    </row>
    <row r="2098" spans="56:61" hidden="1" x14ac:dyDescent="0.3">
      <c r="BD2098" t="str">
        <f t="shared" si="1310"/>
        <v>RT5FORENSIC 3</v>
      </c>
      <c r="BE2098" s="94" t="s">
        <v>4412</v>
      </c>
      <c r="BF2098" s="94" t="s">
        <v>4413</v>
      </c>
      <c r="BG2098" s="94" t="s">
        <v>4412</v>
      </c>
      <c r="BH2098" s="94" t="s">
        <v>4413</v>
      </c>
      <c r="BI2098" s="94" t="str">
        <f t="shared" si="1311"/>
        <v>RT5</v>
      </c>
    </row>
    <row r="2099" spans="56:61" hidden="1" x14ac:dyDescent="0.3">
      <c r="BD2099" t="str">
        <f t="shared" si="1310"/>
        <v>RT5FORENSIC 3 (EPMA)</v>
      </c>
      <c r="BE2099" s="94" t="s">
        <v>4414</v>
      </c>
      <c r="BF2099" s="94" t="s">
        <v>4415</v>
      </c>
      <c r="BG2099" s="94" t="s">
        <v>4414</v>
      </c>
      <c r="BH2099" s="94" t="s">
        <v>4415</v>
      </c>
      <c r="BI2099" s="94" t="str">
        <f t="shared" si="1311"/>
        <v>RT5</v>
      </c>
    </row>
    <row r="2100" spans="56:61" hidden="1" x14ac:dyDescent="0.3">
      <c r="BD2100" t="str">
        <f t="shared" si="1310"/>
        <v>RT5GILLIVERS</v>
      </c>
      <c r="BE2100" s="94" t="s">
        <v>8146</v>
      </c>
      <c r="BF2100" s="94" t="s">
        <v>9366</v>
      </c>
      <c r="BG2100" s="94" t="s">
        <v>8146</v>
      </c>
      <c r="BH2100" s="94" t="s">
        <v>9366</v>
      </c>
      <c r="BI2100" s="94" t="str">
        <f t="shared" si="1311"/>
        <v>RT5</v>
      </c>
    </row>
    <row r="2101" spans="56:61" hidden="1" x14ac:dyDescent="0.3">
      <c r="BD2101" t="str">
        <f t="shared" si="1310"/>
        <v>RT5GLENFRITH UNIT FOR LEARNING DISABILITIES</v>
      </c>
      <c r="BE2101" s="94" t="s">
        <v>4163</v>
      </c>
      <c r="BF2101" s="94" t="s">
        <v>4164</v>
      </c>
      <c r="BG2101" s="94" t="s">
        <v>4163</v>
      </c>
      <c r="BH2101" s="94" t="s">
        <v>4164</v>
      </c>
      <c r="BI2101" s="94" t="str">
        <f t="shared" si="1311"/>
        <v>RT5</v>
      </c>
    </row>
    <row r="2102" spans="56:61" hidden="1" x14ac:dyDescent="0.3">
      <c r="BD2102" t="str">
        <f t="shared" si="1310"/>
        <v>RT5GORSE HILL HOSPITAL</v>
      </c>
      <c r="BE2102" s="94" t="s">
        <v>4165</v>
      </c>
      <c r="BF2102" s="94" t="s">
        <v>4166</v>
      </c>
      <c r="BG2102" s="94" t="s">
        <v>4165</v>
      </c>
      <c r="BH2102" s="94" t="s">
        <v>4166</v>
      </c>
      <c r="BI2102" s="94" t="str">
        <f t="shared" si="1311"/>
        <v>RT5</v>
      </c>
    </row>
    <row r="2103" spans="56:61" hidden="1" x14ac:dyDescent="0.3">
      <c r="BD2103" t="str">
        <f t="shared" si="1310"/>
        <v>RT5GRASMERE</v>
      </c>
      <c r="BE2103" s="94" t="s">
        <v>4161</v>
      </c>
      <c r="BF2103" s="94" t="s">
        <v>4162</v>
      </c>
      <c r="BG2103" s="94" t="s">
        <v>4161</v>
      </c>
      <c r="BH2103" s="94" t="s">
        <v>4162</v>
      </c>
      <c r="BI2103" s="94" t="str">
        <f t="shared" si="1311"/>
        <v>RT5</v>
      </c>
    </row>
    <row r="2104" spans="56:61" hidden="1" x14ac:dyDescent="0.3">
      <c r="BD2104" t="str">
        <f t="shared" si="1310"/>
        <v>RT5H &amp; B HOSPITAL WARDS</v>
      </c>
      <c r="BE2104" s="94" t="s">
        <v>4440</v>
      </c>
      <c r="BF2104" s="94" t="s">
        <v>4441</v>
      </c>
      <c r="BG2104" s="94" t="s">
        <v>4440</v>
      </c>
      <c r="BH2104" s="94" t="s">
        <v>4441</v>
      </c>
      <c r="BI2104" s="94" t="str">
        <f t="shared" si="1311"/>
        <v>RT5</v>
      </c>
    </row>
    <row r="2105" spans="56:61" hidden="1" x14ac:dyDescent="0.3">
      <c r="BD2105" t="str">
        <f t="shared" si="1310"/>
        <v>RT5HERSCHEL PRINS</v>
      </c>
      <c r="BE2105" s="94" t="s">
        <v>8140</v>
      </c>
      <c r="BF2105" s="94" t="s">
        <v>9367</v>
      </c>
      <c r="BG2105" s="94" t="s">
        <v>8140</v>
      </c>
      <c r="BH2105" s="94" t="s">
        <v>9367</v>
      </c>
      <c r="BI2105" s="94" t="str">
        <f t="shared" si="1311"/>
        <v>RT5</v>
      </c>
    </row>
    <row r="2106" spans="56:61" hidden="1" x14ac:dyDescent="0.3">
      <c r="BD2106" t="str">
        <f t="shared" si="1310"/>
        <v>RT5HINCKLEY AND BOSWORTH 1</v>
      </c>
      <c r="BE2106" s="94" t="s">
        <v>4252</v>
      </c>
      <c r="BF2106" s="94" t="s">
        <v>4253</v>
      </c>
      <c r="BG2106" s="94" t="s">
        <v>4252</v>
      </c>
      <c r="BH2106" s="94" t="s">
        <v>4253</v>
      </c>
      <c r="BI2106" s="94" t="str">
        <f t="shared" si="1311"/>
        <v>RT5</v>
      </c>
    </row>
    <row r="2107" spans="56:61" hidden="1" x14ac:dyDescent="0.3">
      <c r="BD2107" t="str">
        <f t="shared" si="1310"/>
        <v>RT5HINCKLEY AND BOSWORTH 1 (EPMA)</v>
      </c>
      <c r="BE2107" s="94" t="s">
        <v>4254</v>
      </c>
      <c r="BF2107" s="94" t="s">
        <v>4255</v>
      </c>
      <c r="BG2107" s="94" t="s">
        <v>4254</v>
      </c>
      <c r="BH2107" s="94" t="s">
        <v>4255</v>
      </c>
      <c r="BI2107" s="94" t="str">
        <f t="shared" si="1311"/>
        <v>RT5</v>
      </c>
    </row>
    <row r="2108" spans="56:61" hidden="1" x14ac:dyDescent="0.3">
      <c r="BD2108" t="str">
        <f t="shared" si="1310"/>
        <v>RT5HINCKLEY AND BOSWORTH 2</v>
      </c>
      <c r="BE2108" s="94" t="s">
        <v>4256</v>
      </c>
      <c r="BF2108" s="94" t="s">
        <v>4257</v>
      </c>
      <c r="BG2108" s="94" t="s">
        <v>4256</v>
      </c>
      <c r="BH2108" s="94" t="s">
        <v>4257</v>
      </c>
      <c r="BI2108" s="94" t="str">
        <f t="shared" si="1311"/>
        <v>RT5</v>
      </c>
    </row>
    <row r="2109" spans="56:61" hidden="1" x14ac:dyDescent="0.3">
      <c r="BD2109" t="str">
        <f t="shared" si="1310"/>
        <v>RT5HINCKLEY AND BOSWORTH 2 (EPMA)</v>
      </c>
      <c r="BE2109" s="94" t="s">
        <v>4258</v>
      </c>
      <c r="BF2109" s="94" t="s">
        <v>4259</v>
      </c>
      <c r="BG2109" s="94" t="s">
        <v>4258</v>
      </c>
      <c r="BH2109" s="94" t="s">
        <v>4259</v>
      </c>
      <c r="BI2109" s="94" t="str">
        <f t="shared" si="1311"/>
        <v>RT5</v>
      </c>
    </row>
    <row r="2110" spans="56:61" hidden="1" x14ac:dyDescent="0.3">
      <c r="BD2110" t="str">
        <f t="shared" si="1310"/>
        <v>RT5HINCKLEY AND BOSWORTH 3</v>
      </c>
      <c r="BE2110" s="94" t="s">
        <v>4260</v>
      </c>
      <c r="BF2110" s="94" t="s">
        <v>4261</v>
      </c>
      <c r="BG2110" s="94" t="s">
        <v>4260</v>
      </c>
      <c r="BH2110" s="94" t="s">
        <v>4261</v>
      </c>
      <c r="BI2110" s="94" t="str">
        <f t="shared" si="1311"/>
        <v>RT5</v>
      </c>
    </row>
    <row r="2111" spans="56:61" hidden="1" x14ac:dyDescent="0.3">
      <c r="BD2111" t="str">
        <f t="shared" si="1310"/>
        <v>RT5HINCKLEY AND BOSWORTH 3 (EPMA)</v>
      </c>
      <c r="BE2111" s="94" t="s">
        <v>4262</v>
      </c>
      <c r="BF2111" s="94" t="s">
        <v>4263</v>
      </c>
      <c r="BG2111" s="94" t="s">
        <v>4262</v>
      </c>
      <c r="BH2111" s="94" t="s">
        <v>4263</v>
      </c>
      <c r="BI2111" s="94" t="str">
        <f t="shared" si="1311"/>
        <v>RT5</v>
      </c>
    </row>
    <row r="2112" spans="56:61" hidden="1" x14ac:dyDescent="0.3">
      <c r="BD2112" t="str">
        <f t="shared" si="1310"/>
        <v>RT5HINCKLEY AND DISTRICT HOSPITAL</v>
      </c>
      <c r="BE2112" s="94" t="s">
        <v>4366</v>
      </c>
      <c r="BF2112" s="94" t="s">
        <v>4367</v>
      </c>
      <c r="BG2112" s="94" t="s">
        <v>4366</v>
      </c>
      <c r="BH2112" s="94" t="s">
        <v>4367</v>
      </c>
      <c r="BI2112" s="94" t="str">
        <f t="shared" si="1311"/>
        <v>RT5</v>
      </c>
    </row>
    <row r="2113" spans="56:61" hidden="1" x14ac:dyDescent="0.3">
      <c r="BD2113" t="str">
        <f t="shared" si="1310"/>
        <v>RT5LD 1</v>
      </c>
      <c r="BE2113" s="94" t="s">
        <v>4404</v>
      </c>
      <c r="BF2113" s="94" t="s">
        <v>4405</v>
      </c>
      <c r="BG2113" s="94" t="s">
        <v>4404</v>
      </c>
      <c r="BH2113" s="94" t="s">
        <v>4405</v>
      </c>
      <c r="BI2113" s="94" t="str">
        <f t="shared" si="1311"/>
        <v>RT5</v>
      </c>
    </row>
    <row r="2114" spans="56:61" hidden="1" x14ac:dyDescent="0.3">
      <c r="BD2114" t="str">
        <f t="shared" si="1310"/>
        <v>RT5LD 1 (EPMA)</v>
      </c>
      <c r="BE2114" s="94" t="s">
        <v>4406</v>
      </c>
      <c r="BF2114" s="94" t="s">
        <v>4407</v>
      </c>
      <c r="BG2114" s="94" t="s">
        <v>4406</v>
      </c>
      <c r="BH2114" s="94" t="s">
        <v>4407</v>
      </c>
      <c r="BI2114" s="94" t="str">
        <f t="shared" si="1311"/>
        <v>RT5</v>
      </c>
    </row>
    <row r="2115" spans="56:61" hidden="1" x14ac:dyDescent="0.3">
      <c r="BD2115" t="str">
        <f t="shared" si="1310"/>
        <v>RT5LD 2</v>
      </c>
      <c r="BE2115" s="94" t="s">
        <v>4101</v>
      </c>
      <c r="BF2115" s="94" t="s">
        <v>4102</v>
      </c>
      <c r="BG2115" s="94" t="s">
        <v>4101</v>
      </c>
      <c r="BH2115" s="94" t="s">
        <v>4102</v>
      </c>
      <c r="BI2115" s="94" t="str">
        <f t="shared" si="1311"/>
        <v>RT5</v>
      </c>
    </row>
    <row r="2116" spans="56:61" hidden="1" x14ac:dyDescent="0.3">
      <c r="BD2116" t="str">
        <f t="shared" si="1310"/>
        <v>RT5LD 2 (EPMA)</v>
      </c>
      <c r="BE2116" s="94" t="s">
        <v>4117</v>
      </c>
      <c r="BF2116" s="94" t="s">
        <v>4118</v>
      </c>
      <c r="BG2116" s="94" t="s">
        <v>4117</v>
      </c>
      <c r="BH2116" s="94" t="s">
        <v>4118</v>
      </c>
      <c r="BI2116" s="94" t="str">
        <f t="shared" si="1311"/>
        <v>RT5</v>
      </c>
    </row>
    <row r="2117" spans="56:61" hidden="1" x14ac:dyDescent="0.3">
      <c r="BD2117" t="str">
        <f t="shared" si="1310"/>
        <v>RT5LD 3</v>
      </c>
      <c r="BE2117" s="94" t="s">
        <v>4123</v>
      </c>
      <c r="BF2117" s="94" t="s">
        <v>4124</v>
      </c>
      <c r="BG2117" s="94" t="s">
        <v>4123</v>
      </c>
      <c r="BH2117" s="94" t="s">
        <v>4124</v>
      </c>
      <c r="BI2117" s="94" t="str">
        <f t="shared" si="1311"/>
        <v>RT5</v>
      </c>
    </row>
    <row r="2118" spans="56:61" hidden="1" x14ac:dyDescent="0.3">
      <c r="BD2118" t="str">
        <f t="shared" si="1310"/>
        <v>RT5LD 3 (EPMA)</v>
      </c>
      <c r="BE2118" s="94" t="s">
        <v>4129</v>
      </c>
      <c r="BF2118" s="94" t="s">
        <v>4130</v>
      </c>
      <c r="BG2118" s="94" t="s">
        <v>4129</v>
      </c>
      <c r="BH2118" s="94" t="s">
        <v>4130</v>
      </c>
      <c r="BI2118" s="94" t="str">
        <f t="shared" si="1311"/>
        <v>RT5</v>
      </c>
    </row>
    <row r="2119" spans="56:61" hidden="1" x14ac:dyDescent="0.3">
      <c r="BD2119" t="str">
        <f t="shared" si="1310"/>
        <v>RT5LD 4</v>
      </c>
      <c r="BE2119" s="94" t="s">
        <v>4137</v>
      </c>
      <c r="BF2119" s="94" t="s">
        <v>4138</v>
      </c>
      <c r="BG2119" s="94" t="s">
        <v>4137</v>
      </c>
      <c r="BH2119" s="94" t="s">
        <v>4138</v>
      </c>
      <c r="BI2119" s="94" t="str">
        <f t="shared" si="1311"/>
        <v>RT5</v>
      </c>
    </row>
    <row r="2120" spans="56:61" hidden="1" x14ac:dyDescent="0.3">
      <c r="BD2120" t="str">
        <f t="shared" si="1310"/>
        <v>RT5LD 4 (EPMA)</v>
      </c>
      <c r="BE2120" s="94" t="s">
        <v>4061</v>
      </c>
      <c r="BF2120" s="94" t="s">
        <v>4062</v>
      </c>
      <c r="BG2120" s="94" t="s">
        <v>4061</v>
      </c>
      <c r="BH2120" s="94" t="s">
        <v>4062</v>
      </c>
      <c r="BI2120" s="94" t="str">
        <f t="shared" si="1311"/>
        <v>RT5</v>
      </c>
    </row>
    <row r="2121" spans="56:61" hidden="1" x14ac:dyDescent="0.3">
      <c r="BD2121" t="str">
        <f t="shared" si="1310"/>
        <v>RT5LD 5</v>
      </c>
      <c r="BE2121" s="94" t="s">
        <v>4075</v>
      </c>
      <c r="BF2121" s="94" t="s">
        <v>4076</v>
      </c>
      <c r="BG2121" s="94" t="s">
        <v>4075</v>
      </c>
      <c r="BH2121" s="94" t="s">
        <v>4076</v>
      </c>
      <c r="BI2121" s="94" t="str">
        <f t="shared" si="1311"/>
        <v>RT5</v>
      </c>
    </row>
    <row r="2122" spans="56:61" hidden="1" x14ac:dyDescent="0.3">
      <c r="BD2122" t="str">
        <f t="shared" si="1310"/>
        <v>RT5LD 5 (EPMA)</v>
      </c>
      <c r="BE2122" s="94" t="s">
        <v>4081</v>
      </c>
      <c r="BF2122" s="94" t="s">
        <v>4082</v>
      </c>
      <c r="BG2122" s="94" t="s">
        <v>4081</v>
      </c>
      <c r="BH2122" s="94" t="s">
        <v>4082</v>
      </c>
      <c r="BI2122" s="94" t="str">
        <f t="shared" si="1311"/>
        <v>RT5</v>
      </c>
    </row>
    <row r="2123" spans="56:61" hidden="1" x14ac:dyDescent="0.3">
      <c r="BD2123" t="str">
        <f t="shared" si="1310"/>
        <v>RT5LD 6</v>
      </c>
      <c r="BE2123" s="94" t="s">
        <v>4087</v>
      </c>
      <c r="BF2123" s="94" t="s">
        <v>4088</v>
      </c>
      <c r="BG2123" s="94" t="s">
        <v>4087</v>
      </c>
      <c r="BH2123" s="94" t="s">
        <v>4088</v>
      </c>
      <c r="BI2123" s="94" t="str">
        <f t="shared" si="1311"/>
        <v>RT5</v>
      </c>
    </row>
    <row r="2124" spans="56:61" hidden="1" x14ac:dyDescent="0.3">
      <c r="BD2124" t="str">
        <f t="shared" si="1310"/>
        <v>RT5LD 6 (EPMA)</v>
      </c>
      <c r="BE2124" s="94" t="s">
        <v>4103</v>
      </c>
      <c r="BF2124" s="94" t="s">
        <v>4104</v>
      </c>
      <c r="BG2124" s="94" t="s">
        <v>4103</v>
      </c>
      <c r="BH2124" s="94" t="s">
        <v>4104</v>
      </c>
      <c r="BI2124" s="94" t="str">
        <f t="shared" si="1311"/>
        <v>RT5</v>
      </c>
    </row>
    <row r="2125" spans="56:61" hidden="1" x14ac:dyDescent="0.3">
      <c r="BD2125" t="str">
        <f t="shared" si="1310"/>
        <v>RT5LD 7</v>
      </c>
      <c r="BE2125" s="94" t="s">
        <v>4426</v>
      </c>
      <c r="BF2125" s="94" t="s">
        <v>4427</v>
      </c>
      <c r="BG2125" s="94" t="s">
        <v>4426</v>
      </c>
      <c r="BH2125" s="94" t="s">
        <v>4427</v>
      </c>
      <c r="BI2125" s="94" t="str">
        <f t="shared" si="1311"/>
        <v>RT5</v>
      </c>
    </row>
    <row r="2126" spans="56:61" hidden="1" x14ac:dyDescent="0.3">
      <c r="BD2126" t="str">
        <f t="shared" si="1310"/>
        <v>RT5LD 7 (EPMA)</v>
      </c>
      <c r="BE2126" s="94" t="s">
        <v>4119</v>
      </c>
      <c r="BF2126" s="94" t="s">
        <v>4120</v>
      </c>
      <c r="BG2126" s="94" t="s">
        <v>4119</v>
      </c>
      <c r="BH2126" s="94" t="s">
        <v>4120</v>
      </c>
      <c r="BI2126" s="94" t="str">
        <f t="shared" si="1311"/>
        <v>RT5</v>
      </c>
    </row>
    <row r="2127" spans="56:61" hidden="1" x14ac:dyDescent="0.3">
      <c r="BD2127" t="str">
        <f t="shared" si="1310"/>
        <v>RT5LEICESTER FRITH (ALFRED HILL)</v>
      </c>
      <c r="BE2127" s="94" t="s">
        <v>4091</v>
      </c>
      <c r="BF2127" s="94" t="s">
        <v>4092</v>
      </c>
      <c r="BG2127" s="94" t="s">
        <v>4091</v>
      </c>
      <c r="BH2127" s="94" t="s">
        <v>4092</v>
      </c>
      <c r="BI2127" s="94" t="str">
        <f t="shared" si="1311"/>
        <v>RT5</v>
      </c>
    </row>
    <row r="2128" spans="56:61" hidden="1" x14ac:dyDescent="0.3">
      <c r="BD2128" t="str">
        <f t="shared" si="1310"/>
        <v>RT5LEICESTER FRITH (BALDWIN UNIT)</v>
      </c>
      <c r="BE2128" s="94" t="s">
        <v>4093</v>
      </c>
      <c r="BF2128" s="94" t="s">
        <v>4094</v>
      </c>
      <c r="BG2128" s="94" t="s">
        <v>4093</v>
      </c>
      <c r="BH2128" s="94" t="s">
        <v>4094</v>
      </c>
      <c r="BI2128" s="94" t="str">
        <f t="shared" si="1311"/>
        <v>RT5</v>
      </c>
    </row>
    <row r="2129" spans="56:61" hidden="1" x14ac:dyDescent="0.3">
      <c r="BD2129" t="str">
        <f t="shared" si="1310"/>
        <v>RT5LEICESTER FRITH (DOROTHY BATES SUB STATION)</v>
      </c>
      <c r="BE2129" s="94" t="s">
        <v>4334</v>
      </c>
      <c r="BF2129" s="94" t="s">
        <v>4335</v>
      </c>
      <c r="BG2129" s="94" t="s">
        <v>4334</v>
      </c>
      <c r="BH2129" s="94" t="s">
        <v>4335</v>
      </c>
      <c r="BI2129" s="94" t="str">
        <f t="shared" si="1311"/>
        <v>RT5</v>
      </c>
    </row>
    <row r="2130" spans="56:61" hidden="1" x14ac:dyDescent="0.3">
      <c r="BD2130" t="str">
        <f t="shared" si="1310"/>
        <v>RT5LEICESTER FRITH (FOSSE PRINT UNIT)</v>
      </c>
      <c r="BE2130" s="94" t="s">
        <v>4095</v>
      </c>
      <c r="BF2130" s="94" t="s">
        <v>4096</v>
      </c>
      <c r="BG2130" s="94" t="s">
        <v>4095</v>
      </c>
      <c r="BH2130" s="94" t="s">
        <v>4096</v>
      </c>
      <c r="BI2130" s="94" t="str">
        <f t="shared" si="1311"/>
        <v>RT5</v>
      </c>
    </row>
    <row r="2131" spans="56:61" hidden="1" x14ac:dyDescent="0.3">
      <c r="BD2131" t="str">
        <f t="shared" si="1310"/>
        <v>RT5LEICESTER FRITH (FURTHER EDUCATION BUILDING)</v>
      </c>
      <c r="BE2131" s="94" t="s">
        <v>4097</v>
      </c>
      <c r="BF2131" s="94" t="s">
        <v>4098</v>
      </c>
      <c r="BG2131" s="94" t="s">
        <v>4097</v>
      </c>
      <c r="BH2131" s="94" t="s">
        <v>4098</v>
      </c>
      <c r="BI2131" s="94" t="str">
        <f t="shared" si="1311"/>
        <v>RT5</v>
      </c>
    </row>
    <row r="2132" spans="56:61" hidden="1" x14ac:dyDescent="0.3">
      <c r="BD2132" t="str">
        <f t="shared" si="1310"/>
        <v>RT5LEICESTER FRITH (GARAGES)</v>
      </c>
      <c r="BE2132" s="94" t="s">
        <v>4336</v>
      </c>
      <c r="BF2132" s="94" t="s">
        <v>4337</v>
      </c>
      <c r="BG2132" s="94" t="s">
        <v>4336</v>
      </c>
      <c r="BH2132" s="94" t="s">
        <v>4337</v>
      </c>
      <c r="BI2132" s="94" t="str">
        <f t="shared" si="1311"/>
        <v>RT5</v>
      </c>
    </row>
    <row r="2133" spans="56:61" hidden="1" x14ac:dyDescent="0.3">
      <c r="BD2133" t="str">
        <f t="shared" si="1310"/>
        <v>RT5LEICESTER FRITH (MEADOW LAND)</v>
      </c>
      <c r="BE2133" s="94" t="s">
        <v>4338</v>
      </c>
      <c r="BF2133" s="94" t="s">
        <v>4339</v>
      </c>
      <c r="BG2133" s="94" t="s">
        <v>4338</v>
      </c>
      <c r="BH2133" s="94" t="s">
        <v>4339</v>
      </c>
      <c r="BI2133" s="94" t="str">
        <f t="shared" si="1311"/>
        <v>RT5</v>
      </c>
    </row>
    <row r="2134" spans="56:61" hidden="1" x14ac:dyDescent="0.3">
      <c r="BD2134" t="str">
        <f t="shared" si="1310"/>
        <v>RT5LEICESTER FRITH (REHABILITATION BUILDING)</v>
      </c>
      <c r="BE2134" s="94" t="s">
        <v>4107</v>
      </c>
      <c r="BF2134" s="94" t="s">
        <v>4108</v>
      </c>
      <c r="BG2134" s="94" t="s">
        <v>4107</v>
      </c>
      <c r="BH2134" s="94" t="s">
        <v>4108</v>
      </c>
      <c r="BI2134" s="94" t="str">
        <f t="shared" si="1311"/>
        <v>RT5</v>
      </c>
    </row>
    <row r="2135" spans="56:61" hidden="1" x14ac:dyDescent="0.3">
      <c r="BD2135" t="str">
        <f t="shared" si="1310"/>
        <v>RT5LEICESTER FRITH (SNOOZLEUM)</v>
      </c>
      <c r="BE2135" s="94" t="s">
        <v>4109</v>
      </c>
      <c r="BF2135" s="94" t="s">
        <v>4110</v>
      </c>
      <c r="BG2135" s="94" t="s">
        <v>4109</v>
      </c>
      <c r="BH2135" s="94" t="s">
        <v>4110</v>
      </c>
      <c r="BI2135" s="94" t="str">
        <f t="shared" si="1311"/>
        <v>RT5</v>
      </c>
    </row>
    <row r="2136" spans="56:61" hidden="1" x14ac:dyDescent="0.3">
      <c r="BD2136" t="str">
        <f t="shared" si="1310"/>
        <v>RT5LEICESTER FRITH (THE CHAPEL)</v>
      </c>
      <c r="BE2136" s="94" t="s">
        <v>4332</v>
      </c>
      <c r="BF2136" s="94" t="s">
        <v>4333</v>
      </c>
      <c r="BG2136" s="94" t="s">
        <v>4332</v>
      </c>
      <c r="BH2136" s="94" t="s">
        <v>4333</v>
      </c>
      <c r="BI2136" s="94" t="str">
        <f t="shared" si="1311"/>
        <v>RT5</v>
      </c>
    </row>
    <row r="2137" spans="56:61" hidden="1" x14ac:dyDescent="0.3">
      <c r="BD2137" t="str">
        <f t="shared" si="1310"/>
        <v>RT5LEICESTER FRITH (THE LAURELS)</v>
      </c>
      <c r="BE2137" s="94" t="s">
        <v>4105</v>
      </c>
      <c r="BF2137" s="94" t="s">
        <v>4106</v>
      </c>
      <c r="BG2137" s="94" t="s">
        <v>4105</v>
      </c>
      <c r="BH2137" s="94" t="s">
        <v>4106</v>
      </c>
      <c r="BI2137" s="94" t="str">
        <f t="shared" si="1311"/>
        <v>RT5</v>
      </c>
    </row>
    <row r="2138" spans="56:61" hidden="1" x14ac:dyDescent="0.3">
      <c r="BD2138" t="str">
        <f t="shared" si="1310"/>
        <v>RT5LEICESTER FRITH (THE RECREATION HALL)</v>
      </c>
      <c r="BE2138" s="94" t="s">
        <v>4342</v>
      </c>
      <c r="BF2138" s="94" t="s">
        <v>4343</v>
      </c>
      <c r="BG2138" s="94" t="s">
        <v>4342</v>
      </c>
      <c r="BH2138" s="94" t="s">
        <v>4343</v>
      </c>
      <c r="BI2138" s="94" t="str">
        <f t="shared" si="1311"/>
        <v>RT5</v>
      </c>
    </row>
    <row r="2139" spans="56:61" hidden="1" x14ac:dyDescent="0.3">
      <c r="BD2139" t="str">
        <f t="shared" si="1310"/>
        <v>RT5LEICESTER FRITH (THE TREATMENT UNIT)</v>
      </c>
      <c r="BE2139" s="94" t="s">
        <v>4111</v>
      </c>
      <c r="BF2139" s="94" t="s">
        <v>4112</v>
      </c>
      <c r="BG2139" s="94" t="s">
        <v>4111</v>
      </c>
      <c r="BH2139" s="94" t="s">
        <v>4112</v>
      </c>
      <c r="BI2139" s="94" t="str">
        <f t="shared" si="1311"/>
        <v>RT5</v>
      </c>
    </row>
    <row r="2140" spans="56:61" hidden="1" x14ac:dyDescent="0.3">
      <c r="BD2140" t="str">
        <f t="shared" si="1310"/>
        <v>RT5LEICESTER FRITH HOSPITAL</v>
      </c>
      <c r="BE2140" s="94" t="s">
        <v>4089</v>
      </c>
      <c r="BF2140" s="94" t="s">
        <v>4090</v>
      </c>
      <c r="BG2140" s="94" t="s">
        <v>4089</v>
      </c>
      <c r="BH2140" s="94" t="s">
        <v>4090</v>
      </c>
      <c r="BI2140" s="94" t="str">
        <f t="shared" si="1311"/>
        <v>RT5</v>
      </c>
    </row>
    <row r="2141" spans="56:61" hidden="1" x14ac:dyDescent="0.3">
      <c r="BD2141" t="str">
        <f t="shared" ref="BD2141:BD2204" si="1312">CONCATENATE(LEFT(BE2141, 3),BF2141)</f>
        <v>RT5LEICESTER FRITH HOSPITAL (EPMA)</v>
      </c>
      <c r="BE2141" s="94" t="s">
        <v>4424</v>
      </c>
      <c r="BF2141" s="94" t="s">
        <v>4425</v>
      </c>
      <c r="BG2141" s="94" t="s">
        <v>4424</v>
      </c>
      <c r="BH2141" s="94" t="s">
        <v>4425</v>
      </c>
      <c r="BI2141" s="94" t="str">
        <f t="shared" ref="BI2141:BI2204" si="1313">LEFT(BG2141,3)</f>
        <v>RT5</v>
      </c>
    </row>
    <row r="2142" spans="56:61" hidden="1" x14ac:dyDescent="0.3">
      <c r="BD2142" t="str">
        <f t="shared" si="1312"/>
        <v>RT5LEICESTERSHIRE PARTNERSHIP NHS TRUST (UNIVERSITY HOSPITALS)</v>
      </c>
      <c r="BE2142" s="94" t="s">
        <v>4055</v>
      </c>
      <c r="BF2142" s="94" t="s">
        <v>4056</v>
      </c>
      <c r="BG2142" s="94" t="s">
        <v>4055</v>
      </c>
      <c r="BH2142" s="94" t="s">
        <v>4056</v>
      </c>
      <c r="BI2142" s="94" t="str">
        <f t="shared" si="1313"/>
        <v>RT5</v>
      </c>
    </row>
    <row r="2143" spans="56:61" hidden="1" x14ac:dyDescent="0.3">
      <c r="BD2143" t="str">
        <f t="shared" si="1312"/>
        <v>RT5LEICESTERSHIRE PARTNERSHIP NHS TRUST MENTAL HEALTH SERVICES</v>
      </c>
      <c r="BE2143" s="94" t="s">
        <v>8674</v>
      </c>
      <c r="BF2143" s="94" t="s">
        <v>8675</v>
      </c>
      <c r="BG2143" s="94" t="s">
        <v>8674</v>
      </c>
      <c r="BH2143" s="94" t="s">
        <v>8675</v>
      </c>
      <c r="BI2143" s="94" t="str">
        <f t="shared" si="1313"/>
        <v>RT5</v>
      </c>
    </row>
    <row r="2144" spans="56:61" hidden="1" x14ac:dyDescent="0.3">
      <c r="BD2144" t="str">
        <f t="shared" si="1312"/>
        <v>RT5LOCAL COUNTER FRAUD SPECIALIST</v>
      </c>
      <c r="BE2144" s="94" t="s">
        <v>4155</v>
      </c>
      <c r="BF2144" s="94" t="s">
        <v>4156</v>
      </c>
      <c r="BG2144" s="94" t="s">
        <v>4155</v>
      </c>
      <c r="BH2144" s="94" t="s">
        <v>4156</v>
      </c>
      <c r="BI2144" s="94" t="str">
        <f t="shared" si="1313"/>
        <v>RT5</v>
      </c>
    </row>
    <row r="2145" spans="56:61" hidden="1" x14ac:dyDescent="0.3">
      <c r="BD2145" t="str">
        <f t="shared" si="1312"/>
        <v>RT5LOUGHBOROUGH HOSP WARDS</v>
      </c>
      <c r="BE2145" s="94" t="s">
        <v>4442</v>
      </c>
      <c r="BF2145" s="94" t="s">
        <v>4443</v>
      </c>
      <c r="BG2145" s="94" t="s">
        <v>4442</v>
      </c>
      <c r="BH2145" s="94" t="s">
        <v>4443</v>
      </c>
      <c r="BI2145" s="94" t="str">
        <f t="shared" si="1313"/>
        <v>RT5</v>
      </c>
    </row>
    <row r="2146" spans="56:61" hidden="1" x14ac:dyDescent="0.3">
      <c r="BD2146" t="str">
        <f t="shared" si="1312"/>
        <v>RT5LOUGHBOROUGH HOSPITAL</v>
      </c>
      <c r="BE2146" s="94" t="s">
        <v>4356</v>
      </c>
      <c r="BF2146" s="94" t="s">
        <v>4357</v>
      </c>
      <c r="BG2146" s="94" t="s">
        <v>4356</v>
      </c>
      <c r="BH2146" s="94" t="s">
        <v>4357</v>
      </c>
      <c r="BI2146" s="94" t="str">
        <f t="shared" si="1313"/>
        <v>RT5</v>
      </c>
    </row>
    <row r="2147" spans="56:61" hidden="1" x14ac:dyDescent="0.3">
      <c r="BD2147" t="str">
        <f t="shared" si="1312"/>
        <v>RT5MARKET HARBOROUGH HOSPITAL</v>
      </c>
      <c r="BE2147" s="94" t="s">
        <v>4362</v>
      </c>
      <c r="BF2147" s="94" t="s">
        <v>4363</v>
      </c>
      <c r="BG2147" s="94" t="s">
        <v>4362</v>
      </c>
      <c r="BH2147" s="94" t="s">
        <v>4363</v>
      </c>
      <c r="BI2147" s="94" t="str">
        <f t="shared" si="1313"/>
        <v>RT5</v>
      </c>
    </row>
    <row r="2148" spans="56:61" hidden="1" x14ac:dyDescent="0.3">
      <c r="BD2148" t="str">
        <f t="shared" si="1312"/>
        <v>RT5MEASHAM MEDICAL UNIT</v>
      </c>
      <c r="BE2148" s="94" t="s">
        <v>4234</v>
      </c>
      <c r="BF2148" s="94" t="s">
        <v>4235</v>
      </c>
      <c r="BG2148" s="94" t="s">
        <v>4234</v>
      </c>
      <c r="BH2148" s="94" t="s">
        <v>4235</v>
      </c>
      <c r="BI2148" s="94" t="str">
        <f t="shared" si="1313"/>
        <v>RT5</v>
      </c>
    </row>
    <row r="2149" spans="56:61" hidden="1" x14ac:dyDescent="0.3">
      <c r="BD2149" t="str">
        <f t="shared" si="1312"/>
        <v>RT5MELTON MOWBRAY HOSPITAL</v>
      </c>
      <c r="BE2149" s="94" t="s">
        <v>4352</v>
      </c>
      <c r="BF2149" s="94" t="s">
        <v>4353</v>
      </c>
      <c r="BG2149" s="94" t="s">
        <v>4352</v>
      </c>
      <c r="BH2149" s="94" t="s">
        <v>4353</v>
      </c>
      <c r="BI2149" s="94" t="str">
        <f t="shared" si="1313"/>
        <v>RT5</v>
      </c>
    </row>
    <row r="2150" spans="56:61" hidden="1" x14ac:dyDescent="0.3">
      <c r="BD2150" t="str">
        <f t="shared" si="1312"/>
        <v>RT5MHSOP 1</v>
      </c>
      <c r="BE2150" s="94" t="s">
        <v>4368</v>
      </c>
      <c r="BF2150" s="94" t="s">
        <v>4369</v>
      </c>
      <c r="BG2150" s="94" t="s">
        <v>4368</v>
      </c>
      <c r="BH2150" s="94" t="s">
        <v>4369</v>
      </c>
      <c r="BI2150" s="94" t="str">
        <f t="shared" si="1313"/>
        <v>RT5</v>
      </c>
    </row>
    <row r="2151" spans="56:61" hidden="1" x14ac:dyDescent="0.3">
      <c r="BD2151" t="str">
        <f t="shared" si="1312"/>
        <v>RT5MHSOP 1 (EPMA)</v>
      </c>
      <c r="BE2151" s="94" t="s">
        <v>4370</v>
      </c>
      <c r="BF2151" s="94" t="s">
        <v>4371</v>
      </c>
      <c r="BG2151" s="94" t="s">
        <v>4370</v>
      </c>
      <c r="BH2151" s="94" t="s">
        <v>4371</v>
      </c>
      <c r="BI2151" s="94" t="str">
        <f t="shared" si="1313"/>
        <v>RT5</v>
      </c>
    </row>
    <row r="2152" spans="56:61" hidden="1" x14ac:dyDescent="0.3">
      <c r="BD2152" t="str">
        <f t="shared" si="1312"/>
        <v>RT5MHSOP 10</v>
      </c>
      <c r="BE2152" s="94" t="s">
        <v>4390</v>
      </c>
      <c r="BF2152" s="94" t="s">
        <v>4391</v>
      </c>
      <c r="BG2152" s="94" t="s">
        <v>4390</v>
      </c>
      <c r="BH2152" s="94" t="s">
        <v>4391</v>
      </c>
      <c r="BI2152" s="94" t="str">
        <f t="shared" si="1313"/>
        <v>RT5</v>
      </c>
    </row>
    <row r="2153" spans="56:61" hidden="1" x14ac:dyDescent="0.3">
      <c r="BD2153" t="str">
        <f t="shared" si="1312"/>
        <v>RT5MHSOP 10 (EPMA)</v>
      </c>
      <c r="BE2153" s="94" t="s">
        <v>4392</v>
      </c>
      <c r="BF2153" s="94" t="s">
        <v>4393</v>
      </c>
      <c r="BG2153" s="94" t="s">
        <v>4392</v>
      </c>
      <c r="BH2153" s="94" t="s">
        <v>4393</v>
      </c>
      <c r="BI2153" s="94" t="str">
        <f t="shared" si="1313"/>
        <v>RT5</v>
      </c>
    </row>
    <row r="2154" spans="56:61" hidden="1" x14ac:dyDescent="0.3">
      <c r="BD2154" t="str">
        <f t="shared" si="1312"/>
        <v>RT5MHSOP 11</v>
      </c>
      <c r="BE2154" s="94" t="s">
        <v>4153</v>
      </c>
      <c r="BF2154" s="94" t="s">
        <v>4154</v>
      </c>
      <c r="BG2154" s="94" t="s">
        <v>4153</v>
      </c>
      <c r="BH2154" s="94" t="s">
        <v>4154</v>
      </c>
      <c r="BI2154" s="94" t="str">
        <f t="shared" si="1313"/>
        <v>RT5</v>
      </c>
    </row>
    <row r="2155" spans="56:61" hidden="1" x14ac:dyDescent="0.3">
      <c r="BD2155" t="str">
        <f t="shared" si="1312"/>
        <v>RT5MHSOP 11 (EPMA)</v>
      </c>
      <c r="BE2155" s="94" t="s">
        <v>4059</v>
      </c>
      <c r="BF2155" s="94" t="s">
        <v>4060</v>
      </c>
      <c r="BG2155" s="94" t="s">
        <v>4059</v>
      </c>
      <c r="BH2155" s="94" t="s">
        <v>4060</v>
      </c>
      <c r="BI2155" s="94" t="str">
        <f t="shared" si="1313"/>
        <v>RT5</v>
      </c>
    </row>
    <row r="2156" spans="56:61" hidden="1" x14ac:dyDescent="0.3">
      <c r="BD2156" t="str">
        <f t="shared" si="1312"/>
        <v>RT5MHSOP 12</v>
      </c>
      <c r="BE2156" s="94" t="s">
        <v>4071</v>
      </c>
      <c r="BF2156" s="94" t="s">
        <v>4072</v>
      </c>
      <c r="BG2156" s="94" t="s">
        <v>4071</v>
      </c>
      <c r="BH2156" s="94" t="s">
        <v>4072</v>
      </c>
      <c r="BI2156" s="94" t="str">
        <f t="shared" si="1313"/>
        <v>RT5</v>
      </c>
    </row>
    <row r="2157" spans="56:61" hidden="1" x14ac:dyDescent="0.3">
      <c r="BD2157" t="str">
        <f t="shared" si="1312"/>
        <v>RT5MHSOP 12 (EPMA)</v>
      </c>
      <c r="BE2157" s="94" t="s">
        <v>4077</v>
      </c>
      <c r="BF2157" s="94" t="s">
        <v>4078</v>
      </c>
      <c r="BG2157" s="94" t="s">
        <v>4077</v>
      </c>
      <c r="BH2157" s="94" t="s">
        <v>4078</v>
      </c>
      <c r="BI2157" s="94" t="str">
        <f t="shared" si="1313"/>
        <v>RT5</v>
      </c>
    </row>
    <row r="2158" spans="56:61" hidden="1" x14ac:dyDescent="0.3">
      <c r="BD2158" t="str">
        <f t="shared" si="1312"/>
        <v>RT5MHSOP 13</v>
      </c>
      <c r="BE2158" s="94" t="s">
        <v>4083</v>
      </c>
      <c r="BF2158" s="94" t="s">
        <v>4084</v>
      </c>
      <c r="BG2158" s="94" t="s">
        <v>4083</v>
      </c>
      <c r="BH2158" s="94" t="s">
        <v>4084</v>
      </c>
      <c r="BI2158" s="94" t="str">
        <f t="shared" si="1313"/>
        <v>RT5</v>
      </c>
    </row>
    <row r="2159" spans="56:61" hidden="1" x14ac:dyDescent="0.3">
      <c r="BD2159" t="str">
        <f t="shared" si="1312"/>
        <v>RT5MHSOP 13 (EPMA)</v>
      </c>
      <c r="BE2159" s="94" t="s">
        <v>4099</v>
      </c>
      <c r="BF2159" s="94" t="s">
        <v>4100</v>
      </c>
      <c r="BG2159" s="94" t="s">
        <v>4099</v>
      </c>
      <c r="BH2159" s="94" t="s">
        <v>4100</v>
      </c>
      <c r="BI2159" s="94" t="str">
        <f t="shared" si="1313"/>
        <v>RT5</v>
      </c>
    </row>
    <row r="2160" spans="56:61" hidden="1" x14ac:dyDescent="0.3">
      <c r="BD2160" t="str">
        <f t="shared" si="1312"/>
        <v>RT5MHSOP 14</v>
      </c>
      <c r="BE2160" s="94" t="s">
        <v>4115</v>
      </c>
      <c r="BF2160" s="94" t="s">
        <v>4116</v>
      </c>
      <c r="BG2160" s="94" t="s">
        <v>4115</v>
      </c>
      <c r="BH2160" s="94" t="s">
        <v>4116</v>
      </c>
      <c r="BI2160" s="94" t="str">
        <f t="shared" si="1313"/>
        <v>RT5</v>
      </c>
    </row>
    <row r="2161" spans="56:61" hidden="1" x14ac:dyDescent="0.3">
      <c r="BD2161" t="str">
        <f t="shared" si="1312"/>
        <v>RT5MHSOP 14 (EPMA)</v>
      </c>
      <c r="BE2161" s="94" t="s">
        <v>4121</v>
      </c>
      <c r="BF2161" s="94" t="s">
        <v>4122</v>
      </c>
      <c r="BG2161" s="94" t="s">
        <v>4121</v>
      </c>
      <c r="BH2161" s="94" t="s">
        <v>4122</v>
      </c>
      <c r="BI2161" s="94" t="str">
        <f t="shared" si="1313"/>
        <v>RT5</v>
      </c>
    </row>
    <row r="2162" spans="56:61" hidden="1" x14ac:dyDescent="0.3">
      <c r="BD2162" t="str">
        <f t="shared" si="1312"/>
        <v>RT5MHSOP 15</v>
      </c>
      <c r="BE2162" s="94" t="s">
        <v>4416</v>
      </c>
      <c r="BF2162" s="94" t="s">
        <v>4417</v>
      </c>
      <c r="BG2162" s="94" t="s">
        <v>4416</v>
      </c>
      <c r="BH2162" s="94" t="s">
        <v>4417</v>
      </c>
      <c r="BI2162" s="94" t="str">
        <f t="shared" si="1313"/>
        <v>RT5</v>
      </c>
    </row>
    <row r="2163" spans="56:61" hidden="1" x14ac:dyDescent="0.3">
      <c r="BD2163" t="str">
        <f t="shared" si="1312"/>
        <v>RT5MHSOP 15 (EPMA)</v>
      </c>
      <c r="BE2163" s="94" t="s">
        <v>4418</v>
      </c>
      <c r="BF2163" s="94" t="s">
        <v>4419</v>
      </c>
      <c r="BG2163" s="94" t="s">
        <v>4418</v>
      </c>
      <c r="BH2163" s="94" t="s">
        <v>4419</v>
      </c>
      <c r="BI2163" s="94" t="str">
        <f t="shared" si="1313"/>
        <v>RT5</v>
      </c>
    </row>
    <row r="2164" spans="56:61" hidden="1" x14ac:dyDescent="0.3">
      <c r="BD2164" t="str">
        <f t="shared" si="1312"/>
        <v>RT5MHSOP 16</v>
      </c>
      <c r="BE2164" s="94" t="s">
        <v>4458</v>
      </c>
      <c r="BF2164" s="94" t="s">
        <v>4459</v>
      </c>
      <c r="BG2164" s="94" t="s">
        <v>4458</v>
      </c>
      <c r="BH2164" s="94" t="s">
        <v>4459</v>
      </c>
      <c r="BI2164" s="94" t="str">
        <f t="shared" si="1313"/>
        <v>RT5</v>
      </c>
    </row>
    <row r="2165" spans="56:61" hidden="1" x14ac:dyDescent="0.3">
      <c r="BD2165" t="str">
        <f t="shared" si="1312"/>
        <v>RT5MHSOP 16 (EPMA)</v>
      </c>
      <c r="BE2165" s="94" t="s">
        <v>4460</v>
      </c>
      <c r="BF2165" s="94" t="s">
        <v>4461</v>
      </c>
      <c r="BG2165" s="94" t="s">
        <v>4460</v>
      </c>
      <c r="BH2165" s="94" t="s">
        <v>4461</v>
      </c>
      <c r="BI2165" s="94" t="str">
        <f t="shared" si="1313"/>
        <v>RT5</v>
      </c>
    </row>
    <row r="2166" spans="56:61" hidden="1" x14ac:dyDescent="0.3">
      <c r="BD2166" t="str">
        <f t="shared" si="1312"/>
        <v>RT5MHSOP 17</v>
      </c>
      <c r="BE2166" s="94" t="s">
        <v>4462</v>
      </c>
      <c r="BF2166" s="94" t="s">
        <v>4463</v>
      </c>
      <c r="BG2166" s="94" t="s">
        <v>4462</v>
      </c>
      <c r="BH2166" s="94" t="s">
        <v>4463</v>
      </c>
      <c r="BI2166" s="94" t="str">
        <f t="shared" si="1313"/>
        <v>RT5</v>
      </c>
    </row>
    <row r="2167" spans="56:61" hidden="1" x14ac:dyDescent="0.3">
      <c r="BD2167" t="str">
        <f t="shared" si="1312"/>
        <v>RT5MHSOP 17 (EPMA)</v>
      </c>
      <c r="BE2167" s="94" t="s">
        <v>4430</v>
      </c>
      <c r="BF2167" s="94" t="s">
        <v>4431</v>
      </c>
      <c r="BG2167" s="94" t="s">
        <v>4430</v>
      </c>
      <c r="BH2167" s="94" t="s">
        <v>4431</v>
      </c>
      <c r="BI2167" s="94" t="str">
        <f t="shared" si="1313"/>
        <v>RT5</v>
      </c>
    </row>
    <row r="2168" spans="56:61" hidden="1" x14ac:dyDescent="0.3">
      <c r="BD2168" t="str">
        <f t="shared" si="1312"/>
        <v>RT5MHSOP 18</v>
      </c>
      <c r="BE2168" s="94" t="s">
        <v>4063</v>
      </c>
      <c r="BF2168" s="94" t="s">
        <v>4064</v>
      </c>
      <c r="BG2168" s="94" t="s">
        <v>4063</v>
      </c>
      <c r="BH2168" s="94" t="s">
        <v>4064</v>
      </c>
      <c r="BI2168" s="94" t="str">
        <f t="shared" si="1313"/>
        <v>RT5</v>
      </c>
    </row>
    <row r="2169" spans="56:61" hidden="1" x14ac:dyDescent="0.3">
      <c r="BD2169" t="str">
        <f t="shared" si="1312"/>
        <v>RT5MHSOP 18 (EPMA)</v>
      </c>
      <c r="BE2169" s="94" t="s">
        <v>4065</v>
      </c>
      <c r="BF2169" s="94" t="s">
        <v>4066</v>
      </c>
      <c r="BG2169" s="94" t="s">
        <v>4065</v>
      </c>
      <c r="BH2169" s="94" t="s">
        <v>4066</v>
      </c>
      <c r="BI2169" s="94" t="str">
        <f t="shared" si="1313"/>
        <v>RT5</v>
      </c>
    </row>
    <row r="2170" spans="56:61" hidden="1" x14ac:dyDescent="0.3">
      <c r="BD2170" t="str">
        <f t="shared" si="1312"/>
        <v>RT5MHSOP 2</v>
      </c>
      <c r="BE2170" s="94" t="s">
        <v>4139</v>
      </c>
      <c r="BF2170" s="94" t="s">
        <v>4140</v>
      </c>
      <c r="BG2170" s="94" t="s">
        <v>4139</v>
      </c>
      <c r="BH2170" s="94" t="s">
        <v>4140</v>
      </c>
      <c r="BI2170" s="94" t="str">
        <f t="shared" si="1313"/>
        <v>RT5</v>
      </c>
    </row>
    <row r="2171" spans="56:61" hidden="1" x14ac:dyDescent="0.3">
      <c r="BD2171" t="str">
        <f t="shared" si="1312"/>
        <v>RT5MHSOP 2 (EPMA)</v>
      </c>
      <c r="BE2171" s="94" t="s">
        <v>4141</v>
      </c>
      <c r="BF2171" s="94" t="s">
        <v>4142</v>
      </c>
      <c r="BG2171" s="94" t="s">
        <v>4141</v>
      </c>
      <c r="BH2171" s="94" t="s">
        <v>4142</v>
      </c>
      <c r="BI2171" s="94" t="str">
        <f t="shared" si="1313"/>
        <v>RT5</v>
      </c>
    </row>
    <row r="2172" spans="56:61" hidden="1" x14ac:dyDescent="0.3">
      <c r="BD2172" t="str">
        <f t="shared" si="1312"/>
        <v>RT5MHSOP 3</v>
      </c>
      <c r="BE2172" s="94" t="s">
        <v>4143</v>
      </c>
      <c r="BF2172" s="94" t="s">
        <v>4144</v>
      </c>
      <c r="BG2172" s="94" t="s">
        <v>4143</v>
      </c>
      <c r="BH2172" s="94" t="s">
        <v>4144</v>
      </c>
      <c r="BI2172" s="94" t="str">
        <f t="shared" si="1313"/>
        <v>RT5</v>
      </c>
    </row>
    <row r="2173" spans="56:61" hidden="1" x14ac:dyDescent="0.3">
      <c r="BD2173" t="str">
        <f t="shared" si="1312"/>
        <v>RT5MHSOP 3 (EPMA)</v>
      </c>
      <c r="BE2173" s="94" t="s">
        <v>4145</v>
      </c>
      <c r="BF2173" s="94" t="s">
        <v>4146</v>
      </c>
      <c r="BG2173" s="94" t="s">
        <v>4145</v>
      </c>
      <c r="BH2173" s="94" t="s">
        <v>4146</v>
      </c>
      <c r="BI2173" s="94" t="str">
        <f t="shared" si="1313"/>
        <v>RT5</v>
      </c>
    </row>
    <row r="2174" spans="56:61" hidden="1" x14ac:dyDescent="0.3">
      <c r="BD2174" t="str">
        <f t="shared" si="1312"/>
        <v>RT5MHSOP 4</v>
      </c>
      <c r="BE2174" s="94" t="s">
        <v>4147</v>
      </c>
      <c r="BF2174" s="94" t="s">
        <v>4148</v>
      </c>
      <c r="BG2174" s="94" t="s">
        <v>4147</v>
      </c>
      <c r="BH2174" s="94" t="s">
        <v>4148</v>
      </c>
      <c r="BI2174" s="94" t="str">
        <f t="shared" si="1313"/>
        <v>RT5</v>
      </c>
    </row>
    <row r="2175" spans="56:61" hidden="1" x14ac:dyDescent="0.3">
      <c r="BD2175" t="str">
        <f t="shared" si="1312"/>
        <v>RT5MHSOP 4 (EPMA)</v>
      </c>
      <c r="BE2175" s="94" t="s">
        <v>4149</v>
      </c>
      <c r="BF2175" s="94" t="s">
        <v>4150</v>
      </c>
      <c r="BG2175" s="94" t="s">
        <v>4149</v>
      </c>
      <c r="BH2175" s="94" t="s">
        <v>4150</v>
      </c>
      <c r="BI2175" s="94" t="str">
        <f t="shared" si="1313"/>
        <v>RT5</v>
      </c>
    </row>
    <row r="2176" spans="56:61" hidden="1" x14ac:dyDescent="0.3">
      <c r="BD2176" t="str">
        <f t="shared" si="1312"/>
        <v>RT5MHSOP 5</v>
      </c>
      <c r="BE2176" s="94" t="s">
        <v>4151</v>
      </c>
      <c r="BF2176" s="94" t="s">
        <v>4152</v>
      </c>
      <c r="BG2176" s="94" t="s">
        <v>4151</v>
      </c>
      <c r="BH2176" s="94" t="s">
        <v>4152</v>
      </c>
      <c r="BI2176" s="94" t="str">
        <f t="shared" si="1313"/>
        <v>RT5</v>
      </c>
    </row>
    <row r="2177" spans="56:61" hidden="1" x14ac:dyDescent="0.3">
      <c r="BD2177" t="str">
        <f t="shared" si="1312"/>
        <v>RT5MHSOP 5 (EPMA)</v>
      </c>
      <c r="BE2177" s="94" t="s">
        <v>4372</v>
      </c>
      <c r="BF2177" s="94" t="s">
        <v>4373</v>
      </c>
      <c r="BG2177" s="94" t="s">
        <v>4372</v>
      </c>
      <c r="BH2177" s="94" t="s">
        <v>4373</v>
      </c>
      <c r="BI2177" s="94" t="str">
        <f t="shared" si="1313"/>
        <v>RT5</v>
      </c>
    </row>
    <row r="2178" spans="56:61" hidden="1" x14ac:dyDescent="0.3">
      <c r="BD2178" t="str">
        <f t="shared" si="1312"/>
        <v>RT5MHSOP 6</v>
      </c>
      <c r="BE2178" s="94" t="s">
        <v>4374</v>
      </c>
      <c r="BF2178" s="94" t="s">
        <v>4375</v>
      </c>
      <c r="BG2178" s="94" t="s">
        <v>4374</v>
      </c>
      <c r="BH2178" s="94" t="s">
        <v>4375</v>
      </c>
      <c r="BI2178" s="94" t="str">
        <f t="shared" si="1313"/>
        <v>RT5</v>
      </c>
    </row>
    <row r="2179" spans="56:61" hidden="1" x14ac:dyDescent="0.3">
      <c r="BD2179" t="str">
        <f t="shared" si="1312"/>
        <v>RT5MHSOP 6 (EPMA)</v>
      </c>
      <c r="BE2179" s="94" t="s">
        <v>4376</v>
      </c>
      <c r="BF2179" s="94" t="s">
        <v>4377</v>
      </c>
      <c r="BG2179" s="94" t="s">
        <v>4376</v>
      </c>
      <c r="BH2179" s="94" t="s">
        <v>4377</v>
      </c>
      <c r="BI2179" s="94" t="str">
        <f t="shared" si="1313"/>
        <v>RT5</v>
      </c>
    </row>
    <row r="2180" spans="56:61" hidden="1" x14ac:dyDescent="0.3">
      <c r="BD2180" t="str">
        <f t="shared" si="1312"/>
        <v>RT5MHSOP 7</v>
      </c>
      <c r="BE2180" s="94" t="s">
        <v>4378</v>
      </c>
      <c r="BF2180" s="94" t="s">
        <v>4379</v>
      </c>
      <c r="BG2180" s="94" t="s">
        <v>4378</v>
      </c>
      <c r="BH2180" s="94" t="s">
        <v>4379</v>
      </c>
      <c r="BI2180" s="94" t="str">
        <f t="shared" si="1313"/>
        <v>RT5</v>
      </c>
    </row>
    <row r="2181" spans="56:61" hidden="1" x14ac:dyDescent="0.3">
      <c r="BD2181" t="str">
        <f t="shared" si="1312"/>
        <v>RT5MHSOP 7 (EPMA)</v>
      </c>
      <c r="BE2181" s="94" t="s">
        <v>4380</v>
      </c>
      <c r="BF2181" s="94" t="s">
        <v>4381</v>
      </c>
      <c r="BG2181" s="94" t="s">
        <v>4380</v>
      </c>
      <c r="BH2181" s="94" t="s">
        <v>4381</v>
      </c>
      <c r="BI2181" s="94" t="str">
        <f t="shared" si="1313"/>
        <v>RT5</v>
      </c>
    </row>
    <row r="2182" spans="56:61" hidden="1" x14ac:dyDescent="0.3">
      <c r="BD2182" t="str">
        <f t="shared" si="1312"/>
        <v>RT5MHSOP 8</v>
      </c>
      <c r="BE2182" s="94" t="s">
        <v>4382</v>
      </c>
      <c r="BF2182" s="94" t="s">
        <v>4383</v>
      </c>
      <c r="BG2182" s="94" t="s">
        <v>4382</v>
      </c>
      <c r="BH2182" s="94" t="s">
        <v>4383</v>
      </c>
      <c r="BI2182" s="94" t="str">
        <f t="shared" si="1313"/>
        <v>RT5</v>
      </c>
    </row>
    <row r="2183" spans="56:61" hidden="1" x14ac:dyDescent="0.3">
      <c r="BD2183" t="str">
        <f t="shared" si="1312"/>
        <v>RT5MHSOP 8 (EPMA)</v>
      </c>
      <c r="BE2183" s="94" t="s">
        <v>4384</v>
      </c>
      <c r="BF2183" s="94" t="s">
        <v>4385</v>
      </c>
      <c r="BG2183" s="94" t="s">
        <v>4384</v>
      </c>
      <c r="BH2183" s="94" t="s">
        <v>4385</v>
      </c>
      <c r="BI2183" s="94" t="str">
        <f t="shared" si="1313"/>
        <v>RT5</v>
      </c>
    </row>
    <row r="2184" spans="56:61" hidden="1" x14ac:dyDescent="0.3">
      <c r="BD2184" t="str">
        <f t="shared" si="1312"/>
        <v>RT5MHSOP 9</v>
      </c>
      <c r="BE2184" s="94" t="s">
        <v>4386</v>
      </c>
      <c r="BF2184" s="94" t="s">
        <v>4387</v>
      </c>
      <c r="BG2184" s="94" t="s">
        <v>4386</v>
      </c>
      <c r="BH2184" s="94" t="s">
        <v>4387</v>
      </c>
      <c r="BI2184" s="94" t="str">
        <f t="shared" si="1313"/>
        <v>RT5</v>
      </c>
    </row>
    <row r="2185" spans="56:61" hidden="1" x14ac:dyDescent="0.3">
      <c r="BD2185" t="str">
        <f t="shared" si="1312"/>
        <v>RT5MHSOP 9 (EPMA)</v>
      </c>
      <c r="BE2185" s="94" t="s">
        <v>4388</v>
      </c>
      <c r="BF2185" s="94" t="s">
        <v>4389</v>
      </c>
      <c r="BG2185" s="94" t="s">
        <v>4388</v>
      </c>
      <c r="BH2185" s="94" t="s">
        <v>4389</v>
      </c>
      <c r="BI2185" s="94" t="str">
        <f t="shared" si="1313"/>
        <v>RT5</v>
      </c>
    </row>
    <row r="2186" spans="56:61" hidden="1" x14ac:dyDescent="0.3">
      <c r="BD2186" t="str">
        <f t="shared" si="1312"/>
        <v>RT5MHSOP BEECHWOOD</v>
      </c>
      <c r="BE2186" s="94" t="s">
        <v>4135</v>
      </c>
      <c r="BF2186" s="94" t="s">
        <v>4136</v>
      </c>
      <c r="BG2186" s="94" t="s">
        <v>4135</v>
      </c>
      <c r="BH2186" s="94" t="s">
        <v>4136</v>
      </c>
      <c r="BI2186" s="94" t="str">
        <f t="shared" si="1313"/>
        <v>RT5</v>
      </c>
    </row>
    <row r="2187" spans="56:61" hidden="1" x14ac:dyDescent="0.3">
      <c r="BD2187" t="str">
        <f t="shared" si="1312"/>
        <v>RT5MHSOP BENNION</v>
      </c>
      <c r="BE2187" s="94" t="s">
        <v>4133</v>
      </c>
      <c r="BF2187" s="94" t="s">
        <v>4134</v>
      </c>
      <c r="BG2187" s="94" t="s">
        <v>4133</v>
      </c>
      <c r="BH2187" s="94" t="s">
        <v>4134</v>
      </c>
      <c r="BI2187" s="94" t="str">
        <f t="shared" si="1313"/>
        <v>RT5</v>
      </c>
    </row>
    <row r="2188" spans="56:61" hidden="1" x14ac:dyDescent="0.3">
      <c r="BD2188" t="str">
        <f t="shared" si="1312"/>
        <v>RT5MILL LODGE</v>
      </c>
      <c r="BE2188" s="94" t="s">
        <v>8141</v>
      </c>
      <c r="BF2188" s="94" t="s">
        <v>9368</v>
      </c>
      <c r="BG2188" s="94" t="s">
        <v>8141</v>
      </c>
      <c r="BH2188" s="94" t="s">
        <v>9368</v>
      </c>
      <c r="BI2188" s="94" t="str">
        <f t="shared" si="1313"/>
        <v>RT5</v>
      </c>
    </row>
    <row r="2189" spans="56:61" hidden="1" x14ac:dyDescent="0.3">
      <c r="BD2189" t="str">
        <f t="shared" si="1312"/>
        <v>RT5MMH DALGLEISH WARD</v>
      </c>
      <c r="BE2189" s="94" t="s">
        <v>4444</v>
      </c>
      <c r="BF2189" s="94" t="s">
        <v>4445</v>
      </c>
      <c r="BG2189" s="94" t="s">
        <v>4444</v>
      </c>
      <c r="BH2189" s="94" t="s">
        <v>4445</v>
      </c>
      <c r="BI2189" s="94" t="str">
        <f t="shared" si="1313"/>
        <v>RT5</v>
      </c>
    </row>
    <row r="2190" spans="56:61" hidden="1" x14ac:dyDescent="0.3">
      <c r="BD2190" t="str">
        <f t="shared" si="1312"/>
        <v>RT5MRH ADULT MENTAL HEALTH (EPMA)</v>
      </c>
      <c r="BE2190" s="94" t="s">
        <v>4432</v>
      </c>
      <c r="BF2190" s="94" t="s">
        <v>4433</v>
      </c>
      <c r="BG2190" s="94" t="s">
        <v>4432</v>
      </c>
      <c r="BH2190" s="94" t="s">
        <v>4433</v>
      </c>
      <c r="BI2190" s="94" t="str">
        <f t="shared" si="1313"/>
        <v>RT5</v>
      </c>
    </row>
    <row r="2191" spans="56:61" hidden="1" x14ac:dyDescent="0.3">
      <c r="BD2191" t="str">
        <f t="shared" si="1312"/>
        <v>RT5NW LEICESTERSHIRE 1</v>
      </c>
      <c r="BE2191" s="94" t="s">
        <v>4264</v>
      </c>
      <c r="BF2191" s="94" t="s">
        <v>4265</v>
      </c>
      <c r="BG2191" s="94" t="s">
        <v>4264</v>
      </c>
      <c r="BH2191" s="94" t="s">
        <v>4265</v>
      </c>
      <c r="BI2191" s="94" t="str">
        <f t="shared" si="1313"/>
        <v>RT5</v>
      </c>
    </row>
    <row r="2192" spans="56:61" hidden="1" x14ac:dyDescent="0.3">
      <c r="BD2192" t="str">
        <f t="shared" si="1312"/>
        <v>RT5NW LEICESTERSHIRE 1 (EPMA)</v>
      </c>
      <c r="BE2192" s="94" t="s">
        <v>4266</v>
      </c>
      <c r="BF2192" s="94" t="s">
        <v>4267</v>
      </c>
      <c r="BG2192" s="94" t="s">
        <v>4266</v>
      </c>
      <c r="BH2192" s="94" t="s">
        <v>4267</v>
      </c>
      <c r="BI2192" s="94" t="str">
        <f t="shared" si="1313"/>
        <v>RT5</v>
      </c>
    </row>
    <row r="2193" spans="56:61" hidden="1" x14ac:dyDescent="0.3">
      <c r="BD2193" t="str">
        <f t="shared" si="1312"/>
        <v>RT5NW LEICESTERSHIRE 2</v>
      </c>
      <c r="BE2193" s="94" t="s">
        <v>4268</v>
      </c>
      <c r="BF2193" s="94" t="s">
        <v>4269</v>
      </c>
      <c r="BG2193" s="94" t="s">
        <v>4268</v>
      </c>
      <c r="BH2193" s="94" t="s">
        <v>4269</v>
      </c>
      <c r="BI2193" s="94" t="str">
        <f t="shared" si="1313"/>
        <v>RT5</v>
      </c>
    </row>
    <row r="2194" spans="56:61" hidden="1" x14ac:dyDescent="0.3">
      <c r="BD2194" t="str">
        <f t="shared" si="1312"/>
        <v>RT5NW LEICESTERSHIRE 2 (EPMA)</v>
      </c>
      <c r="BE2194" s="94" t="s">
        <v>4270</v>
      </c>
      <c r="BF2194" s="94" t="s">
        <v>4271</v>
      </c>
      <c r="BG2194" s="94" t="s">
        <v>4270</v>
      </c>
      <c r="BH2194" s="94" t="s">
        <v>4271</v>
      </c>
      <c r="BI2194" s="94" t="str">
        <f t="shared" si="1313"/>
        <v>RT5</v>
      </c>
    </row>
    <row r="2195" spans="56:61" hidden="1" x14ac:dyDescent="0.3">
      <c r="BD2195" t="str">
        <f t="shared" si="1312"/>
        <v>RT5NW LEICESTERSHIRE 3</v>
      </c>
      <c r="BE2195" s="94" t="s">
        <v>4272</v>
      </c>
      <c r="BF2195" s="94" t="s">
        <v>4273</v>
      </c>
      <c r="BG2195" s="94" t="s">
        <v>4272</v>
      </c>
      <c r="BH2195" s="94" t="s">
        <v>4273</v>
      </c>
      <c r="BI2195" s="94" t="str">
        <f t="shared" si="1313"/>
        <v>RT5</v>
      </c>
    </row>
    <row r="2196" spans="56:61" hidden="1" x14ac:dyDescent="0.3">
      <c r="BD2196" t="str">
        <f t="shared" si="1312"/>
        <v>RT5NW LEICESTERSHIRE 3 (EPMA)</v>
      </c>
      <c r="BE2196" s="94" t="s">
        <v>4274</v>
      </c>
      <c r="BF2196" s="94" t="s">
        <v>4275</v>
      </c>
      <c r="BG2196" s="94" t="s">
        <v>4274</v>
      </c>
      <c r="BH2196" s="94" t="s">
        <v>4275</v>
      </c>
      <c r="BI2196" s="94" t="str">
        <f t="shared" si="1313"/>
        <v>RT5</v>
      </c>
    </row>
    <row r="2197" spans="56:61" hidden="1" x14ac:dyDescent="0.3">
      <c r="BD2197" t="str">
        <f t="shared" si="1312"/>
        <v>RT5NW LEICESTERSHIRE 4</v>
      </c>
      <c r="BE2197" s="94" t="s">
        <v>4276</v>
      </c>
      <c r="BF2197" s="94" t="s">
        <v>4277</v>
      </c>
      <c r="BG2197" s="94" t="s">
        <v>4276</v>
      </c>
      <c r="BH2197" s="94" t="s">
        <v>4277</v>
      </c>
      <c r="BI2197" s="94" t="str">
        <f t="shared" si="1313"/>
        <v>RT5</v>
      </c>
    </row>
    <row r="2198" spans="56:61" hidden="1" x14ac:dyDescent="0.3">
      <c r="BD2198" t="str">
        <f t="shared" si="1312"/>
        <v>RT5NW LEICESTERSHIRE 4 (EPMA)</v>
      </c>
      <c r="BE2198" s="94" t="s">
        <v>4278</v>
      </c>
      <c r="BF2198" s="94" t="s">
        <v>4279</v>
      </c>
      <c r="BG2198" s="94" t="s">
        <v>4278</v>
      </c>
      <c r="BH2198" s="94" t="s">
        <v>4279</v>
      </c>
      <c r="BI2198" s="94" t="str">
        <f t="shared" si="1313"/>
        <v>RT5</v>
      </c>
    </row>
    <row r="2199" spans="56:61" hidden="1" x14ac:dyDescent="0.3">
      <c r="BD2199" t="str">
        <f t="shared" si="1312"/>
        <v>RT5PARKSIDE</v>
      </c>
      <c r="BE2199" s="94" t="s">
        <v>4450</v>
      </c>
      <c r="BF2199" s="94" t="s">
        <v>4451</v>
      </c>
      <c r="BG2199" s="94" t="s">
        <v>4450</v>
      </c>
      <c r="BH2199" s="94" t="s">
        <v>4451</v>
      </c>
      <c r="BI2199" s="94" t="str">
        <f t="shared" si="1313"/>
        <v>RT5</v>
      </c>
    </row>
    <row r="2200" spans="56:61" hidden="1" x14ac:dyDescent="0.3">
      <c r="BD2200" t="str">
        <f t="shared" si="1312"/>
        <v>RT5PSYCHO-ONCOLOGY 1</v>
      </c>
      <c r="BE2200" s="94" t="s">
        <v>4280</v>
      </c>
      <c r="BF2200" s="94" t="s">
        <v>4281</v>
      </c>
      <c r="BG2200" s="94" t="s">
        <v>4280</v>
      </c>
      <c r="BH2200" s="94" t="s">
        <v>4281</v>
      </c>
      <c r="BI2200" s="94" t="str">
        <f t="shared" si="1313"/>
        <v>RT5</v>
      </c>
    </row>
    <row r="2201" spans="56:61" hidden="1" x14ac:dyDescent="0.3">
      <c r="BD2201" t="str">
        <f t="shared" si="1312"/>
        <v>RT5PSYCHO-ONCOLOGY 1 (EPMA)</v>
      </c>
      <c r="BE2201" s="94" t="s">
        <v>4282</v>
      </c>
      <c r="BF2201" s="94" t="s">
        <v>4283</v>
      </c>
      <c r="BG2201" s="94" t="s">
        <v>4282</v>
      </c>
      <c r="BH2201" s="94" t="s">
        <v>4283</v>
      </c>
      <c r="BI2201" s="94" t="str">
        <f t="shared" si="1313"/>
        <v>RT5</v>
      </c>
    </row>
    <row r="2202" spans="56:61" hidden="1" x14ac:dyDescent="0.3">
      <c r="BD2202" t="str">
        <f t="shared" si="1312"/>
        <v>RT5PSYCHOTHERAPY 1</v>
      </c>
      <c r="BE2202" s="94" t="s">
        <v>4284</v>
      </c>
      <c r="BF2202" s="94" t="s">
        <v>4285</v>
      </c>
      <c r="BG2202" s="94" t="s">
        <v>4284</v>
      </c>
      <c r="BH2202" s="94" t="s">
        <v>4285</v>
      </c>
      <c r="BI2202" s="94" t="str">
        <f t="shared" si="1313"/>
        <v>RT5</v>
      </c>
    </row>
    <row r="2203" spans="56:61" hidden="1" x14ac:dyDescent="0.3">
      <c r="BD2203" t="str">
        <f t="shared" si="1312"/>
        <v>RT5PSYCHOTHERAPY 1 (EPMA)</v>
      </c>
      <c r="BE2203" s="94" t="s">
        <v>4286</v>
      </c>
      <c r="BF2203" s="94" t="s">
        <v>4287</v>
      </c>
      <c r="BG2203" s="94" t="s">
        <v>4286</v>
      </c>
      <c r="BH2203" s="94" t="s">
        <v>4287</v>
      </c>
      <c r="BI2203" s="94" t="str">
        <f t="shared" si="1313"/>
        <v>RT5</v>
      </c>
    </row>
    <row r="2204" spans="56:61" hidden="1" x14ac:dyDescent="0.3">
      <c r="BD2204" t="str">
        <f t="shared" si="1312"/>
        <v>RT5PSYCHOTHERAPY 2</v>
      </c>
      <c r="BE2204" s="94" t="s">
        <v>4288</v>
      </c>
      <c r="BF2204" s="94" t="s">
        <v>4289</v>
      </c>
      <c r="BG2204" s="94" t="s">
        <v>4288</v>
      </c>
      <c r="BH2204" s="94" t="s">
        <v>4289</v>
      </c>
      <c r="BI2204" s="94" t="str">
        <f t="shared" si="1313"/>
        <v>RT5</v>
      </c>
    </row>
    <row r="2205" spans="56:61" hidden="1" x14ac:dyDescent="0.3">
      <c r="BD2205" t="str">
        <f t="shared" ref="BD2205:BD2268" si="1314">CONCATENATE(LEFT(BE2205, 3),BF2205)</f>
        <v>RT5PSYCHOTHERAPY 2 (EPMA)</v>
      </c>
      <c r="BE2205" s="94" t="s">
        <v>4290</v>
      </c>
      <c r="BF2205" s="94" t="s">
        <v>4291</v>
      </c>
      <c r="BG2205" s="94" t="s">
        <v>4290</v>
      </c>
      <c r="BH2205" s="94" t="s">
        <v>4291</v>
      </c>
      <c r="BI2205" s="94" t="str">
        <f t="shared" ref="BI2205:BI2268" si="1315">LEFT(BG2205,3)</f>
        <v>RT5</v>
      </c>
    </row>
    <row r="2206" spans="56:61" hidden="1" x14ac:dyDescent="0.3">
      <c r="BD2206" t="str">
        <f t="shared" si="1314"/>
        <v>RT5PSYCHOTHERAPY 3</v>
      </c>
      <c r="BE2206" s="94" t="s">
        <v>4125</v>
      </c>
      <c r="BF2206" s="94" t="s">
        <v>4126</v>
      </c>
      <c r="BG2206" s="94" t="s">
        <v>4125</v>
      </c>
      <c r="BH2206" s="94" t="s">
        <v>4126</v>
      </c>
      <c r="BI2206" s="94" t="str">
        <f t="shared" si="1315"/>
        <v>RT5</v>
      </c>
    </row>
    <row r="2207" spans="56:61" hidden="1" x14ac:dyDescent="0.3">
      <c r="BD2207" t="str">
        <f t="shared" si="1314"/>
        <v>RT5PSYCHOTHERAPY 3 (EPMA)</v>
      </c>
      <c r="BE2207" s="94" t="s">
        <v>4131</v>
      </c>
      <c r="BF2207" s="94" t="s">
        <v>4132</v>
      </c>
      <c r="BG2207" s="94" t="s">
        <v>4131</v>
      </c>
      <c r="BH2207" s="94" t="s">
        <v>4132</v>
      </c>
      <c r="BI2207" s="94" t="str">
        <f t="shared" si="1315"/>
        <v>RT5</v>
      </c>
    </row>
    <row r="2208" spans="56:61" hidden="1" x14ac:dyDescent="0.3">
      <c r="BD2208" t="str">
        <f t="shared" si="1314"/>
        <v>RT5RATHLIN</v>
      </c>
      <c r="BE2208" s="94" t="s">
        <v>4227</v>
      </c>
      <c r="BF2208" s="94" t="s">
        <v>4228</v>
      </c>
      <c r="BG2208" s="94" t="s">
        <v>4227</v>
      </c>
      <c r="BH2208" s="94" t="s">
        <v>4228</v>
      </c>
      <c r="BI2208" s="94" t="str">
        <f t="shared" si="1315"/>
        <v>RT5</v>
      </c>
    </row>
    <row r="2209" spans="56:61" hidden="1" x14ac:dyDescent="0.3">
      <c r="BD2209" t="str">
        <f t="shared" si="1314"/>
        <v>RT5RMH RUTLAND WARD</v>
      </c>
      <c r="BE2209" s="94" t="s">
        <v>4446</v>
      </c>
      <c r="BF2209" s="94" t="s">
        <v>4447</v>
      </c>
      <c r="BG2209" s="94" t="s">
        <v>4446</v>
      </c>
      <c r="BH2209" s="94" t="s">
        <v>4447</v>
      </c>
      <c r="BI2209" s="94" t="str">
        <f t="shared" si="1315"/>
        <v>RT5</v>
      </c>
    </row>
    <row r="2210" spans="56:61" hidden="1" x14ac:dyDescent="0.3">
      <c r="BD2210" t="str">
        <f t="shared" si="1314"/>
        <v>RT5ROTHESAY</v>
      </c>
      <c r="BE2210" s="94" t="s">
        <v>4300</v>
      </c>
      <c r="BF2210" s="94" t="s">
        <v>4301</v>
      </c>
      <c r="BG2210" s="94" t="s">
        <v>4300</v>
      </c>
      <c r="BH2210" s="94" t="s">
        <v>4301</v>
      </c>
      <c r="BI2210" s="94" t="str">
        <f t="shared" si="1315"/>
        <v>RT5</v>
      </c>
    </row>
    <row r="2211" spans="56:61" hidden="1" x14ac:dyDescent="0.3">
      <c r="BD2211" t="str">
        <f t="shared" si="1314"/>
        <v>RT5RUTLAND HOSPITAL</v>
      </c>
      <c r="BE2211" s="94" t="s">
        <v>4354</v>
      </c>
      <c r="BF2211" s="94" t="s">
        <v>4355</v>
      </c>
      <c r="BG2211" s="94" t="s">
        <v>4354</v>
      </c>
      <c r="BH2211" s="94" t="s">
        <v>4355</v>
      </c>
      <c r="BI2211" s="94" t="str">
        <f t="shared" si="1315"/>
        <v>RT5</v>
      </c>
    </row>
    <row r="2212" spans="56:61" hidden="1" x14ac:dyDescent="0.3">
      <c r="BD2212" t="str">
        <f t="shared" si="1314"/>
        <v>RT5SOUTH LEICESTERSHIRE 1</v>
      </c>
      <c r="BE2212" s="94" t="s">
        <v>4292</v>
      </c>
      <c r="BF2212" s="94" t="s">
        <v>4293</v>
      </c>
      <c r="BG2212" s="94" t="s">
        <v>4292</v>
      </c>
      <c r="BH2212" s="94" t="s">
        <v>4293</v>
      </c>
      <c r="BI2212" s="94" t="str">
        <f t="shared" si="1315"/>
        <v>RT5</v>
      </c>
    </row>
    <row r="2213" spans="56:61" hidden="1" x14ac:dyDescent="0.3">
      <c r="BD2213" t="str">
        <f t="shared" si="1314"/>
        <v>RT5SOUTH LEICESTERSHIRE 1 (EPMA)</v>
      </c>
      <c r="BE2213" s="94" t="s">
        <v>4294</v>
      </c>
      <c r="BF2213" s="94" t="s">
        <v>4295</v>
      </c>
      <c r="BG2213" s="94" t="s">
        <v>4294</v>
      </c>
      <c r="BH2213" s="94" t="s">
        <v>4295</v>
      </c>
      <c r="BI2213" s="94" t="str">
        <f t="shared" si="1315"/>
        <v>RT5</v>
      </c>
    </row>
    <row r="2214" spans="56:61" hidden="1" x14ac:dyDescent="0.3">
      <c r="BD2214" t="str">
        <f t="shared" si="1314"/>
        <v>RT5SOUTH LEICESTERSHIRE 2</v>
      </c>
      <c r="BE2214" s="94" t="s">
        <v>4296</v>
      </c>
      <c r="BF2214" s="94" t="s">
        <v>4297</v>
      </c>
      <c r="BG2214" s="94" t="s">
        <v>4296</v>
      </c>
      <c r="BH2214" s="94" t="s">
        <v>4297</v>
      </c>
      <c r="BI2214" s="94" t="str">
        <f t="shared" si="1315"/>
        <v>RT5</v>
      </c>
    </row>
    <row r="2215" spans="56:61" hidden="1" x14ac:dyDescent="0.3">
      <c r="BD2215" t="str">
        <f t="shared" si="1314"/>
        <v>RT5SOUTH LEICESTERSHIRE 2 (EPMA)</v>
      </c>
      <c r="BE2215" s="94" t="s">
        <v>4302</v>
      </c>
      <c r="BF2215" s="94" t="s">
        <v>4303</v>
      </c>
      <c r="BG2215" s="94" t="s">
        <v>4302</v>
      </c>
      <c r="BH2215" s="94" t="s">
        <v>4303</v>
      </c>
      <c r="BI2215" s="94" t="str">
        <f t="shared" si="1315"/>
        <v>RT5</v>
      </c>
    </row>
    <row r="2216" spans="56:61" hidden="1" x14ac:dyDescent="0.3">
      <c r="BD2216" t="str">
        <f t="shared" si="1314"/>
        <v>RT5SOUTH LEICESTERSHIRE 3</v>
      </c>
      <c r="BE2216" s="94" t="s">
        <v>4304</v>
      </c>
      <c r="BF2216" s="94" t="s">
        <v>4305</v>
      </c>
      <c r="BG2216" s="94" t="s">
        <v>4304</v>
      </c>
      <c r="BH2216" s="94" t="s">
        <v>4305</v>
      </c>
      <c r="BI2216" s="94" t="str">
        <f t="shared" si="1315"/>
        <v>RT5</v>
      </c>
    </row>
    <row r="2217" spans="56:61" hidden="1" x14ac:dyDescent="0.3">
      <c r="BD2217" t="str">
        <f t="shared" si="1314"/>
        <v>RT5SOUTH LEICESTERSHIRE 3 (EPMA)</v>
      </c>
      <c r="BE2217" s="94" t="s">
        <v>4306</v>
      </c>
      <c r="BF2217" s="94" t="s">
        <v>4307</v>
      </c>
      <c r="BG2217" s="94" t="s">
        <v>4306</v>
      </c>
      <c r="BH2217" s="94" t="s">
        <v>4307</v>
      </c>
      <c r="BI2217" s="94" t="str">
        <f t="shared" si="1315"/>
        <v>RT5</v>
      </c>
    </row>
    <row r="2218" spans="56:61" hidden="1" x14ac:dyDescent="0.3">
      <c r="BD2218" t="str">
        <f t="shared" si="1314"/>
        <v>RT5SOUTH LEICESTERSHIRE 4</v>
      </c>
      <c r="BE2218" s="94" t="s">
        <v>4308</v>
      </c>
      <c r="BF2218" s="94" t="s">
        <v>4309</v>
      </c>
      <c r="BG2218" s="94" t="s">
        <v>4308</v>
      </c>
      <c r="BH2218" s="94" t="s">
        <v>4309</v>
      </c>
      <c r="BI2218" s="94" t="str">
        <f t="shared" si="1315"/>
        <v>RT5</v>
      </c>
    </row>
    <row r="2219" spans="56:61" hidden="1" x14ac:dyDescent="0.3">
      <c r="BD2219" t="str">
        <f t="shared" si="1314"/>
        <v>RT5SOUTH LEICESTERSHIRE 4 (EPMA)</v>
      </c>
      <c r="BE2219" s="94" t="s">
        <v>4310</v>
      </c>
      <c r="BF2219" s="94" t="s">
        <v>4311</v>
      </c>
      <c r="BG2219" s="94" t="s">
        <v>4310</v>
      </c>
      <c r="BH2219" s="94" t="s">
        <v>4311</v>
      </c>
      <c r="BI2219" s="94" t="str">
        <f t="shared" si="1315"/>
        <v>RT5</v>
      </c>
    </row>
    <row r="2220" spans="56:61" hidden="1" x14ac:dyDescent="0.3">
      <c r="BD2220" t="str">
        <f t="shared" si="1314"/>
        <v>RT5SOUTH LEICESTERSHIRE 5</v>
      </c>
      <c r="BE2220" s="94" t="s">
        <v>4312</v>
      </c>
      <c r="BF2220" s="94" t="s">
        <v>4313</v>
      </c>
      <c r="BG2220" s="94" t="s">
        <v>4312</v>
      </c>
      <c r="BH2220" s="94" t="s">
        <v>4313</v>
      </c>
      <c r="BI2220" s="94" t="str">
        <f t="shared" si="1315"/>
        <v>RT5</v>
      </c>
    </row>
    <row r="2221" spans="56:61" hidden="1" x14ac:dyDescent="0.3">
      <c r="BD2221" t="str">
        <f t="shared" si="1314"/>
        <v>RT5SOUTH LEICESTERSHIRE 5 (EPMA)</v>
      </c>
      <c r="BE2221" s="94" t="s">
        <v>4314</v>
      </c>
      <c r="BF2221" s="94" t="s">
        <v>4315</v>
      </c>
      <c r="BG2221" s="94" t="s">
        <v>4314</v>
      </c>
      <c r="BH2221" s="94" t="s">
        <v>4315</v>
      </c>
      <c r="BI2221" s="94" t="str">
        <f t="shared" si="1315"/>
        <v>RT5</v>
      </c>
    </row>
    <row r="2222" spans="56:61" hidden="1" x14ac:dyDescent="0.3">
      <c r="BD2222" t="str">
        <f t="shared" si="1314"/>
        <v>RT5ST LUKES</v>
      </c>
      <c r="BE2222" s="94" t="s">
        <v>4448</v>
      </c>
      <c r="BF2222" s="94" t="s">
        <v>9369</v>
      </c>
      <c r="BG2222" s="94" t="s">
        <v>4448</v>
      </c>
      <c r="BH2222" s="94" t="s">
        <v>9369</v>
      </c>
      <c r="BI2222" s="94" t="str">
        <f t="shared" si="1315"/>
        <v>RT5</v>
      </c>
    </row>
    <row r="2223" spans="56:61" hidden="1" x14ac:dyDescent="0.3">
      <c r="BD2223" t="str">
        <f t="shared" si="1314"/>
        <v>RT5ST LUKES HOSPITAL WARDS</v>
      </c>
      <c r="BE2223" s="94" t="s">
        <v>4448</v>
      </c>
      <c r="BF2223" s="94" t="s">
        <v>4449</v>
      </c>
      <c r="BG2223" s="94" t="s">
        <v>4448</v>
      </c>
      <c r="BH2223" s="94" t="s">
        <v>4449</v>
      </c>
      <c r="BI2223" s="94" t="str">
        <f t="shared" si="1315"/>
        <v>RT5</v>
      </c>
    </row>
    <row r="2224" spans="56:61" hidden="1" x14ac:dyDescent="0.3">
      <c r="BD2224" t="str">
        <f t="shared" si="1314"/>
        <v>RT5STEWART HOUSE</v>
      </c>
      <c r="BE2224" s="94" t="s">
        <v>8142</v>
      </c>
      <c r="BF2224" s="94" t="s">
        <v>9370</v>
      </c>
      <c r="BG2224" s="94" t="s">
        <v>8142</v>
      </c>
      <c r="BH2224" s="94" t="s">
        <v>9370</v>
      </c>
      <c r="BI2224" s="94" t="str">
        <f t="shared" si="1315"/>
        <v>RT5</v>
      </c>
    </row>
    <row r="2225" spans="56:61" hidden="1" x14ac:dyDescent="0.3">
      <c r="BD2225" t="str">
        <f t="shared" si="1314"/>
        <v>RT5SUITE P1</v>
      </c>
      <c r="BE2225" s="94" t="s">
        <v>4348</v>
      </c>
      <c r="BF2225" s="94" t="s">
        <v>4349</v>
      </c>
      <c r="BG2225" s="94" t="s">
        <v>4348</v>
      </c>
      <c r="BH2225" s="94" t="s">
        <v>4349</v>
      </c>
      <c r="BI2225" s="94" t="str">
        <f t="shared" si="1315"/>
        <v>RT5</v>
      </c>
    </row>
    <row r="2226" spans="56:61" hidden="1" x14ac:dyDescent="0.3">
      <c r="BD2226" t="str">
        <f t="shared" si="1314"/>
        <v>RT5TARRY VIEW</v>
      </c>
      <c r="BE2226" s="94" t="s">
        <v>4324</v>
      </c>
      <c r="BF2226" s="94" t="s">
        <v>4325</v>
      </c>
      <c r="BG2226" s="94" t="s">
        <v>4324</v>
      </c>
      <c r="BH2226" s="94" t="s">
        <v>4325</v>
      </c>
      <c r="BI2226" s="94" t="str">
        <f t="shared" si="1315"/>
        <v>RT5</v>
      </c>
    </row>
    <row r="2227" spans="56:61" hidden="1" x14ac:dyDescent="0.3">
      <c r="BD2227" t="str">
        <f t="shared" si="1314"/>
        <v>RT5THE AGNES UNIT</v>
      </c>
      <c r="BE2227" s="94" t="s">
        <v>4344</v>
      </c>
      <c r="BF2227" s="94" t="s">
        <v>4345</v>
      </c>
      <c r="BG2227" s="94" t="s">
        <v>4344</v>
      </c>
      <c r="BH2227" s="94" t="s">
        <v>4345</v>
      </c>
      <c r="BI2227" s="94" t="str">
        <f t="shared" si="1315"/>
        <v>RT5</v>
      </c>
    </row>
    <row r="2228" spans="56:61" hidden="1" x14ac:dyDescent="0.3">
      <c r="BD2228" t="str">
        <f t="shared" si="1314"/>
        <v>RT5THE BRADGATE MENTAL HEALTH UNIT</v>
      </c>
      <c r="BE2228" s="94" t="s">
        <v>4298</v>
      </c>
      <c r="BF2228" s="94" t="s">
        <v>4299</v>
      </c>
      <c r="BG2228" s="94" t="s">
        <v>4298</v>
      </c>
      <c r="BH2228" s="94" t="s">
        <v>4299</v>
      </c>
      <c r="BI2228" s="94" t="str">
        <f t="shared" si="1315"/>
        <v>RT5</v>
      </c>
    </row>
    <row r="2229" spans="56:61" hidden="1" x14ac:dyDescent="0.3">
      <c r="BD2229" t="str">
        <f t="shared" si="1314"/>
        <v>RT5THE FIRS</v>
      </c>
      <c r="BE2229" s="94" t="s">
        <v>4326</v>
      </c>
      <c r="BF2229" s="94" t="s">
        <v>4327</v>
      </c>
      <c r="BG2229" s="94" t="s">
        <v>4326</v>
      </c>
      <c r="BH2229" s="94" t="s">
        <v>4327</v>
      </c>
      <c r="BI2229" s="94" t="str">
        <f t="shared" si="1315"/>
        <v>RT5</v>
      </c>
    </row>
    <row r="2230" spans="56:61" hidden="1" x14ac:dyDescent="0.3">
      <c r="BD2230" t="str">
        <f t="shared" si="1314"/>
        <v>RT5THE GRANGE</v>
      </c>
      <c r="BE2230" s="94" t="s">
        <v>4233</v>
      </c>
      <c r="BF2230" s="94" t="s">
        <v>1965</v>
      </c>
      <c r="BG2230" s="94" t="s">
        <v>4233</v>
      </c>
      <c r="BH2230" s="94" t="s">
        <v>1965</v>
      </c>
      <c r="BI2230" s="94" t="str">
        <f t="shared" si="1315"/>
        <v>RT5</v>
      </c>
    </row>
    <row r="2231" spans="56:61" hidden="1" x14ac:dyDescent="0.3">
      <c r="BD2231" t="str">
        <f t="shared" si="1314"/>
        <v>RT5THE WILLOWS (LEICESTER)</v>
      </c>
      <c r="BE2231" s="94" t="s">
        <v>4231</v>
      </c>
      <c r="BF2231" s="94" t="s">
        <v>4232</v>
      </c>
      <c r="BG2231" s="94" t="s">
        <v>4231</v>
      </c>
      <c r="BH2231" s="94" t="s">
        <v>4232</v>
      </c>
      <c r="BI2231" s="94" t="str">
        <f t="shared" si="1315"/>
        <v>RT5</v>
      </c>
    </row>
    <row r="2232" spans="56:61" hidden="1" x14ac:dyDescent="0.3">
      <c r="BD2232" t="str">
        <f t="shared" si="1314"/>
        <v>RT5THERAPEUTIC COMMUNITY</v>
      </c>
      <c r="BE2232" s="94" t="s">
        <v>4171</v>
      </c>
      <c r="BF2232" s="94" t="s">
        <v>4172</v>
      </c>
      <c r="BG2232" s="94" t="s">
        <v>4171</v>
      </c>
      <c r="BH2232" s="94" t="s">
        <v>4172</v>
      </c>
      <c r="BI2232" s="94" t="str">
        <f t="shared" si="1315"/>
        <v>RT5</v>
      </c>
    </row>
    <row r="2233" spans="56:61" hidden="1" x14ac:dyDescent="0.3">
      <c r="BD2233" t="str">
        <f t="shared" si="1314"/>
        <v>RT5TOWERS HOSPITAL</v>
      </c>
      <c r="BE2233" s="94" t="s">
        <v>4157</v>
      </c>
      <c r="BF2233" s="94" t="s">
        <v>4158</v>
      </c>
      <c r="BG2233" s="94" t="s">
        <v>4157</v>
      </c>
      <c r="BH2233" s="94" t="s">
        <v>4158</v>
      </c>
      <c r="BI2233" s="94" t="str">
        <f t="shared" si="1315"/>
        <v>RT5</v>
      </c>
    </row>
    <row r="2234" spans="56:61" hidden="1" x14ac:dyDescent="0.3">
      <c r="BD2234" t="str">
        <f t="shared" si="1314"/>
        <v>RT5TOWERS HOSPITAL (DAISY PEAKE BUILDING)</v>
      </c>
      <c r="BE2234" s="94" t="s">
        <v>4113</v>
      </c>
      <c r="BF2234" s="94" t="s">
        <v>4114</v>
      </c>
      <c r="BG2234" s="94" t="s">
        <v>4113</v>
      </c>
      <c r="BH2234" s="94" t="s">
        <v>4114</v>
      </c>
      <c r="BI2234" s="94" t="str">
        <f t="shared" si="1315"/>
        <v>RT5</v>
      </c>
    </row>
    <row r="2235" spans="56:61" hidden="1" x14ac:dyDescent="0.3">
      <c r="BD2235" t="str">
        <f t="shared" si="1314"/>
        <v>RT5TOWERS HOSPITAL (THE CABIN)</v>
      </c>
      <c r="BE2235" s="94" t="s">
        <v>4340</v>
      </c>
      <c r="BF2235" s="94" t="s">
        <v>4341</v>
      </c>
      <c r="BG2235" s="94" t="s">
        <v>4340</v>
      </c>
      <c r="BH2235" s="94" t="s">
        <v>4341</v>
      </c>
      <c r="BI2235" s="94" t="str">
        <f t="shared" si="1315"/>
        <v>RT5</v>
      </c>
    </row>
    <row r="2236" spans="56:61" hidden="1" x14ac:dyDescent="0.3">
      <c r="BD2236" t="str">
        <f t="shared" si="1314"/>
        <v>RT5TREATMENT AND RECOVERY</v>
      </c>
      <c r="BE2236" s="94" t="s">
        <v>4127</v>
      </c>
      <c r="BF2236" s="94" t="s">
        <v>4128</v>
      </c>
      <c r="BG2236" s="94" t="s">
        <v>4127</v>
      </c>
      <c r="BH2236" s="94" t="s">
        <v>4128</v>
      </c>
      <c r="BI2236" s="94" t="str">
        <f t="shared" si="1315"/>
        <v>RT5</v>
      </c>
    </row>
    <row r="2237" spans="56:61" hidden="1" x14ac:dyDescent="0.3">
      <c r="BD2237" t="str">
        <f t="shared" si="1314"/>
        <v>RT5TREATMENT AND RECOVERY 1</v>
      </c>
      <c r="BE2237" s="94" t="s">
        <v>4316</v>
      </c>
      <c r="BF2237" s="94" t="s">
        <v>4317</v>
      </c>
      <c r="BG2237" s="94" t="s">
        <v>4316</v>
      </c>
      <c r="BH2237" s="94" t="s">
        <v>4317</v>
      </c>
      <c r="BI2237" s="94" t="str">
        <f t="shared" si="1315"/>
        <v>RT5</v>
      </c>
    </row>
    <row r="2238" spans="56:61" hidden="1" x14ac:dyDescent="0.3">
      <c r="BD2238" t="str">
        <f t="shared" si="1314"/>
        <v>RT5TREATMENT AND RECOVERY 1 (EPMA)</v>
      </c>
      <c r="BE2238" s="94" t="s">
        <v>4318</v>
      </c>
      <c r="BF2238" s="94" t="s">
        <v>4319</v>
      </c>
      <c r="BG2238" s="94" t="s">
        <v>4318</v>
      </c>
      <c r="BH2238" s="94" t="s">
        <v>4319</v>
      </c>
      <c r="BI2238" s="94" t="str">
        <f t="shared" si="1315"/>
        <v>RT5</v>
      </c>
    </row>
    <row r="2239" spans="56:61" hidden="1" x14ac:dyDescent="0.3">
      <c r="BD2239" t="str">
        <f t="shared" si="1314"/>
        <v>RT5TREATMENT AND RECOVERY 2</v>
      </c>
      <c r="BE2239" s="94" t="s">
        <v>4330</v>
      </c>
      <c r="BF2239" s="94" t="s">
        <v>4331</v>
      </c>
      <c r="BG2239" s="94" t="s">
        <v>4330</v>
      </c>
      <c r="BH2239" s="94" t="s">
        <v>4331</v>
      </c>
      <c r="BI2239" s="94" t="str">
        <f t="shared" si="1315"/>
        <v>RT5</v>
      </c>
    </row>
    <row r="2240" spans="56:61" hidden="1" x14ac:dyDescent="0.3">
      <c r="BD2240" t="str">
        <f t="shared" si="1314"/>
        <v>RT5TREATMENT AND RECOVERY 2 (EPMA)</v>
      </c>
      <c r="BE2240" s="94" t="s">
        <v>4328</v>
      </c>
      <c r="BF2240" s="94" t="s">
        <v>4329</v>
      </c>
      <c r="BG2240" s="94" t="s">
        <v>4328</v>
      </c>
      <c r="BH2240" s="94" t="s">
        <v>4329</v>
      </c>
      <c r="BI2240" s="94" t="str">
        <f t="shared" si="1315"/>
        <v>RT5</v>
      </c>
    </row>
    <row r="2241" spans="56:61" hidden="1" x14ac:dyDescent="0.3">
      <c r="BD2241" t="str">
        <f t="shared" si="1314"/>
        <v>RT5TURNER RISE</v>
      </c>
      <c r="BE2241" s="94" t="s">
        <v>4169</v>
      </c>
      <c r="BF2241" s="94" t="s">
        <v>4170</v>
      </c>
      <c r="BG2241" s="94" t="s">
        <v>4169</v>
      </c>
      <c r="BH2241" s="94" t="s">
        <v>4170</v>
      </c>
      <c r="BI2241" s="94" t="str">
        <f t="shared" si="1315"/>
        <v>RT5</v>
      </c>
    </row>
    <row r="2242" spans="56:61" hidden="1" x14ac:dyDescent="0.3">
      <c r="BD2242" t="str">
        <f t="shared" si="1314"/>
        <v>RT5WEST CITY ADULT MH (EPMA)</v>
      </c>
      <c r="BE2242" s="94" t="s">
        <v>4428</v>
      </c>
      <c r="BF2242" s="94" t="s">
        <v>4429</v>
      </c>
      <c r="BG2242" s="94" t="s">
        <v>4428</v>
      </c>
      <c r="BH2242" s="94" t="s">
        <v>4429</v>
      </c>
      <c r="BI2242" s="94" t="str">
        <f t="shared" si="1315"/>
        <v>RT5</v>
      </c>
    </row>
    <row r="2243" spans="56:61" hidden="1" x14ac:dyDescent="0.3">
      <c r="BD2243" t="str">
        <f t="shared" si="1314"/>
        <v>RT5WILLOWS</v>
      </c>
      <c r="BE2243" s="94" t="s">
        <v>4231</v>
      </c>
      <c r="BF2243" s="94" t="s">
        <v>9371</v>
      </c>
      <c r="BG2243" s="94" t="s">
        <v>4231</v>
      </c>
      <c r="BH2243" s="94" t="s">
        <v>9371</v>
      </c>
      <c r="BI2243" s="94" t="str">
        <f t="shared" si="1315"/>
        <v>RT5</v>
      </c>
    </row>
    <row r="2244" spans="56:61" hidden="1" x14ac:dyDescent="0.3">
      <c r="BD2244" t="str">
        <f t="shared" si="1314"/>
        <v>RTDFREEMAN HOSPITAL - RTD01</v>
      </c>
      <c r="BE2244" s="94" t="s">
        <v>7959</v>
      </c>
      <c r="BF2244" s="94" t="s">
        <v>9372</v>
      </c>
      <c r="BG2244" s="94" t="s">
        <v>7959</v>
      </c>
      <c r="BH2244" s="94" t="s">
        <v>9372</v>
      </c>
      <c r="BI2244" s="94" t="str">
        <f t="shared" si="1315"/>
        <v>RTD</v>
      </c>
    </row>
    <row r="2245" spans="56:61" hidden="1" x14ac:dyDescent="0.3">
      <c r="BD2245" t="str">
        <f t="shared" si="1314"/>
        <v>RTDNEWCASTLE DENTAL HOSPITAL - RTD04</v>
      </c>
      <c r="BE2245" s="94" t="s">
        <v>7960</v>
      </c>
      <c r="BF2245" s="94" t="s">
        <v>9373</v>
      </c>
      <c r="BG2245" s="94" t="s">
        <v>7960</v>
      </c>
      <c r="BH2245" s="94" t="s">
        <v>9373</v>
      </c>
      <c r="BI2245" s="94" t="str">
        <f t="shared" si="1315"/>
        <v>RTD</v>
      </c>
    </row>
    <row r="2246" spans="56:61" hidden="1" x14ac:dyDescent="0.3">
      <c r="BD2246" t="str">
        <f t="shared" si="1314"/>
        <v>RTDNEWCASTLE GENERAL HOSPITAL ACUTE SERVICES - RTD03</v>
      </c>
      <c r="BE2246" s="94" t="s">
        <v>7961</v>
      </c>
      <c r="BF2246" s="94" t="s">
        <v>9374</v>
      </c>
      <c r="BG2246" s="94" t="s">
        <v>7961</v>
      </c>
      <c r="BH2246" s="94" t="s">
        <v>9374</v>
      </c>
      <c r="BI2246" s="94" t="str">
        <f t="shared" si="1315"/>
        <v>RTD</v>
      </c>
    </row>
    <row r="2247" spans="56:61" hidden="1" x14ac:dyDescent="0.3">
      <c r="BD2247" t="str">
        <f t="shared" si="1314"/>
        <v>RTDNORTH TYNESIDE GENERAL HOSPITAL - RTDAL</v>
      </c>
      <c r="BE2247" s="94" t="s">
        <v>7962</v>
      </c>
      <c r="BF2247" s="94" t="s">
        <v>9375</v>
      </c>
      <c r="BG2247" s="94" t="s">
        <v>7962</v>
      </c>
      <c r="BH2247" s="94" t="s">
        <v>9375</v>
      </c>
      <c r="BI2247" s="94" t="str">
        <f t="shared" si="1315"/>
        <v>RTD</v>
      </c>
    </row>
    <row r="2248" spans="56:61" hidden="1" x14ac:dyDescent="0.3">
      <c r="BD2248" t="str">
        <f t="shared" si="1314"/>
        <v>RTDNORTHERN CENTRE FOR CANCER CARE - RTD06</v>
      </c>
      <c r="BE2248" s="94" t="s">
        <v>7963</v>
      </c>
      <c r="BF2248" s="94" t="s">
        <v>9376</v>
      </c>
      <c r="BG2248" s="94" t="s">
        <v>7963</v>
      </c>
      <c r="BH2248" s="94" t="s">
        <v>9376</v>
      </c>
      <c r="BI2248" s="94" t="str">
        <f t="shared" si="1315"/>
        <v>RTD</v>
      </c>
    </row>
    <row r="2249" spans="56:61" hidden="1" x14ac:dyDescent="0.3">
      <c r="BD2249" t="str">
        <f t="shared" si="1314"/>
        <v>RTDQUEEN ELIZABETH HOSPITAL - RTDAK</v>
      </c>
      <c r="BE2249" s="94" t="s">
        <v>7964</v>
      </c>
      <c r="BF2249" s="94" t="s">
        <v>9377</v>
      </c>
      <c r="BG2249" s="94" t="s">
        <v>7964</v>
      </c>
      <c r="BH2249" s="94" t="s">
        <v>9377</v>
      </c>
      <c r="BI2249" s="94" t="str">
        <f t="shared" si="1315"/>
        <v>RTD</v>
      </c>
    </row>
    <row r="2250" spans="56:61" hidden="1" x14ac:dyDescent="0.3">
      <c r="BD2250" t="str">
        <f t="shared" si="1314"/>
        <v>RTDTHE NEWCASTLE FERTILITY CENTRE - RTD08</v>
      </c>
      <c r="BE2250" s="94" t="s">
        <v>7965</v>
      </c>
      <c r="BF2250" s="94" t="s">
        <v>9378</v>
      </c>
      <c r="BG2250" s="94" t="s">
        <v>7965</v>
      </c>
      <c r="BH2250" s="94" t="s">
        <v>9378</v>
      </c>
      <c r="BI2250" s="94" t="str">
        <f t="shared" si="1315"/>
        <v>RTD</v>
      </c>
    </row>
    <row r="2251" spans="56:61" hidden="1" x14ac:dyDescent="0.3">
      <c r="BD2251" t="str">
        <f t="shared" si="1314"/>
        <v>RTDTHE ROYAL VICTORIA INFIRMARY - RTD02</v>
      </c>
      <c r="BE2251" s="94" t="s">
        <v>7966</v>
      </c>
      <c r="BF2251" s="94" t="s">
        <v>9379</v>
      </c>
      <c r="BG2251" s="94" t="s">
        <v>7966</v>
      </c>
      <c r="BH2251" s="94" t="s">
        <v>9379</v>
      </c>
      <c r="BI2251" s="94" t="str">
        <f t="shared" si="1315"/>
        <v>RTD</v>
      </c>
    </row>
    <row r="2252" spans="56:61" hidden="1" x14ac:dyDescent="0.3">
      <c r="BD2252" t="str">
        <f t="shared" si="1314"/>
        <v>RTDWALKERGATE HOSPITAL - RTD05</v>
      </c>
      <c r="BE2252" s="94" t="s">
        <v>7967</v>
      </c>
      <c r="BF2252" s="94" t="s">
        <v>9380</v>
      </c>
      <c r="BG2252" s="94" t="s">
        <v>7967</v>
      </c>
      <c r="BH2252" s="94" t="s">
        <v>9380</v>
      </c>
      <c r="BI2252" s="94" t="str">
        <f t="shared" si="1315"/>
        <v>RTD</v>
      </c>
    </row>
    <row r="2253" spans="56:61" hidden="1" x14ac:dyDescent="0.3">
      <c r="BD2253" t="str">
        <f t="shared" si="1314"/>
        <v>RTEACORN HOUSE - RTE55</v>
      </c>
      <c r="BE2253" s="94" t="s">
        <v>7968</v>
      </c>
      <c r="BF2253" s="94" t="s">
        <v>9381</v>
      </c>
      <c r="BG2253" s="94" t="s">
        <v>7968</v>
      </c>
      <c r="BH2253" s="94" t="s">
        <v>9381</v>
      </c>
      <c r="BI2253" s="94" t="str">
        <f t="shared" si="1315"/>
        <v>RTE</v>
      </c>
    </row>
    <row r="2254" spans="56:61" hidden="1" x14ac:dyDescent="0.3">
      <c r="BD2254" t="str">
        <f t="shared" si="1314"/>
        <v>RTEBERKELEY HOSPITAL - RTE21</v>
      </c>
      <c r="BE2254" s="94" t="s">
        <v>7969</v>
      </c>
      <c r="BF2254" s="94" t="s">
        <v>9382</v>
      </c>
      <c r="BG2254" s="94" t="s">
        <v>7969</v>
      </c>
      <c r="BH2254" s="94" t="s">
        <v>9382</v>
      </c>
      <c r="BI2254" s="94" t="str">
        <f t="shared" si="1315"/>
        <v>RTE</v>
      </c>
    </row>
    <row r="2255" spans="56:61" hidden="1" x14ac:dyDescent="0.3">
      <c r="BD2255" t="str">
        <f t="shared" si="1314"/>
        <v>RTECHELTENHAM GENERAL HOSPITAL - RTE01</v>
      </c>
      <c r="BE2255" s="94" t="s">
        <v>7970</v>
      </c>
      <c r="BF2255" s="94" t="s">
        <v>9383</v>
      </c>
      <c r="BG2255" s="94" t="s">
        <v>7970</v>
      </c>
      <c r="BH2255" s="94" t="s">
        <v>9383</v>
      </c>
      <c r="BI2255" s="94" t="str">
        <f t="shared" si="1315"/>
        <v>RTE</v>
      </c>
    </row>
    <row r="2256" spans="56:61" hidden="1" x14ac:dyDescent="0.3">
      <c r="BD2256" t="str">
        <f t="shared" si="1314"/>
        <v>RTECINDERFORD HEALTH CENTRE - RTE37</v>
      </c>
      <c r="BE2256" s="94" t="s">
        <v>7971</v>
      </c>
      <c r="BF2256" s="94" t="s">
        <v>9384</v>
      </c>
      <c r="BG2256" s="94" t="s">
        <v>7971</v>
      </c>
      <c r="BH2256" s="94" t="s">
        <v>9384</v>
      </c>
      <c r="BI2256" s="94" t="str">
        <f t="shared" si="1315"/>
        <v>RTE</v>
      </c>
    </row>
    <row r="2257" spans="56:61" hidden="1" x14ac:dyDescent="0.3">
      <c r="BD2257" t="str">
        <f t="shared" si="1314"/>
        <v>RTECIRENCESTER HOSPITAL - RTE23</v>
      </c>
      <c r="BE2257" s="94" t="s">
        <v>7972</v>
      </c>
      <c r="BF2257" s="94" t="s">
        <v>9385</v>
      </c>
      <c r="BG2257" s="94" t="s">
        <v>7972</v>
      </c>
      <c r="BH2257" s="94" t="s">
        <v>9385</v>
      </c>
      <c r="BI2257" s="94" t="str">
        <f t="shared" si="1315"/>
        <v>RTE</v>
      </c>
    </row>
    <row r="2258" spans="56:61" hidden="1" x14ac:dyDescent="0.3">
      <c r="BD2258" t="str">
        <f t="shared" si="1314"/>
        <v>RTECOLEFORD HEALTH CENTRE - RTE35</v>
      </c>
      <c r="BE2258" s="94" t="s">
        <v>7973</v>
      </c>
      <c r="BF2258" s="94" t="s">
        <v>9386</v>
      </c>
      <c r="BG2258" s="94" t="s">
        <v>7973</v>
      </c>
      <c r="BH2258" s="94" t="s">
        <v>9386</v>
      </c>
      <c r="BI2258" s="94" t="str">
        <f t="shared" si="1315"/>
        <v>RTE</v>
      </c>
    </row>
    <row r="2259" spans="56:61" hidden="1" x14ac:dyDescent="0.3">
      <c r="BD2259" t="str">
        <f t="shared" si="1314"/>
        <v>RTECOLEFORD HOUSE - RTE52</v>
      </c>
      <c r="BE2259" s="94" t="s">
        <v>7974</v>
      </c>
      <c r="BF2259" s="94" t="s">
        <v>9387</v>
      </c>
      <c r="BG2259" s="94" t="s">
        <v>7974</v>
      </c>
      <c r="BH2259" s="94" t="s">
        <v>9387</v>
      </c>
      <c r="BI2259" s="94" t="str">
        <f t="shared" si="1315"/>
        <v>RTE</v>
      </c>
    </row>
    <row r="2260" spans="56:61" hidden="1" x14ac:dyDescent="0.3">
      <c r="BD2260" t="str">
        <f t="shared" si="1314"/>
        <v>RTEDELANCEY HOSPITAL - RTE02</v>
      </c>
      <c r="BE2260" s="94" t="s">
        <v>7975</v>
      </c>
      <c r="BF2260" s="94" t="s">
        <v>9388</v>
      </c>
      <c r="BG2260" s="94" t="s">
        <v>7975</v>
      </c>
      <c r="BH2260" s="94" t="s">
        <v>9388</v>
      </c>
      <c r="BI2260" s="94" t="str">
        <f t="shared" si="1315"/>
        <v>RTE</v>
      </c>
    </row>
    <row r="2261" spans="56:61" hidden="1" x14ac:dyDescent="0.3">
      <c r="BD2261" t="str">
        <f t="shared" si="1314"/>
        <v>RTEDILKE MEMORIAL HOSPITAL - RTE31</v>
      </c>
      <c r="BE2261" s="94" t="s">
        <v>7976</v>
      </c>
      <c r="BF2261" s="94" t="s">
        <v>9389</v>
      </c>
      <c r="BG2261" s="94" t="s">
        <v>7976</v>
      </c>
      <c r="BH2261" s="94" t="s">
        <v>9389</v>
      </c>
      <c r="BI2261" s="94" t="str">
        <f t="shared" si="1315"/>
        <v>RTE</v>
      </c>
    </row>
    <row r="2262" spans="56:61" hidden="1" x14ac:dyDescent="0.3">
      <c r="BD2262" t="str">
        <f t="shared" si="1314"/>
        <v>RTEDURSLEY CLINIC - RTE48</v>
      </c>
      <c r="BE2262" s="94" t="s">
        <v>7977</v>
      </c>
      <c r="BF2262" s="94" t="s">
        <v>9390</v>
      </c>
      <c r="BG2262" s="94" t="s">
        <v>7977</v>
      </c>
      <c r="BH2262" s="94" t="s">
        <v>9390</v>
      </c>
      <c r="BI2262" s="94" t="str">
        <f t="shared" si="1315"/>
        <v>RTE</v>
      </c>
    </row>
    <row r="2263" spans="56:61" hidden="1" x14ac:dyDescent="0.3">
      <c r="BD2263" t="str">
        <f t="shared" si="1314"/>
        <v>RTEFAIRFORD HOSPITAL - RTE24</v>
      </c>
      <c r="BE2263" s="94" t="s">
        <v>7978</v>
      </c>
      <c r="BF2263" s="94" t="s">
        <v>9391</v>
      </c>
      <c r="BG2263" s="94" t="s">
        <v>7978</v>
      </c>
      <c r="BH2263" s="94" t="s">
        <v>9391</v>
      </c>
      <c r="BI2263" s="94" t="str">
        <f t="shared" si="1315"/>
        <v>RTE</v>
      </c>
    </row>
    <row r="2264" spans="56:61" hidden="1" x14ac:dyDescent="0.3">
      <c r="BD2264" t="str">
        <f t="shared" si="1314"/>
        <v>RTEFOREST OF DEAN CHILDREN'S OPPORTUNITY CENTRE - RTE34</v>
      </c>
      <c r="BE2264" s="94" t="s">
        <v>7979</v>
      </c>
      <c r="BF2264" s="94" t="s">
        <v>9392</v>
      </c>
      <c r="BG2264" s="94" t="s">
        <v>7979</v>
      </c>
      <c r="BH2264" s="94" t="s">
        <v>9392</v>
      </c>
      <c r="BI2264" s="94" t="str">
        <f t="shared" si="1315"/>
        <v>RTE</v>
      </c>
    </row>
    <row r="2265" spans="56:61" hidden="1" x14ac:dyDescent="0.3">
      <c r="BD2265" t="str">
        <f t="shared" si="1314"/>
        <v>RTEFOREST VIEW EARLY YEARS CENTRE - RTE40</v>
      </c>
      <c r="BE2265" s="94" t="s">
        <v>7980</v>
      </c>
      <c r="BF2265" s="94" t="s">
        <v>9393</v>
      </c>
      <c r="BG2265" s="94" t="s">
        <v>7980</v>
      </c>
      <c r="BH2265" s="94" t="s">
        <v>9393</v>
      </c>
      <c r="BI2265" s="94" t="str">
        <f t="shared" si="1315"/>
        <v>RTE</v>
      </c>
    </row>
    <row r="2266" spans="56:61" hidden="1" x14ac:dyDescent="0.3">
      <c r="BD2266" t="str">
        <f t="shared" si="1314"/>
        <v>RTEGL1 GLOUCESTER LEISURE CENTRE - RTE53</v>
      </c>
      <c r="BE2266" s="94" t="s">
        <v>7981</v>
      </c>
      <c r="BF2266" s="94" t="s">
        <v>9394</v>
      </c>
      <c r="BG2266" s="94" t="s">
        <v>7981</v>
      </c>
      <c r="BH2266" s="94" t="s">
        <v>9394</v>
      </c>
      <c r="BI2266" s="94" t="str">
        <f t="shared" si="1315"/>
        <v>RTE</v>
      </c>
    </row>
    <row r="2267" spans="56:61" hidden="1" x14ac:dyDescent="0.3">
      <c r="BD2267" t="str">
        <f t="shared" si="1314"/>
        <v>RTEGLOUCESTERSHIRE ROYAL HOSPITAL - RTE03</v>
      </c>
      <c r="BE2267" s="94" t="s">
        <v>7982</v>
      </c>
      <c r="BF2267" s="94" t="s">
        <v>9395</v>
      </c>
      <c r="BG2267" s="94" t="s">
        <v>7982</v>
      </c>
      <c r="BH2267" s="94" t="s">
        <v>9395</v>
      </c>
      <c r="BI2267" s="94" t="str">
        <f t="shared" si="1315"/>
        <v>RTE</v>
      </c>
    </row>
    <row r="2268" spans="56:61" hidden="1" x14ac:dyDescent="0.3">
      <c r="BD2268" t="str">
        <f t="shared" si="1314"/>
        <v>RTEHEALTHY LIVING CENTRE - RTE10</v>
      </c>
      <c r="BE2268" s="94" t="s">
        <v>7983</v>
      </c>
      <c r="BF2268" s="94" t="s">
        <v>9396</v>
      </c>
      <c r="BG2268" s="94" t="s">
        <v>7983</v>
      </c>
      <c r="BH2268" s="94" t="s">
        <v>9396</v>
      </c>
      <c r="BI2268" s="94" t="str">
        <f t="shared" si="1315"/>
        <v>RTE</v>
      </c>
    </row>
    <row r="2269" spans="56:61" hidden="1" x14ac:dyDescent="0.3">
      <c r="BD2269" t="str">
        <f t="shared" ref="BD2269:BD2335" si="1316">CONCATENATE(LEFT(BE2269, 3),BF2269)</f>
        <v>RTEHEART OF THE FOREST COMMUNITY SCHOOL - RTE42</v>
      </c>
      <c r="BE2269" s="94" t="s">
        <v>7984</v>
      </c>
      <c r="BF2269" s="94" t="s">
        <v>9397</v>
      </c>
      <c r="BG2269" s="94" t="s">
        <v>7984</v>
      </c>
      <c r="BH2269" s="94" t="s">
        <v>9397</v>
      </c>
      <c r="BI2269" s="94" t="str">
        <f t="shared" ref="BI2269:BI2335" si="1317">LEFT(BG2269,3)</f>
        <v>RTE</v>
      </c>
    </row>
    <row r="2270" spans="56:61" hidden="1" x14ac:dyDescent="0.3">
      <c r="BD2270" t="str">
        <f t="shared" si="1316"/>
        <v>RTEHEREFORD COUNTY HOSPITAL - RTE83</v>
      </c>
      <c r="BE2270" s="94" t="s">
        <v>7985</v>
      </c>
      <c r="BF2270" s="94" t="s">
        <v>9398</v>
      </c>
      <c r="BG2270" s="94" t="s">
        <v>7985</v>
      </c>
      <c r="BH2270" s="94" t="s">
        <v>9398</v>
      </c>
      <c r="BI2270" s="94" t="str">
        <f t="shared" si="1317"/>
        <v>RTE</v>
      </c>
    </row>
    <row r="2271" spans="56:61" hidden="1" x14ac:dyDescent="0.3">
      <c r="BD2271" t="str">
        <f t="shared" si="1316"/>
        <v>RTELINTON HOUSE - RTE63</v>
      </c>
      <c r="BE2271" s="94" t="s">
        <v>7986</v>
      </c>
      <c r="BF2271" s="94" t="s">
        <v>9399</v>
      </c>
      <c r="BG2271" s="94" t="s">
        <v>7986</v>
      </c>
      <c r="BH2271" s="94" t="s">
        <v>9399</v>
      </c>
      <c r="BI2271" s="94" t="str">
        <f t="shared" si="1317"/>
        <v>RTE</v>
      </c>
    </row>
    <row r="2272" spans="56:61" hidden="1" x14ac:dyDescent="0.3">
      <c r="BD2272" t="str">
        <f t="shared" si="1316"/>
        <v>RTELYDNEY AND DISTRICT HOSPITAL SITE - RTE32</v>
      </c>
      <c r="BE2272" s="94" t="s">
        <v>7987</v>
      </c>
      <c r="BF2272" s="94" t="s">
        <v>9400</v>
      </c>
      <c r="BG2272" s="94" t="s">
        <v>7987</v>
      </c>
      <c r="BH2272" s="94" t="s">
        <v>9400</v>
      </c>
      <c r="BI2272" s="94" t="str">
        <f t="shared" si="1317"/>
        <v>RTE</v>
      </c>
    </row>
    <row r="2273" spans="56:61" hidden="1" x14ac:dyDescent="0.3">
      <c r="BD2273" t="str">
        <f t="shared" si="1316"/>
        <v>RTEMAY LANE SURGERY - RTE49</v>
      </c>
      <c r="BE2273" s="94" t="s">
        <v>7988</v>
      </c>
      <c r="BF2273" s="94" t="s">
        <v>9401</v>
      </c>
      <c r="BG2273" s="94" t="s">
        <v>7988</v>
      </c>
      <c r="BH2273" s="94" t="s">
        <v>9401</v>
      </c>
      <c r="BI2273" s="94" t="str">
        <f t="shared" si="1317"/>
        <v>RTE</v>
      </c>
    </row>
    <row r="2274" spans="56:61" hidden="1" x14ac:dyDescent="0.3">
      <c r="BD2274" t="str">
        <f t="shared" si="1316"/>
        <v>RTEMOBILE CHEMOTHERAPY UNIT - RTE08</v>
      </c>
      <c r="BE2274" s="94" t="s">
        <v>7989</v>
      </c>
      <c r="BF2274" s="94" t="s">
        <v>9402</v>
      </c>
      <c r="BG2274" s="94" t="s">
        <v>7989</v>
      </c>
      <c r="BH2274" s="94" t="s">
        <v>9402</v>
      </c>
      <c r="BI2274" s="94" t="str">
        <f t="shared" si="1317"/>
        <v>RTE</v>
      </c>
    </row>
    <row r="2275" spans="56:61" hidden="1" x14ac:dyDescent="0.3">
      <c r="BD2275" t="str">
        <f t="shared" si="1316"/>
        <v>RTEMOORE COTTAGE HOSPITAL - RTE22</v>
      </c>
      <c r="BE2275" s="94" t="s">
        <v>7990</v>
      </c>
      <c r="BF2275" s="94" t="s">
        <v>9403</v>
      </c>
      <c r="BG2275" s="94" t="s">
        <v>7990</v>
      </c>
      <c r="BH2275" s="94" t="s">
        <v>9403</v>
      </c>
      <c r="BI2275" s="94" t="str">
        <f t="shared" si="1317"/>
        <v>RTE</v>
      </c>
    </row>
    <row r="2276" spans="56:61" hidden="1" x14ac:dyDescent="0.3">
      <c r="BD2276" t="str">
        <f t="shared" si="1316"/>
        <v>RTEMORETON-IN-MARSH HOSPITAL SITE - RTE25</v>
      </c>
      <c r="BE2276" s="94" t="s">
        <v>7991</v>
      </c>
      <c r="BF2276" s="94" t="s">
        <v>9404</v>
      </c>
      <c r="BG2276" s="94" t="s">
        <v>7991</v>
      </c>
      <c r="BH2276" s="94" t="s">
        <v>9404</v>
      </c>
      <c r="BI2276" s="94" t="str">
        <f t="shared" si="1317"/>
        <v>RTE</v>
      </c>
    </row>
    <row r="2277" spans="56:61" hidden="1" x14ac:dyDescent="0.3">
      <c r="BD2277" t="str">
        <f t="shared" si="1316"/>
        <v>RTENEWENT DOCTORS PRACTICE - RTE33</v>
      </c>
      <c r="BE2277" s="94" t="s">
        <v>7992</v>
      </c>
      <c r="BF2277" s="94" t="s">
        <v>9405</v>
      </c>
      <c r="BG2277" s="94" t="s">
        <v>7992</v>
      </c>
      <c r="BH2277" s="94" t="s">
        <v>9405</v>
      </c>
      <c r="BI2277" s="94" t="str">
        <f t="shared" si="1317"/>
        <v>RTE</v>
      </c>
    </row>
    <row r="2278" spans="56:61" hidden="1" x14ac:dyDescent="0.3">
      <c r="BD2278" t="str">
        <f t="shared" si="1316"/>
        <v>RTENEWENT EARLY YEARS CENTRE - RTE41</v>
      </c>
      <c r="BE2278" s="94" t="s">
        <v>7993</v>
      </c>
      <c r="BF2278" s="94" t="s">
        <v>9406</v>
      </c>
      <c r="BG2278" s="94" t="s">
        <v>7993</v>
      </c>
      <c r="BH2278" s="94" t="s">
        <v>9406</v>
      </c>
      <c r="BI2278" s="94" t="str">
        <f t="shared" si="1317"/>
        <v>RTE</v>
      </c>
    </row>
    <row r="2279" spans="56:61" hidden="1" x14ac:dyDescent="0.3">
      <c r="BD2279" t="str">
        <f t="shared" si="1316"/>
        <v>RTEORCHARD MEDICAL CENTRE - RTE44</v>
      </c>
      <c r="BE2279" s="94" t="s">
        <v>7994</v>
      </c>
      <c r="BF2279" s="94" t="s">
        <v>9407</v>
      </c>
      <c r="BG2279" s="94" t="s">
        <v>7994</v>
      </c>
      <c r="BH2279" s="94" t="s">
        <v>9407</v>
      </c>
      <c r="BI2279" s="94" t="str">
        <f t="shared" si="1317"/>
        <v>RTE</v>
      </c>
    </row>
    <row r="2280" spans="56:61" hidden="1" x14ac:dyDescent="0.3">
      <c r="BD2280" t="str">
        <f t="shared" si="1316"/>
        <v>RTEROSS COMMUNITY HOSPITAL - RTE85</v>
      </c>
      <c r="BE2280" s="94" t="s">
        <v>7995</v>
      </c>
      <c r="BF2280" s="94" t="s">
        <v>9408</v>
      </c>
      <c r="BG2280" s="94" t="s">
        <v>7995</v>
      </c>
      <c r="BH2280" s="94" t="s">
        <v>9408</v>
      </c>
      <c r="BI2280" s="94" t="str">
        <f t="shared" si="1317"/>
        <v>RTE</v>
      </c>
    </row>
    <row r="2281" spans="56:61" hidden="1" x14ac:dyDescent="0.3">
      <c r="BD2281" t="str">
        <f t="shared" si="1316"/>
        <v>RTEST JAMES' CLINIC - RTE36</v>
      </c>
      <c r="BE2281" s="94" t="s">
        <v>7996</v>
      </c>
      <c r="BF2281" s="94" t="s">
        <v>9409</v>
      </c>
      <c r="BG2281" s="94" t="s">
        <v>7996</v>
      </c>
      <c r="BH2281" s="94" t="s">
        <v>9409</v>
      </c>
      <c r="BI2281" s="94" t="str">
        <f t="shared" si="1317"/>
        <v>RTE</v>
      </c>
    </row>
    <row r="2282" spans="56:61" hidden="1" x14ac:dyDescent="0.3">
      <c r="BD2282" t="str">
        <f t="shared" si="1316"/>
        <v>RTEST ROSES SPECIAL SCHOOL - RTE45</v>
      </c>
      <c r="BE2282" s="94" t="s">
        <v>7997</v>
      </c>
      <c r="BF2282" s="94" t="s">
        <v>9410</v>
      </c>
      <c r="BG2282" s="94" t="s">
        <v>7997</v>
      </c>
      <c r="BH2282" s="94" t="s">
        <v>9410</v>
      </c>
      <c r="BI2282" s="94" t="str">
        <f t="shared" si="1317"/>
        <v>RTE</v>
      </c>
    </row>
    <row r="2283" spans="56:61" hidden="1" x14ac:dyDescent="0.3">
      <c r="BD2283" t="str">
        <f t="shared" si="1316"/>
        <v>RTESTANDISH HOSPITAL SITE - RTE04</v>
      </c>
      <c r="BE2283" s="94" t="s">
        <v>7998</v>
      </c>
      <c r="BF2283" s="94" t="s">
        <v>9411</v>
      </c>
      <c r="BG2283" s="94" t="s">
        <v>7998</v>
      </c>
      <c r="BH2283" s="94" t="s">
        <v>9411</v>
      </c>
      <c r="BI2283" s="94" t="str">
        <f t="shared" si="1317"/>
        <v>RTE</v>
      </c>
    </row>
    <row r="2284" spans="56:61" hidden="1" x14ac:dyDescent="0.3">
      <c r="BD2284" t="str">
        <f t="shared" si="1316"/>
        <v>RTESTONEHOUSE HEALTH CENTRE - RTE47</v>
      </c>
      <c r="BE2284" s="94" t="s">
        <v>7999</v>
      </c>
      <c r="BF2284" s="94" t="s">
        <v>9412</v>
      </c>
      <c r="BG2284" s="94" t="s">
        <v>7999</v>
      </c>
      <c r="BH2284" s="94" t="s">
        <v>9412</v>
      </c>
      <c r="BI2284" s="94" t="str">
        <f t="shared" si="1317"/>
        <v>RTE</v>
      </c>
    </row>
    <row r="2285" spans="56:61" hidden="1" x14ac:dyDescent="0.3">
      <c r="BD2285" t="str">
        <f t="shared" si="1316"/>
        <v>RTESTROUD GENERAL HOSPITAL - RTE26</v>
      </c>
      <c r="BE2285" s="94" t="s">
        <v>8000</v>
      </c>
      <c r="BF2285" s="94" t="s">
        <v>9413</v>
      </c>
      <c r="BG2285" s="94" t="s">
        <v>8000</v>
      </c>
      <c r="BH2285" s="94" t="s">
        <v>9413</v>
      </c>
      <c r="BI2285" s="94" t="str">
        <f t="shared" si="1317"/>
        <v>RTE</v>
      </c>
    </row>
    <row r="2286" spans="56:61" hidden="1" x14ac:dyDescent="0.3">
      <c r="BD2286" t="str">
        <f t="shared" si="1316"/>
        <v>RTESTROUD HEALTH CENTRE - RTE39</v>
      </c>
      <c r="BE2286" s="94" t="s">
        <v>8001</v>
      </c>
      <c r="BF2286" s="94" t="s">
        <v>9414</v>
      </c>
      <c r="BG2286" s="94" t="s">
        <v>8001</v>
      </c>
      <c r="BH2286" s="94" t="s">
        <v>9414</v>
      </c>
      <c r="BI2286" s="94" t="str">
        <f t="shared" si="1317"/>
        <v>RTE</v>
      </c>
    </row>
    <row r="2287" spans="56:61" hidden="1" x14ac:dyDescent="0.3">
      <c r="BD2287" t="str">
        <f t="shared" si="1316"/>
        <v>RTESTROUD LEISURE CENTRE - RTE54</v>
      </c>
      <c r="BE2287" s="94" t="s">
        <v>8002</v>
      </c>
      <c r="BF2287" s="94" t="s">
        <v>9415</v>
      </c>
      <c r="BG2287" s="94" t="s">
        <v>8002</v>
      </c>
      <c r="BH2287" s="94" t="s">
        <v>9415</v>
      </c>
      <c r="BI2287" s="94" t="str">
        <f t="shared" si="1317"/>
        <v>RTE</v>
      </c>
    </row>
    <row r="2288" spans="56:61" hidden="1" x14ac:dyDescent="0.3">
      <c r="BD2288" t="str">
        <f t="shared" si="1316"/>
        <v>RTESTROUD MATERNITY HOSPITAL - RTE27</v>
      </c>
      <c r="BE2288" s="94" t="s">
        <v>8003</v>
      </c>
      <c r="BF2288" s="94" t="s">
        <v>9416</v>
      </c>
      <c r="BG2288" s="94" t="s">
        <v>8003</v>
      </c>
      <c r="BH2288" s="94" t="s">
        <v>9416</v>
      </c>
      <c r="BI2288" s="94" t="str">
        <f t="shared" si="1317"/>
        <v>RTE</v>
      </c>
    </row>
    <row r="2289" spans="56:61" hidden="1" x14ac:dyDescent="0.3">
      <c r="BD2289" t="str">
        <f t="shared" si="1316"/>
        <v>RTETEWKESBURY GENERAL HOSPITAL - RTE14</v>
      </c>
      <c r="BE2289" s="94" t="s">
        <v>8004</v>
      </c>
      <c r="BF2289" s="94" t="s">
        <v>9417</v>
      </c>
      <c r="BG2289" s="94" t="s">
        <v>8004</v>
      </c>
      <c r="BH2289" s="94" t="s">
        <v>9417</v>
      </c>
      <c r="BI2289" s="94" t="str">
        <f t="shared" si="1317"/>
        <v>RTE</v>
      </c>
    </row>
    <row r="2290" spans="56:61" hidden="1" x14ac:dyDescent="0.3">
      <c r="BD2290" t="str">
        <f t="shared" si="1316"/>
        <v>RTETHE MILESTONE SCHOOL - RTE38</v>
      </c>
      <c r="BE2290" s="94" t="s">
        <v>8005</v>
      </c>
      <c r="BF2290" s="94" t="s">
        <v>9418</v>
      </c>
      <c r="BG2290" s="94" t="s">
        <v>8005</v>
      </c>
      <c r="BH2290" s="94" t="s">
        <v>9418</v>
      </c>
      <c r="BI2290" s="94" t="str">
        <f t="shared" si="1317"/>
        <v>RTE</v>
      </c>
    </row>
    <row r="2291" spans="56:61" hidden="1" x14ac:dyDescent="0.3">
      <c r="BD2291" t="str">
        <f t="shared" si="1316"/>
        <v>RTETHE SHRUBBERIES SCHOOL - RTE43</v>
      </c>
      <c r="BE2291" s="94" t="s">
        <v>8006</v>
      </c>
      <c r="BF2291" s="94" t="s">
        <v>9419</v>
      </c>
      <c r="BG2291" s="94" t="s">
        <v>8006</v>
      </c>
      <c r="BH2291" s="94" t="s">
        <v>9419</v>
      </c>
      <c r="BI2291" s="94" t="str">
        <f t="shared" si="1317"/>
        <v>RTE</v>
      </c>
    </row>
    <row r="2292" spans="56:61" hidden="1" x14ac:dyDescent="0.3">
      <c r="BD2292" t="str">
        <f t="shared" si="1316"/>
        <v>RTETHE SURGERY (ABBOTSWOOD ROAD) - RTE50</v>
      </c>
      <c r="BE2292" s="94" t="s">
        <v>8007</v>
      </c>
      <c r="BF2292" s="94" t="s">
        <v>9420</v>
      </c>
      <c r="BG2292" s="94" t="s">
        <v>8007</v>
      </c>
      <c r="BH2292" s="94" t="s">
        <v>9420</v>
      </c>
      <c r="BI2292" s="94" t="str">
        <f t="shared" si="1317"/>
        <v>RTE</v>
      </c>
    </row>
    <row r="2293" spans="56:61" hidden="1" x14ac:dyDescent="0.3">
      <c r="BD2293" t="str">
        <f t="shared" si="1316"/>
        <v>RTETHE SURGERY (BROOKFIELD ROAD) - RTE51</v>
      </c>
      <c r="BE2293" s="94" t="s">
        <v>8008</v>
      </c>
      <c r="BF2293" s="94" t="s">
        <v>9421</v>
      </c>
      <c r="BG2293" s="94" t="s">
        <v>8008</v>
      </c>
      <c r="BH2293" s="94" t="s">
        <v>9421</v>
      </c>
      <c r="BI2293" s="94" t="str">
        <f t="shared" si="1317"/>
        <v>RTE</v>
      </c>
    </row>
    <row r="2294" spans="56:61" hidden="1" x14ac:dyDescent="0.3">
      <c r="BD2294" t="str">
        <f t="shared" si="1316"/>
        <v>RTEWINCHCOMBE HOSPITAL - RTE15</v>
      </c>
      <c r="BE2294" s="94" t="s">
        <v>8009</v>
      </c>
      <c r="BF2294" s="94" t="s">
        <v>9422</v>
      </c>
      <c r="BG2294" s="94" t="s">
        <v>8009</v>
      </c>
      <c r="BH2294" s="94" t="s">
        <v>9422</v>
      </c>
      <c r="BI2294" s="94" t="str">
        <f t="shared" si="1317"/>
        <v>RTE</v>
      </c>
    </row>
    <row r="2295" spans="56:61" hidden="1" x14ac:dyDescent="0.3">
      <c r="BD2295" t="str">
        <f t="shared" si="1316"/>
        <v>RTEWORCESTER ROYAL INFIRMARY - RTE84</v>
      </c>
      <c r="BE2295" s="94" t="s">
        <v>8010</v>
      </c>
      <c r="BF2295" s="94" t="s">
        <v>9423</v>
      </c>
      <c r="BG2295" s="94" t="s">
        <v>8010</v>
      </c>
      <c r="BH2295" s="94" t="s">
        <v>9423</v>
      </c>
      <c r="BI2295" s="94" t="str">
        <f t="shared" si="1317"/>
        <v>RTE</v>
      </c>
    </row>
    <row r="2296" spans="56:61" hidden="1" x14ac:dyDescent="0.3">
      <c r="BD2296" t="str">
        <f t="shared" si="1316"/>
        <v>RTEWOTTON-UNDER-EDGE CLINIC - RTE46</v>
      </c>
      <c r="BE2296" s="94" t="s">
        <v>8011</v>
      </c>
      <c r="BF2296" s="94" t="s">
        <v>9424</v>
      </c>
      <c r="BG2296" s="94" t="s">
        <v>8011</v>
      </c>
      <c r="BH2296" s="94" t="s">
        <v>9424</v>
      </c>
      <c r="BI2296" s="94" t="str">
        <f t="shared" si="1317"/>
        <v>RTE</v>
      </c>
    </row>
    <row r="2297" spans="56:61" hidden="1" x14ac:dyDescent="0.3">
      <c r="BD2297" t="str">
        <f t="shared" si="1316"/>
        <v>RTFALNWICK INFIRMARY - RTFDJ</v>
      </c>
      <c r="BE2297" s="94" t="s">
        <v>8012</v>
      </c>
      <c r="BF2297" s="94" t="s">
        <v>9425</v>
      </c>
      <c r="BG2297" s="94" t="s">
        <v>8012</v>
      </c>
      <c r="BH2297" s="94" t="s">
        <v>9425</v>
      </c>
      <c r="BI2297" s="94" t="str">
        <f t="shared" si="1317"/>
        <v>RTF</v>
      </c>
    </row>
    <row r="2298" spans="56:61" hidden="1" x14ac:dyDescent="0.3">
      <c r="BD2298" t="str">
        <f t="shared" si="1316"/>
        <v>RTFBALLIOL SCHOOL - RTFDP</v>
      </c>
      <c r="BE2298" s="94" t="s">
        <v>8013</v>
      </c>
      <c r="BF2298" s="94" t="s">
        <v>9426</v>
      </c>
      <c r="BG2298" s="94" t="s">
        <v>8013</v>
      </c>
      <c r="BH2298" s="94" t="s">
        <v>9426</v>
      </c>
      <c r="BI2298" s="94" t="str">
        <f t="shared" si="1317"/>
        <v>RTF</v>
      </c>
    </row>
    <row r="2299" spans="56:61" hidden="1" x14ac:dyDescent="0.3">
      <c r="BD2299" t="str">
        <f t="shared" si="1316"/>
        <v>RTFBERWICK INFIRMARY - RTFDH</v>
      </c>
      <c r="BE2299" s="94" t="s">
        <v>8014</v>
      </c>
      <c r="BF2299" s="94" t="s">
        <v>9427</v>
      </c>
      <c r="BG2299" s="94" t="s">
        <v>8014</v>
      </c>
      <c r="BH2299" s="94" t="s">
        <v>9427</v>
      </c>
      <c r="BI2299" s="94" t="str">
        <f t="shared" si="1317"/>
        <v>RTF</v>
      </c>
    </row>
    <row r="2300" spans="56:61" hidden="1" x14ac:dyDescent="0.3">
      <c r="BD2300" t="str">
        <f t="shared" si="1316"/>
        <v>RTFBLYTH COMMUNITY HOSPITAL - RTFDX</v>
      </c>
      <c r="BE2300" s="94" t="s">
        <v>8015</v>
      </c>
      <c r="BF2300" s="94" t="s">
        <v>9428</v>
      </c>
      <c r="BG2300" s="94" t="s">
        <v>8015</v>
      </c>
      <c r="BH2300" s="94" t="s">
        <v>9428</v>
      </c>
      <c r="BI2300" s="94" t="str">
        <f t="shared" si="1317"/>
        <v>RTF</v>
      </c>
    </row>
    <row r="2301" spans="56:61" hidden="1" x14ac:dyDescent="0.3">
      <c r="BD2301" t="str">
        <f t="shared" si="1316"/>
        <v>RTFCHEVIOT AND WANSBECK UNIT - RTF01</v>
      </c>
      <c r="BE2301" s="94" t="s">
        <v>8016</v>
      </c>
      <c r="BF2301" s="94" t="s">
        <v>9429</v>
      </c>
      <c r="BG2301" s="94" t="s">
        <v>8016</v>
      </c>
      <c r="BH2301" s="94" t="s">
        <v>9429</v>
      </c>
      <c r="BI2301" s="94" t="str">
        <f t="shared" si="1317"/>
        <v>RTF</v>
      </c>
    </row>
    <row r="2302" spans="56:61" hidden="1" x14ac:dyDescent="0.3">
      <c r="BD2302" t="str">
        <f t="shared" si="1316"/>
        <v>RTFCOQUETDALE COTTAGE HOSPITAL - RTFDK</v>
      </c>
      <c r="BE2302" s="94" t="s">
        <v>8017</v>
      </c>
      <c r="BF2302" s="94" t="s">
        <v>9430</v>
      </c>
      <c r="BG2302" s="94" t="s">
        <v>8017</v>
      </c>
      <c r="BH2302" s="94" t="s">
        <v>9430</v>
      </c>
      <c r="BI2302" s="94" t="str">
        <f t="shared" si="1317"/>
        <v>RTF</v>
      </c>
    </row>
    <row r="2303" spans="56:61" hidden="1" x14ac:dyDescent="0.3">
      <c r="BD2303" t="str">
        <f t="shared" si="1316"/>
        <v>RTFDENE WARD - RTFDD</v>
      </c>
      <c r="BE2303" s="94" t="s">
        <v>8018</v>
      </c>
      <c r="BF2303" s="94" t="s">
        <v>9431</v>
      </c>
      <c r="BG2303" s="94" t="s">
        <v>8018</v>
      </c>
      <c r="BH2303" s="94" t="s">
        <v>9431</v>
      </c>
      <c r="BI2303" s="94" t="str">
        <f t="shared" si="1317"/>
        <v>RTF</v>
      </c>
    </row>
    <row r="2304" spans="56:61" hidden="1" x14ac:dyDescent="0.3">
      <c r="BD2304" t="str">
        <f t="shared" si="1316"/>
        <v>RTFHALTWHISTLE WAR MEMORIAL HOSPITAL - RTFDU</v>
      </c>
      <c r="BE2304" s="94" t="s">
        <v>8019</v>
      </c>
      <c r="BF2304" s="94" t="s">
        <v>9432</v>
      </c>
      <c r="BG2304" s="94" t="s">
        <v>8019</v>
      </c>
      <c r="BH2304" s="94" t="s">
        <v>9432</v>
      </c>
      <c r="BI2304" s="94" t="str">
        <f t="shared" si="1317"/>
        <v>RTF</v>
      </c>
    </row>
    <row r="2305" spans="56:61" hidden="1" x14ac:dyDescent="0.3">
      <c r="BD2305" t="str">
        <f t="shared" si="1316"/>
        <v>RTFHEALTH SUITE, RIVERSIDE PRIMARY SCHOOL - RTFDA</v>
      </c>
      <c r="BE2305" s="94" t="s">
        <v>8020</v>
      </c>
      <c r="BF2305" s="94" t="s">
        <v>9433</v>
      </c>
      <c r="BG2305" s="94" t="s">
        <v>8020</v>
      </c>
      <c r="BH2305" s="94" t="s">
        <v>9433</v>
      </c>
      <c r="BI2305" s="94" t="str">
        <f t="shared" si="1317"/>
        <v>RTF</v>
      </c>
    </row>
    <row r="2306" spans="56:61" hidden="1" x14ac:dyDescent="0.3">
      <c r="BD2306" t="str">
        <f t="shared" si="1316"/>
        <v>RTFHEXHAM (CLEARNET DATA) - RTF04</v>
      </c>
      <c r="BE2306" s="94" t="s">
        <v>8021</v>
      </c>
      <c r="BF2306" s="94" t="s">
        <v>9434</v>
      </c>
      <c r="BG2306" s="94" t="s">
        <v>8021</v>
      </c>
      <c r="BH2306" s="94" t="s">
        <v>9434</v>
      </c>
      <c r="BI2306" s="94" t="str">
        <f t="shared" si="1317"/>
        <v>RTF</v>
      </c>
    </row>
    <row r="2307" spans="56:61" hidden="1" x14ac:dyDescent="0.3">
      <c r="BD2307" t="str">
        <f t="shared" si="1316"/>
        <v>RTFHEXHAM GENERAL HOSPITAL - RTFDR</v>
      </c>
      <c r="BE2307" s="94" t="s">
        <v>8022</v>
      </c>
      <c r="BF2307" s="94" t="s">
        <v>9435</v>
      </c>
      <c r="BG2307" s="94" t="s">
        <v>8022</v>
      </c>
      <c r="BH2307" s="94" t="s">
        <v>9435</v>
      </c>
      <c r="BI2307" s="94" t="str">
        <f t="shared" si="1317"/>
        <v>RTF</v>
      </c>
    </row>
    <row r="2308" spans="56:61" hidden="1" x14ac:dyDescent="0.3">
      <c r="BD2308" t="str">
        <f t="shared" si="1316"/>
        <v>RTFMORPETH COTTAGE HOSPITAL - RTFDM</v>
      </c>
      <c r="BE2308" s="94" t="s">
        <v>8023</v>
      </c>
      <c r="BF2308" s="94" t="s">
        <v>9436</v>
      </c>
      <c r="BG2308" s="94" t="s">
        <v>8023</v>
      </c>
      <c r="BH2308" s="94" t="s">
        <v>9436</v>
      </c>
      <c r="BI2308" s="94" t="str">
        <f t="shared" si="1317"/>
        <v>RTF</v>
      </c>
    </row>
    <row r="2309" spans="56:61" hidden="1" x14ac:dyDescent="0.3">
      <c r="BD2309" t="str">
        <f t="shared" si="1316"/>
        <v>RTFNORTH TYNESIDE (CLEARNET DATA) - RTF02</v>
      </c>
      <c r="BE2309" s="94" t="s">
        <v>8024</v>
      </c>
      <c r="BF2309" s="94" t="s">
        <v>9437</v>
      </c>
      <c r="BG2309" s="94" t="s">
        <v>8024</v>
      </c>
      <c r="BH2309" s="94" t="s">
        <v>9437</v>
      </c>
      <c r="BI2309" s="94" t="str">
        <f t="shared" si="1317"/>
        <v>RTF</v>
      </c>
    </row>
    <row r="2310" spans="56:61" hidden="1" x14ac:dyDescent="0.3">
      <c r="BD2310" t="str">
        <f t="shared" si="1316"/>
        <v>RTFNORTH TYNESIDE GENERAL HOSPITAL - RTFFS</v>
      </c>
      <c r="BE2310" s="94" t="s">
        <v>8025</v>
      </c>
      <c r="BF2310" s="94" t="s">
        <v>9438</v>
      </c>
      <c r="BG2310" s="94" t="s">
        <v>8025</v>
      </c>
      <c r="BH2310" s="94" t="s">
        <v>9438</v>
      </c>
      <c r="BI2310" s="94" t="str">
        <f t="shared" si="1317"/>
        <v>RTF</v>
      </c>
    </row>
    <row r="2311" spans="56:61" hidden="1" x14ac:dyDescent="0.3">
      <c r="BD2311" t="str">
        <f t="shared" si="1316"/>
        <v>RTFNORTHUMBRIA HEALTHCARE NHS FOUNDATION TRUST - RTFDY</v>
      </c>
      <c r="BE2311" s="94" t="s">
        <v>8026</v>
      </c>
      <c r="BF2311" s="94" t="s">
        <v>9439</v>
      </c>
      <c r="BG2311" s="94" t="s">
        <v>8026</v>
      </c>
      <c r="BH2311" s="94" t="s">
        <v>9439</v>
      </c>
      <c r="BI2311" s="94" t="str">
        <f t="shared" si="1317"/>
        <v>RTF</v>
      </c>
    </row>
    <row r="2312" spans="56:61" hidden="1" x14ac:dyDescent="0.3">
      <c r="BD2312" t="str">
        <f t="shared" si="1316"/>
        <v>RTFNORTHUMBRIA HEALTHCARE NHS FOUNDATION TRUST (HEADQUARTERS) - RTFHQ</v>
      </c>
      <c r="BE2312" s="94" t="s">
        <v>8027</v>
      </c>
      <c r="BF2312" s="94" t="s">
        <v>9440</v>
      </c>
      <c r="BG2312" s="94" t="s">
        <v>8027</v>
      </c>
      <c r="BH2312" s="94" t="s">
        <v>9440</v>
      </c>
      <c r="BI2312" s="94" t="str">
        <f t="shared" si="1317"/>
        <v>RTF</v>
      </c>
    </row>
    <row r="2313" spans="56:61" hidden="1" x14ac:dyDescent="0.3">
      <c r="BD2313" t="str">
        <f t="shared" si="1316"/>
        <v>RTFNORTHUMBRIA SPECIALIST EMERGENCY CARE HOSPITAL</v>
      </c>
      <c r="BE2313" t="s">
        <v>9957</v>
      </c>
      <c r="BF2313" t="s">
        <v>9956</v>
      </c>
      <c r="BG2313" t="s">
        <v>9957</v>
      </c>
      <c r="BH2313" t="s">
        <v>9956</v>
      </c>
      <c r="BI2313" s="94" t="str">
        <f t="shared" si="1317"/>
        <v>RTF</v>
      </c>
    </row>
    <row r="2314" spans="56:61" hidden="1" x14ac:dyDescent="0.3">
      <c r="BD2314" t="str">
        <f t="shared" si="1316"/>
        <v>RTFONE TO ONE CENTRE - RTFDE</v>
      </c>
      <c r="BE2314" s="94" t="s">
        <v>8028</v>
      </c>
      <c r="BF2314" s="94" t="s">
        <v>9441</v>
      </c>
      <c r="BG2314" s="94" t="s">
        <v>8028</v>
      </c>
      <c r="BH2314" s="94" t="s">
        <v>9441</v>
      </c>
      <c r="BI2314" s="94" t="str">
        <f t="shared" si="1317"/>
        <v>RTF</v>
      </c>
    </row>
    <row r="2315" spans="56:61" hidden="1" x14ac:dyDescent="0.3">
      <c r="BD2315" t="str">
        <f t="shared" si="1316"/>
        <v>RTFOXFORD CENTRE - RTFDN</v>
      </c>
      <c r="BE2315" s="94" t="s">
        <v>8029</v>
      </c>
      <c r="BF2315" s="94" t="s">
        <v>9442</v>
      </c>
      <c r="BG2315" s="94" t="s">
        <v>8029</v>
      </c>
      <c r="BH2315" s="94" t="s">
        <v>9442</v>
      </c>
      <c r="BI2315" s="94" t="str">
        <f t="shared" si="1317"/>
        <v>RTF</v>
      </c>
    </row>
    <row r="2316" spans="56:61" hidden="1" x14ac:dyDescent="0.3">
      <c r="BD2316" t="str">
        <f t="shared" si="1316"/>
        <v>RTFROTHBURY COMMUNITY HOSPITAL - RTFEF</v>
      </c>
      <c r="BE2316" s="94" t="s">
        <v>8030</v>
      </c>
      <c r="BF2316" s="94" t="s">
        <v>9443</v>
      </c>
      <c r="BG2316" s="94" t="s">
        <v>8030</v>
      </c>
      <c r="BH2316" s="94" t="s">
        <v>9443</v>
      </c>
      <c r="BI2316" s="94" t="str">
        <f t="shared" si="1317"/>
        <v>RTF</v>
      </c>
    </row>
    <row r="2317" spans="56:61" hidden="1" x14ac:dyDescent="0.3">
      <c r="BD2317" t="str">
        <f t="shared" si="1316"/>
        <v>RTFSHIREMOOR HEALTH CENTRE - RTFDG</v>
      </c>
      <c r="BE2317" s="94" t="s">
        <v>8031</v>
      </c>
      <c r="BF2317" s="94" t="s">
        <v>9444</v>
      </c>
      <c r="BG2317" s="94" t="s">
        <v>8031</v>
      </c>
      <c r="BH2317" s="94" t="s">
        <v>9444</v>
      </c>
      <c r="BI2317" s="94" t="str">
        <f t="shared" si="1317"/>
        <v>RTF</v>
      </c>
    </row>
    <row r="2318" spans="56:61" hidden="1" x14ac:dyDescent="0.3">
      <c r="BD2318" t="str">
        <f t="shared" si="1316"/>
        <v>RTFSIR G B HUNTER MEMORIAL HOSPITAL - RTFFQ</v>
      </c>
      <c r="BE2318" s="94" t="s">
        <v>8032</v>
      </c>
      <c r="BF2318" s="94" t="s">
        <v>9445</v>
      </c>
      <c r="BG2318" s="94" t="s">
        <v>8032</v>
      </c>
      <c r="BH2318" s="94" t="s">
        <v>9445</v>
      </c>
      <c r="BI2318" s="94" t="str">
        <f t="shared" si="1317"/>
        <v>RTF</v>
      </c>
    </row>
    <row r="2319" spans="56:61" hidden="1" x14ac:dyDescent="0.3">
      <c r="BD2319" t="str">
        <f t="shared" si="1316"/>
        <v>RTFTHE CEDARS - RTFDF</v>
      </c>
      <c r="BE2319" s="94" t="s">
        <v>8033</v>
      </c>
      <c r="BF2319" s="94" t="s">
        <v>9446</v>
      </c>
      <c r="BG2319" s="94" t="s">
        <v>8033</v>
      </c>
      <c r="BH2319" s="94" t="s">
        <v>9446</v>
      </c>
      <c r="BI2319" s="94" t="str">
        <f t="shared" si="1317"/>
        <v>RTF</v>
      </c>
    </row>
    <row r="2320" spans="56:61" hidden="1" x14ac:dyDescent="0.3">
      <c r="BD2320" t="str">
        <f t="shared" si="1316"/>
        <v>RTFTYNEMOUTH COURT - RTFDC</v>
      </c>
      <c r="BE2320" s="94" t="s">
        <v>8034</v>
      </c>
      <c r="BF2320" s="94" t="s">
        <v>9447</v>
      </c>
      <c r="BG2320" s="94" t="s">
        <v>8034</v>
      </c>
      <c r="BH2320" s="94" t="s">
        <v>9447</v>
      </c>
      <c r="BI2320" s="94" t="str">
        <f t="shared" si="1317"/>
        <v>RTF</v>
      </c>
    </row>
    <row r="2321" spans="56:61" hidden="1" x14ac:dyDescent="0.3">
      <c r="BD2321" t="str">
        <f t="shared" si="1316"/>
        <v>RTFWANSBECK HOSPITAL - RTFED</v>
      </c>
      <c r="BE2321" s="94" t="s">
        <v>8035</v>
      </c>
      <c r="BF2321" s="94" t="s">
        <v>9448</v>
      </c>
      <c r="BG2321" s="94" t="s">
        <v>8035</v>
      </c>
      <c r="BH2321" s="94" t="s">
        <v>9448</v>
      </c>
      <c r="BI2321" s="94" t="str">
        <f t="shared" si="1317"/>
        <v>RTF</v>
      </c>
    </row>
    <row r="2322" spans="56:61" hidden="1" x14ac:dyDescent="0.3">
      <c r="BD2322" t="str">
        <f t="shared" si="1316"/>
        <v>RTGBURTON HOSPITAL - RTG02</v>
      </c>
      <c r="BE2322" s="94" t="s">
        <v>10307</v>
      </c>
      <c r="BF2322" s="94" t="s">
        <v>10308</v>
      </c>
      <c r="BG2322" s="94" t="s">
        <v>10307</v>
      </c>
      <c r="BH2322" s="94" t="s">
        <v>10308</v>
      </c>
      <c r="BI2322" s="94" t="str">
        <f t="shared" si="1317"/>
        <v>RTG</v>
      </c>
    </row>
    <row r="2323" spans="56:61" hidden="1" x14ac:dyDescent="0.3">
      <c r="BD2323" t="str">
        <f t="shared" si="1316"/>
        <v>RTGILKESTON COMMUNITY HOSPITAL - RTG07</v>
      </c>
      <c r="BE2323" s="94" t="s">
        <v>8036</v>
      </c>
      <c r="BF2323" s="94" t="s">
        <v>9449</v>
      </c>
      <c r="BG2323" s="94" t="s">
        <v>8036</v>
      </c>
      <c r="BH2323" s="94" t="s">
        <v>9449</v>
      </c>
      <c r="BI2323" s="94" t="str">
        <f t="shared" si="1317"/>
        <v>RTG</v>
      </c>
    </row>
    <row r="2324" spans="56:61" hidden="1" x14ac:dyDescent="0.3">
      <c r="BD2324" t="str">
        <f t="shared" si="1316"/>
        <v>RTGLONDON ROAD COMMUNITY HOSPITAL - RTGFA</v>
      </c>
      <c r="BE2324" s="94" t="s">
        <v>8037</v>
      </c>
      <c r="BF2324" s="94" t="s">
        <v>9450</v>
      </c>
      <c r="BG2324" s="94" t="s">
        <v>8037</v>
      </c>
      <c r="BH2324" s="94" t="s">
        <v>9450</v>
      </c>
      <c r="BI2324" s="94" t="str">
        <f t="shared" si="1317"/>
        <v>RTG</v>
      </c>
    </row>
    <row r="2325" spans="56:61" hidden="1" x14ac:dyDescent="0.3">
      <c r="BD2325" t="str">
        <f t="shared" si="1316"/>
        <v>RTGROYAL DERBY HOSPITAL - RTGFG</v>
      </c>
      <c r="BE2325" s="94" t="s">
        <v>8038</v>
      </c>
      <c r="BF2325" s="94" t="s">
        <v>9451</v>
      </c>
      <c r="BG2325" s="94" t="s">
        <v>8038</v>
      </c>
      <c r="BH2325" s="94" t="s">
        <v>9451</v>
      </c>
      <c r="BI2325" s="94" t="str">
        <f t="shared" si="1317"/>
        <v>RTG</v>
      </c>
    </row>
    <row r="2326" spans="56:61" hidden="1" x14ac:dyDescent="0.3">
      <c r="BD2326" t="str">
        <f t="shared" si="1316"/>
        <v>RTGST OSWALDS HOSPITAL - RTG05</v>
      </c>
      <c r="BE2326" s="94" t="s">
        <v>8039</v>
      </c>
      <c r="BF2326" s="94" t="s">
        <v>9452</v>
      </c>
      <c r="BG2326" s="94" t="s">
        <v>8039</v>
      </c>
      <c r="BH2326" s="94" t="s">
        <v>9452</v>
      </c>
      <c r="BI2326" s="94" t="str">
        <f t="shared" si="1317"/>
        <v>RTG</v>
      </c>
    </row>
    <row r="2327" spans="56:61" hidden="1" x14ac:dyDescent="0.3">
      <c r="BD2327" t="str">
        <f t="shared" si="1316"/>
        <v>RTGSAMUEL JOHNSON COMMUNITY HOSPITAL - RTG54</v>
      </c>
      <c r="BE2327" s="94" t="s">
        <v>10309</v>
      </c>
      <c r="BF2327" s="94" t="s">
        <v>10310</v>
      </c>
      <c r="BG2327" s="94" t="s">
        <v>10309</v>
      </c>
      <c r="BH2327" s="94" t="s">
        <v>10310</v>
      </c>
      <c r="BI2327" s="94" t="str">
        <f t="shared" si="1317"/>
        <v>RTG</v>
      </c>
    </row>
    <row r="2328" spans="56:61" hidden="1" x14ac:dyDescent="0.3">
      <c r="BD2328" t="str">
        <f t="shared" si="1316"/>
        <v>RTGSIR ROBERT PEEL COMMUNITY HOSPITAL - RTG50</v>
      </c>
      <c r="BE2328" s="94" t="s">
        <v>10311</v>
      </c>
      <c r="BF2328" s="94" t="s">
        <v>10312</v>
      </c>
      <c r="BG2328" s="94" t="s">
        <v>10311</v>
      </c>
      <c r="BH2328" s="94" t="s">
        <v>10312</v>
      </c>
      <c r="BI2328" s="94" t="str">
        <f t="shared" si="1317"/>
        <v>RTG</v>
      </c>
    </row>
    <row r="2329" spans="56:61" hidden="1" x14ac:dyDescent="0.3">
      <c r="BD2329" t="str">
        <f t="shared" si="1316"/>
        <v>RTHBARDWELL SCHOOL - RTHE1</v>
      </c>
      <c r="BE2329" s="94" t="s">
        <v>8040</v>
      </c>
      <c r="BF2329" s="94" t="s">
        <v>9453</v>
      </c>
      <c r="BG2329" s="94" t="s">
        <v>8040</v>
      </c>
      <c r="BH2329" s="94" t="s">
        <v>9453</v>
      </c>
      <c r="BI2329" s="94" t="str">
        <f t="shared" si="1317"/>
        <v>RTH</v>
      </c>
    </row>
    <row r="2330" spans="56:61" hidden="1" x14ac:dyDescent="0.3">
      <c r="BD2330" t="str">
        <f t="shared" si="1316"/>
        <v>RTHBISHOPSWOOD SCHOOL CLINIC, SONNING COMMON - RTHE9</v>
      </c>
      <c r="BE2330" s="94" t="s">
        <v>8041</v>
      </c>
      <c r="BF2330" s="94" t="s">
        <v>9454</v>
      </c>
      <c r="BG2330" s="94" t="s">
        <v>8041</v>
      </c>
      <c r="BH2330" s="94" t="s">
        <v>9454</v>
      </c>
      <c r="BI2330" s="94" t="str">
        <f t="shared" si="1317"/>
        <v>RTH</v>
      </c>
    </row>
    <row r="2331" spans="56:61" hidden="1" x14ac:dyDescent="0.3">
      <c r="BD2331" t="str">
        <f t="shared" si="1316"/>
        <v>RTHBLACKBIRD LEYS LEISURE CENTRE - RTHF5</v>
      </c>
      <c r="BE2331" s="94" t="s">
        <v>8042</v>
      </c>
      <c r="BF2331" s="94" t="s">
        <v>9455</v>
      </c>
      <c r="BG2331" s="94" t="s">
        <v>8042</v>
      </c>
      <c r="BH2331" s="94" t="s">
        <v>9455</v>
      </c>
      <c r="BI2331" s="94" t="str">
        <f t="shared" si="1317"/>
        <v>RTH</v>
      </c>
    </row>
    <row r="2332" spans="56:61" hidden="1" x14ac:dyDescent="0.3">
      <c r="BD2332" t="str">
        <f t="shared" si="1316"/>
        <v>RTHBOUNDARY BROOK HOUSE - RTH37</v>
      </c>
      <c r="BE2332" s="94" t="s">
        <v>8043</v>
      </c>
      <c r="BF2332" s="94" t="s">
        <v>9456</v>
      </c>
      <c r="BG2332" s="94" t="s">
        <v>8043</v>
      </c>
      <c r="BH2332" s="94" t="s">
        <v>9456</v>
      </c>
      <c r="BI2332" s="94" t="str">
        <f t="shared" si="1317"/>
        <v>RTH</v>
      </c>
    </row>
    <row r="2333" spans="56:61" hidden="1" x14ac:dyDescent="0.3">
      <c r="BD2333" t="str">
        <f t="shared" si="1316"/>
        <v>RTHBPAS BLACKDOWN CLINIC - RTHF3</v>
      </c>
      <c r="BE2333" s="94" t="s">
        <v>8044</v>
      </c>
      <c r="BF2333" s="94" t="s">
        <v>9457</v>
      </c>
      <c r="BG2333" s="94" t="s">
        <v>8044</v>
      </c>
      <c r="BH2333" s="94" t="s">
        <v>9457</v>
      </c>
      <c r="BI2333" s="94" t="str">
        <f t="shared" si="1317"/>
        <v>RTH</v>
      </c>
    </row>
    <row r="2334" spans="56:61" hidden="1" x14ac:dyDescent="0.3">
      <c r="BD2334" t="str">
        <f t="shared" si="1316"/>
        <v>RTHBRISTOL RENAL - RTHC8</v>
      </c>
      <c r="BE2334" s="94" t="s">
        <v>8045</v>
      </c>
      <c r="BF2334" s="94" t="s">
        <v>9458</v>
      </c>
      <c r="BG2334" s="94" t="s">
        <v>8045</v>
      </c>
      <c r="BH2334" s="94" t="s">
        <v>9458</v>
      </c>
      <c r="BI2334" s="94" t="str">
        <f t="shared" si="1317"/>
        <v>RTH</v>
      </c>
    </row>
    <row r="2335" spans="56:61" hidden="1" x14ac:dyDescent="0.3">
      <c r="BD2335" t="str">
        <f t="shared" si="1316"/>
        <v>RTHCHIPPING NORTON COMMUNITY HOSPITAL - RTH19</v>
      </c>
      <c r="BE2335" s="94" t="s">
        <v>8046</v>
      </c>
      <c r="BF2335" s="94" t="s">
        <v>9459</v>
      </c>
      <c r="BG2335" s="94" t="s">
        <v>8046</v>
      </c>
      <c r="BH2335" s="94" t="s">
        <v>9459</v>
      </c>
      <c r="BI2335" s="94" t="str">
        <f t="shared" si="1317"/>
        <v>RTH</v>
      </c>
    </row>
    <row r="2336" spans="56:61" hidden="1" x14ac:dyDescent="0.3">
      <c r="BD2336" t="str">
        <f t="shared" ref="BD2336:BD2399" si="1318">CONCATENATE(LEFT(BE2336, 3),BF2336)</f>
        <v>RTHCHURCHILL HOSPITAL - RTH02</v>
      </c>
      <c r="BE2336" s="94" t="s">
        <v>8047</v>
      </c>
      <c r="BF2336" s="94" t="s">
        <v>9460</v>
      </c>
      <c r="BG2336" s="94" t="s">
        <v>8047</v>
      </c>
      <c r="BH2336" s="94" t="s">
        <v>9460</v>
      </c>
      <c r="BI2336" s="94" t="str">
        <f t="shared" ref="BI2336:BI2399" si="1319">LEFT(BG2336,3)</f>
        <v>RTH</v>
      </c>
    </row>
    <row r="2337" spans="56:61" hidden="1" x14ac:dyDescent="0.3">
      <c r="BD2337" t="str">
        <f t="shared" si="1318"/>
        <v>RTHDORSET RENAL - RTHC9</v>
      </c>
      <c r="BE2337" s="94" t="s">
        <v>8048</v>
      </c>
      <c r="BF2337" s="94" t="s">
        <v>9461</v>
      </c>
      <c r="BG2337" s="94" t="s">
        <v>8048</v>
      </c>
      <c r="BH2337" s="94" t="s">
        <v>9461</v>
      </c>
      <c r="BI2337" s="94" t="str">
        <f t="shared" si="1319"/>
        <v>RTH</v>
      </c>
    </row>
    <row r="2338" spans="56:61" hidden="1" x14ac:dyDescent="0.3">
      <c r="BD2338" t="str">
        <f t="shared" si="1318"/>
        <v>RTHEAST OXFORD HEALTH CENTRE - RTHA6</v>
      </c>
      <c r="BE2338" s="94" t="s">
        <v>8049</v>
      </c>
      <c r="BF2338" s="94" t="s">
        <v>9462</v>
      </c>
      <c r="BG2338" s="94" t="s">
        <v>8049</v>
      </c>
      <c r="BH2338" s="94" t="s">
        <v>9462</v>
      </c>
      <c r="BI2338" s="94" t="str">
        <f t="shared" si="1319"/>
        <v>RTH</v>
      </c>
    </row>
    <row r="2339" spans="56:61" hidden="1" x14ac:dyDescent="0.3">
      <c r="BD2339" t="str">
        <f t="shared" si="1318"/>
        <v>RTHFITZWARYN SCHOOL - RTHE8</v>
      </c>
      <c r="BE2339" s="94" t="s">
        <v>8050</v>
      </c>
      <c r="BF2339" s="94" t="s">
        <v>9463</v>
      </c>
      <c r="BG2339" s="94" t="s">
        <v>8050</v>
      </c>
      <c r="BH2339" s="94" t="s">
        <v>9463</v>
      </c>
      <c r="BI2339" s="94" t="str">
        <f t="shared" si="1319"/>
        <v>RTH</v>
      </c>
    </row>
    <row r="2340" spans="56:61" hidden="1" x14ac:dyDescent="0.3">
      <c r="BD2340" t="str">
        <f t="shared" si="1318"/>
        <v>RTHFRANK WISE SCHOOL</v>
      </c>
      <c r="BE2340" s="94" t="s">
        <v>429</v>
      </c>
      <c r="BF2340" s="94" t="s">
        <v>9464</v>
      </c>
      <c r="BG2340" s="94" t="s">
        <v>429</v>
      </c>
      <c r="BH2340" s="94" t="s">
        <v>9464</v>
      </c>
      <c r="BI2340" s="94" t="str">
        <f t="shared" si="1319"/>
        <v>RTH</v>
      </c>
    </row>
    <row r="2341" spans="56:61" hidden="1" x14ac:dyDescent="0.3">
      <c r="BD2341" t="str">
        <f t="shared" si="1318"/>
        <v>RTHHORTON GENERAL HOSPITAL</v>
      </c>
      <c r="BE2341" s="94" t="s">
        <v>430</v>
      </c>
      <c r="BF2341" s="94" t="s">
        <v>3756</v>
      </c>
      <c r="BG2341" s="94" t="s">
        <v>430</v>
      </c>
      <c r="BH2341" s="94" t="s">
        <v>3756</v>
      </c>
      <c r="BI2341" s="94" t="str">
        <f t="shared" si="1319"/>
        <v>RTH</v>
      </c>
    </row>
    <row r="2342" spans="56:61" hidden="1" x14ac:dyDescent="0.3">
      <c r="BD2342" t="str">
        <f t="shared" si="1318"/>
        <v>RTHJOHN RADCLIFFE HOSPITAL</v>
      </c>
      <c r="BE2342" s="94" t="s">
        <v>431</v>
      </c>
      <c r="BF2342" s="94" t="s">
        <v>1995</v>
      </c>
      <c r="BG2342" s="94" t="s">
        <v>431</v>
      </c>
      <c r="BH2342" s="94" t="s">
        <v>1995</v>
      </c>
      <c r="BI2342" s="94" t="str">
        <f t="shared" si="1319"/>
        <v>RTH</v>
      </c>
    </row>
    <row r="2343" spans="56:61" hidden="1" x14ac:dyDescent="0.3">
      <c r="BD2343" t="str">
        <f t="shared" si="1318"/>
        <v>RTHJOHN WATSON SCHOOL</v>
      </c>
      <c r="BE2343" s="94" t="s">
        <v>432</v>
      </c>
      <c r="BF2343" s="94" t="s">
        <v>9465</v>
      </c>
      <c r="BG2343" s="94" t="s">
        <v>432</v>
      </c>
      <c r="BH2343" s="94" t="s">
        <v>9465</v>
      </c>
      <c r="BI2343" s="94" t="str">
        <f t="shared" si="1319"/>
        <v>RTH</v>
      </c>
    </row>
    <row r="2344" spans="56:61" hidden="1" x14ac:dyDescent="0.3">
      <c r="BD2344" t="str">
        <f t="shared" si="1318"/>
        <v>RTHKINGFISHER SCHOOL</v>
      </c>
      <c r="BE2344" s="94" t="s">
        <v>433</v>
      </c>
      <c r="BF2344" s="94" t="s">
        <v>9466</v>
      </c>
      <c r="BG2344" s="94" t="s">
        <v>433</v>
      </c>
      <c r="BH2344" s="94" t="s">
        <v>9466</v>
      </c>
      <c r="BI2344" s="94" t="str">
        <f t="shared" si="1319"/>
        <v>RTH</v>
      </c>
    </row>
    <row r="2345" spans="56:61" hidden="1" x14ac:dyDescent="0.3">
      <c r="BD2345" t="str">
        <f t="shared" si="1318"/>
        <v>RTHMABEL PRITCHARD SCHOOL</v>
      </c>
      <c r="BE2345" s="94" t="s">
        <v>434</v>
      </c>
      <c r="BF2345" s="94" t="s">
        <v>9467</v>
      </c>
      <c r="BG2345" s="94" t="s">
        <v>434</v>
      </c>
      <c r="BH2345" s="94" t="s">
        <v>9467</v>
      </c>
      <c r="BI2345" s="94" t="str">
        <f t="shared" si="1319"/>
        <v>RTH</v>
      </c>
    </row>
    <row r="2346" spans="56:61" hidden="1" x14ac:dyDescent="0.3">
      <c r="BD2346" t="str">
        <f t="shared" si="1318"/>
        <v>RTHMARIE STOPES CENTRE - EALING</v>
      </c>
      <c r="BE2346" s="94" t="s">
        <v>131</v>
      </c>
      <c r="BF2346" s="94" t="s">
        <v>9468</v>
      </c>
      <c r="BG2346" s="94" t="s">
        <v>131</v>
      </c>
      <c r="BH2346" s="94" t="s">
        <v>9468</v>
      </c>
      <c r="BI2346" s="94" t="str">
        <f t="shared" si="1319"/>
        <v>RTH</v>
      </c>
    </row>
    <row r="2347" spans="56:61" hidden="1" x14ac:dyDescent="0.3">
      <c r="BD2347" t="str">
        <f t="shared" si="1318"/>
        <v>RTHMARIE STOPES CENTRE - READING</v>
      </c>
      <c r="BE2347" s="94" t="s">
        <v>132</v>
      </c>
      <c r="BF2347" s="94" t="s">
        <v>9469</v>
      </c>
      <c r="BG2347" s="94" t="s">
        <v>132</v>
      </c>
      <c r="BH2347" s="94" t="s">
        <v>9469</v>
      </c>
      <c r="BI2347" s="94" t="str">
        <f t="shared" si="1319"/>
        <v>RTH</v>
      </c>
    </row>
    <row r="2348" spans="56:61" hidden="1" x14ac:dyDescent="0.3">
      <c r="BD2348" t="str">
        <f t="shared" si="1318"/>
        <v>RTHMARLBOROUGH SCHOOL</v>
      </c>
      <c r="BE2348" s="94" t="s">
        <v>133</v>
      </c>
      <c r="BF2348" s="94" t="s">
        <v>9470</v>
      </c>
      <c r="BG2348" s="94" t="s">
        <v>133</v>
      </c>
      <c r="BH2348" s="94" t="s">
        <v>9470</v>
      </c>
      <c r="BI2348" s="94" t="str">
        <f t="shared" si="1319"/>
        <v>RTH</v>
      </c>
    </row>
    <row r="2349" spans="56:61" hidden="1" x14ac:dyDescent="0.3">
      <c r="BD2349" t="str">
        <f t="shared" si="1318"/>
        <v>RTHNUFFIELD ORTHOPAEDIC CENTRE</v>
      </c>
      <c r="BE2349" s="94" t="s">
        <v>134</v>
      </c>
      <c r="BF2349" s="94" t="s">
        <v>9471</v>
      </c>
      <c r="BG2349" s="94" t="s">
        <v>134</v>
      </c>
      <c r="BH2349" s="94" t="s">
        <v>9471</v>
      </c>
      <c r="BI2349" s="94" t="str">
        <f t="shared" si="1319"/>
        <v>RTH</v>
      </c>
    </row>
    <row r="2350" spans="56:61" hidden="1" x14ac:dyDescent="0.3">
      <c r="BD2350" t="str">
        <f t="shared" si="1318"/>
        <v>RTHORCHARD HEALTH CENTRE</v>
      </c>
      <c r="BE2350" s="94" t="s">
        <v>135</v>
      </c>
      <c r="BF2350" s="94" t="s">
        <v>9472</v>
      </c>
      <c r="BG2350" s="94" t="s">
        <v>135</v>
      </c>
      <c r="BH2350" s="94" t="s">
        <v>9472</v>
      </c>
      <c r="BI2350" s="94" t="str">
        <f t="shared" si="1319"/>
        <v>RTH</v>
      </c>
    </row>
    <row r="2351" spans="56:61" hidden="1" x14ac:dyDescent="0.3">
      <c r="BD2351" t="str">
        <f t="shared" si="1318"/>
        <v>RTHPORTSMOUTH RENAL</v>
      </c>
      <c r="BE2351" s="94" t="s">
        <v>136</v>
      </c>
      <c r="BF2351" s="94" t="s">
        <v>9473</v>
      </c>
      <c r="BG2351" s="94" t="s">
        <v>136</v>
      </c>
      <c r="BH2351" s="94" t="s">
        <v>9473</v>
      </c>
      <c r="BI2351" s="94" t="str">
        <f t="shared" si="1319"/>
        <v>RTH</v>
      </c>
    </row>
    <row r="2352" spans="56:61" hidden="1" x14ac:dyDescent="0.3">
      <c r="BD2352" t="str">
        <f t="shared" si="1318"/>
        <v>RTHRENAL CLINIC - ROYAL FREE HOSPITAL</v>
      </c>
      <c r="BE2352" s="94" t="s">
        <v>137</v>
      </c>
      <c r="BF2352" s="94" t="s">
        <v>9474</v>
      </c>
      <c r="BG2352" s="94" t="s">
        <v>137</v>
      </c>
      <c r="BH2352" s="94" t="s">
        <v>9474</v>
      </c>
      <c r="BI2352" s="94" t="str">
        <f t="shared" si="1319"/>
        <v>RTH</v>
      </c>
    </row>
    <row r="2353" spans="56:61" hidden="1" x14ac:dyDescent="0.3">
      <c r="BD2353" t="str">
        <f t="shared" si="1318"/>
        <v>RTHSPRINGFIELD SCHOOL</v>
      </c>
      <c r="BE2353" s="94" t="s">
        <v>138</v>
      </c>
      <c r="BF2353" s="94" t="s">
        <v>9475</v>
      </c>
      <c r="BG2353" s="94" t="s">
        <v>138</v>
      </c>
      <c r="BH2353" s="94" t="s">
        <v>9475</v>
      </c>
      <c r="BI2353" s="94" t="str">
        <f t="shared" si="1319"/>
        <v>RTH</v>
      </c>
    </row>
    <row r="2354" spans="56:61" hidden="1" x14ac:dyDescent="0.3">
      <c r="BD2354" t="str">
        <f t="shared" si="1318"/>
        <v>RTHWALLINGFORD COMMUNITY HOSPITAL</v>
      </c>
      <c r="BE2354" s="94" t="s">
        <v>139</v>
      </c>
      <c r="BF2354" s="94" t="s">
        <v>3750</v>
      </c>
      <c r="BG2354" s="94" t="s">
        <v>139</v>
      </c>
      <c r="BH2354" s="94" t="s">
        <v>3750</v>
      </c>
      <c r="BI2354" s="94" t="str">
        <f t="shared" si="1319"/>
        <v>RTH</v>
      </c>
    </row>
    <row r="2355" spans="56:61" hidden="1" x14ac:dyDescent="0.3">
      <c r="BD2355" t="str">
        <f t="shared" si="1318"/>
        <v>RTHWANTAGE COMMUNITY HOSPITAL</v>
      </c>
      <c r="BE2355" s="94" t="s">
        <v>140</v>
      </c>
      <c r="BF2355" s="94" t="s">
        <v>3751</v>
      </c>
      <c r="BG2355" s="94" t="s">
        <v>140</v>
      </c>
      <c r="BH2355" s="94" t="s">
        <v>3751</v>
      </c>
      <c r="BI2355" s="94" t="str">
        <f t="shared" si="1319"/>
        <v>RTH</v>
      </c>
    </row>
    <row r="2356" spans="56:61" hidden="1" x14ac:dyDescent="0.3">
      <c r="BD2356" t="str">
        <f t="shared" si="1318"/>
        <v>RTHWEST BAR SURGERY, BANBURY</v>
      </c>
      <c r="BE2356" s="94" t="s">
        <v>141</v>
      </c>
      <c r="BF2356" s="94" t="s">
        <v>9476</v>
      </c>
      <c r="BG2356" s="94" t="s">
        <v>141</v>
      </c>
      <c r="BH2356" s="94" t="s">
        <v>9476</v>
      </c>
      <c r="BI2356" s="94" t="str">
        <f t="shared" si="1319"/>
        <v>RTH</v>
      </c>
    </row>
    <row r="2357" spans="56:61" hidden="1" x14ac:dyDescent="0.3">
      <c r="BD2357" t="str">
        <f t="shared" si="1318"/>
        <v>RTKASHFORD HOSPITAL</v>
      </c>
      <c r="BE2357" s="94" t="s">
        <v>142</v>
      </c>
      <c r="BF2357" s="94" t="s">
        <v>6789</v>
      </c>
      <c r="BG2357" s="94" t="s">
        <v>142</v>
      </c>
      <c r="BH2357" s="94" t="s">
        <v>6789</v>
      </c>
      <c r="BI2357" s="94" t="str">
        <f t="shared" si="1319"/>
        <v>RTK</v>
      </c>
    </row>
    <row r="2358" spans="56:61" hidden="1" x14ac:dyDescent="0.3">
      <c r="BD2358" t="str">
        <f t="shared" si="1318"/>
        <v>RTKASHLEY MEDICAL PRACTICE</v>
      </c>
      <c r="BE2358" s="94" t="s">
        <v>143</v>
      </c>
      <c r="BF2358" s="94" t="s">
        <v>9477</v>
      </c>
      <c r="BG2358" s="94" t="s">
        <v>143</v>
      </c>
      <c r="BH2358" s="94" t="s">
        <v>9477</v>
      </c>
      <c r="BI2358" s="94" t="str">
        <f t="shared" si="1319"/>
        <v>RTK</v>
      </c>
    </row>
    <row r="2359" spans="56:61" hidden="1" x14ac:dyDescent="0.3">
      <c r="BD2359" t="str">
        <f t="shared" si="1318"/>
        <v>RTKBREWERY ROAD</v>
      </c>
      <c r="BE2359" s="94" t="s">
        <v>144</v>
      </c>
      <c r="BF2359" s="94" t="s">
        <v>9478</v>
      </c>
      <c r="BG2359" s="94" t="s">
        <v>144</v>
      </c>
      <c r="BH2359" s="94" t="s">
        <v>9478</v>
      </c>
      <c r="BI2359" s="94" t="str">
        <f t="shared" si="1319"/>
        <v>RTK</v>
      </c>
    </row>
    <row r="2360" spans="56:61" hidden="1" x14ac:dyDescent="0.3">
      <c r="BD2360" t="str">
        <f t="shared" si="1318"/>
        <v>RTKCHERTSEY LANE</v>
      </c>
      <c r="BE2360" s="94" t="s">
        <v>145</v>
      </c>
      <c r="BF2360" s="94" t="s">
        <v>9479</v>
      </c>
      <c r="BG2360" s="94" t="s">
        <v>145</v>
      </c>
      <c r="BH2360" s="94" t="s">
        <v>9479</v>
      </c>
      <c r="BI2360" s="94" t="str">
        <f t="shared" si="1319"/>
        <v>RTK</v>
      </c>
    </row>
    <row r="2361" spans="56:61" hidden="1" x14ac:dyDescent="0.3">
      <c r="BD2361" t="str">
        <f t="shared" si="1318"/>
        <v>RTKCLAREMONT AVENUE</v>
      </c>
      <c r="BE2361" s="94" t="s">
        <v>146</v>
      </c>
      <c r="BF2361" s="94" t="s">
        <v>9480</v>
      </c>
      <c r="BG2361" s="94" t="s">
        <v>146</v>
      </c>
      <c r="BH2361" s="94" t="s">
        <v>9480</v>
      </c>
      <c r="BI2361" s="94" t="str">
        <f t="shared" si="1319"/>
        <v>RTK</v>
      </c>
    </row>
    <row r="2362" spans="56:61" hidden="1" x14ac:dyDescent="0.3">
      <c r="BD2362" t="str">
        <f t="shared" si="1318"/>
        <v>RTKCOLLEGE ROAD</v>
      </c>
      <c r="BE2362" s="94" t="s">
        <v>147</v>
      </c>
      <c r="BF2362" s="94" t="s">
        <v>9481</v>
      </c>
      <c r="BG2362" s="94" t="s">
        <v>147</v>
      </c>
      <c r="BH2362" s="94" t="s">
        <v>9481</v>
      </c>
      <c r="BI2362" s="94" t="str">
        <f t="shared" si="1319"/>
        <v>RTK</v>
      </c>
    </row>
    <row r="2363" spans="56:61" hidden="1" x14ac:dyDescent="0.3">
      <c r="BD2363" t="str">
        <f t="shared" si="1318"/>
        <v>RTKCRANFORD HEALTH CENTRE</v>
      </c>
      <c r="BE2363" s="94" t="s">
        <v>148</v>
      </c>
      <c r="BF2363" s="94" t="s">
        <v>9482</v>
      </c>
      <c r="BG2363" s="94" t="s">
        <v>148</v>
      </c>
      <c r="BH2363" s="94" t="s">
        <v>9482</v>
      </c>
      <c r="BI2363" s="94" t="str">
        <f t="shared" si="1319"/>
        <v>RTK</v>
      </c>
    </row>
    <row r="2364" spans="56:61" hidden="1" x14ac:dyDescent="0.3">
      <c r="BD2364" t="str">
        <f t="shared" si="1318"/>
        <v>RTKFELTHAM HILL ROAD</v>
      </c>
      <c r="BE2364" s="94" t="s">
        <v>149</v>
      </c>
      <c r="BF2364" s="94" t="s">
        <v>9483</v>
      </c>
      <c r="BG2364" s="94" t="s">
        <v>149</v>
      </c>
      <c r="BH2364" s="94" t="s">
        <v>9483</v>
      </c>
      <c r="BI2364" s="94" t="str">
        <f t="shared" si="1319"/>
        <v>RTK</v>
      </c>
    </row>
    <row r="2365" spans="56:61" hidden="1" x14ac:dyDescent="0.3">
      <c r="BD2365" t="str">
        <f t="shared" si="1318"/>
        <v>RTKHEATHCOTE PRACTICE</v>
      </c>
      <c r="BE2365" s="94" t="s">
        <v>150</v>
      </c>
      <c r="BF2365" s="94" t="s">
        <v>9484</v>
      </c>
      <c r="BG2365" s="94" t="s">
        <v>150</v>
      </c>
      <c r="BH2365" s="94" t="s">
        <v>9484</v>
      </c>
      <c r="BI2365" s="94" t="str">
        <f t="shared" si="1319"/>
        <v>RTK</v>
      </c>
    </row>
    <row r="2366" spans="56:61" hidden="1" x14ac:dyDescent="0.3">
      <c r="BD2366" t="str">
        <f t="shared" si="1318"/>
        <v>RTKHERSHAM SURGERY</v>
      </c>
      <c r="BE2366" s="94" t="s">
        <v>151</v>
      </c>
      <c r="BF2366" s="94" t="s">
        <v>9485</v>
      </c>
      <c r="BG2366" s="94" t="s">
        <v>151</v>
      </c>
      <c r="BH2366" s="94" t="s">
        <v>9485</v>
      </c>
      <c r="BI2366" s="94" t="str">
        <f t="shared" si="1319"/>
        <v>RTK</v>
      </c>
    </row>
    <row r="2367" spans="56:61" hidden="1" x14ac:dyDescent="0.3">
      <c r="BD2367" t="str">
        <f t="shared" si="1318"/>
        <v>RTKHILLVIEW MEDICAL CENTRE</v>
      </c>
      <c r="BE2367" s="94" t="s">
        <v>152</v>
      </c>
      <c r="BF2367" s="94" t="s">
        <v>9486</v>
      </c>
      <c r="BG2367" s="94" t="s">
        <v>152</v>
      </c>
      <c r="BH2367" s="94" t="s">
        <v>9486</v>
      </c>
      <c r="BI2367" s="94" t="str">
        <f t="shared" si="1319"/>
        <v>RTK</v>
      </c>
    </row>
    <row r="2368" spans="56:61" hidden="1" x14ac:dyDescent="0.3">
      <c r="BD2368" t="str">
        <f t="shared" si="1318"/>
        <v>RTKHOMEWATERS</v>
      </c>
      <c r="BE2368" s="94" t="s">
        <v>153</v>
      </c>
      <c r="BF2368" s="94" t="s">
        <v>9487</v>
      </c>
      <c r="BG2368" s="94" t="s">
        <v>153</v>
      </c>
      <c r="BH2368" s="94" t="s">
        <v>9487</v>
      </c>
      <c r="BI2368" s="94" t="str">
        <f t="shared" si="1319"/>
        <v>RTK</v>
      </c>
    </row>
    <row r="2369" spans="56:61" hidden="1" x14ac:dyDescent="0.3">
      <c r="BD2369" t="str">
        <f t="shared" si="1318"/>
        <v>RTKMOUNT ALVERNIA HOSPITAL</v>
      </c>
      <c r="BE2369" s="94" t="s">
        <v>154</v>
      </c>
      <c r="BF2369" s="94" t="s">
        <v>9488</v>
      </c>
      <c r="BG2369" s="94" t="s">
        <v>154</v>
      </c>
      <c r="BH2369" s="94" t="s">
        <v>9488</v>
      </c>
      <c r="BI2369" s="94" t="str">
        <f t="shared" si="1319"/>
        <v>RTK</v>
      </c>
    </row>
    <row r="2370" spans="56:61" hidden="1" x14ac:dyDescent="0.3">
      <c r="BD2370" t="str">
        <f t="shared" si="1318"/>
        <v>RTKNEW OTTERSHAW SURGERY</v>
      </c>
      <c r="BE2370" s="94" t="s">
        <v>155</v>
      </c>
      <c r="BF2370" s="94" t="s">
        <v>9489</v>
      </c>
      <c r="BG2370" s="94" t="s">
        <v>155</v>
      </c>
      <c r="BH2370" s="94" t="s">
        <v>9489</v>
      </c>
      <c r="BI2370" s="94" t="str">
        <f t="shared" si="1319"/>
        <v>RTK</v>
      </c>
    </row>
    <row r="2371" spans="56:61" hidden="1" x14ac:dyDescent="0.3">
      <c r="BD2371" t="str">
        <f t="shared" si="1318"/>
        <v>RTKPACKERS</v>
      </c>
      <c r="BE2371" s="94" t="s">
        <v>156</v>
      </c>
      <c r="BF2371" s="94" t="s">
        <v>9490</v>
      </c>
      <c r="BG2371" s="94" t="s">
        <v>156</v>
      </c>
      <c r="BH2371" s="94" t="s">
        <v>9490</v>
      </c>
      <c r="BI2371" s="94" t="str">
        <f t="shared" si="1319"/>
        <v>RTK</v>
      </c>
    </row>
    <row r="2372" spans="56:61" hidden="1" x14ac:dyDescent="0.3">
      <c r="BD2372" t="str">
        <f t="shared" si="1318"/>
        <v>RTKPRINCESS MARGARET HOSPITAL</v>
      </c>
      <c r="BE2372" s="94" t="s">
        <v>157</v>
      </c>
      <c r="BF2372" s="94" t="s">
        <v>9491</v>
      </c>
      <c r="BG2372" s="94" t="s">
        <v>157</v>
      </c>
      <c r="BH2372" s="94" t="s">
        <v>9491</v>
      </c>
      <c r="BI2372" s="94" t="str">
        <f t="shared" si="1319"/>
        <v>RTK</v>
      </c>
    </row>
    <row r="2373" spans="56:61" hidden="1" x14ac:dyDescent="0.3">
      <c r="BD2373" t="str">
        <f t="shared" si="1318"/>
        <v>RTKRUNNYMEDE HOSPITAL</v>
      </c>
      <c r="BE2373" s="94" t="s">
        <v>158</v>
      </c>
      <c r="BF2373" s="94" t="s">
        <v>9492</v>
      </c>
      <c r="BG2373" s="94" t="s">
        <v>158</v>
      </c>
      <c r="BH2373" s="94" t="s">
        <v>9492</v>
      </c>
      <c r="BI2373" s="94" t="str">
        <f t="shared" si="1319"/>
        <v>RTK</v>
      </c>
    </row>
    <row r="2374" spans="56:61" hidden="1" x14ac:dyDescent="0.3">
      <c r="BD2374" t="str">
        <f t="shared" si="1318"/>
        <v>RTKSHEERWATER HEALTH CENTRE</v>
      </c>
      <c r="BE2374" s="94" t="s">
        <v>159</v>
      </c>
      <c r="BF2374" s="94" t="s">
        <v>9493</v>
      </c>
      <c r="BG2374" s="94" t="s">
        <v>159</v>
      </c>
      <c r="BH2374" s="94" t="s">
        <v>9493</v>
      </c>
      <c r="BI2374" s="94" t="str">
        <f t="shared" si="1319"/>
        <v>RTK</v>
      </c>
    </row>
    <row r="2375" spans="56:61" hidden="1" x14ac:dyDescent="0.3">
      <c r="BD2375" t="str">
        <f t="shared" si="1318"/>
        <v>RTKSOUTHVIEW SURGERY</v>
      </c>
      <c r="BE2375" s="94" t="s">
        <v>160</v>
      </c>
      <c r="BF2375" s="94" t="s">
        <v>9494</v>
      </c>
      <c r="BG2375" s="94" t="s">
        <v>160</v>
      </c>
      <c r="BH2375" s="94" t="s">
        <v>9494</v>
      </c>
      <c r="BI2375" s="94" t="str">
        <f t="shared" si="1319"/>
        <v>RTK</v>
      </c>
    </row>
    <row r="2376" spans="56:61" hidden="1" x14ac:dyDescent="0.3">
      <c r="BD2376" t="str">
        <f t="shared" si="1318"/>
        <v>RTKST DAVID'S HEALTH CENTRE</v>
      </c>
      <c r="BE2376" s="94" t="s">
        <v>161</v>
      </c>
      <c r="BF2376" s="94" t="s">
        <v>9495</v>
      </c>
      <c r="BG2376" s="94" t="s">
        <v>161</v>
      </c>
      <c r="BH2376" s="94" t="s">
        <v>9495</v>
      </c>
      <c r="BI2376" s="94" t="str">
        <f t="shared" si="1319"/>
        <v>RTK</v>
      </c>
    </row>
    <row r="2377" spans="56:61" hidden="1" x14ac:dyDescent="0.3">
      <c r="BD2377" t="str">
        <f t="shared" si="1318"/>
        <v>RTKST JOHNS HEALTH CENTRE</v>
      </c>
      <c r="BE2377" s="94" t="s">
        <v>162</v>
      </c>
      <c r="BF2377" s="94" t="s">
        <v>9496</v>
      </c>
      <c r="BG2377" s="94" t="s">
        <v>162</v>
      </c>
      <c r="BH2377" s="94" t="s">
        <v>9496</v>
      </c>
      <c r="BI2377" s="94" t="str">
        <f t="shared" si="1319"/>
        <v>RTK</v>
      </c>
    </row>
    <row r="2378" spans="56:61" hidden="1" x14ac:dyDescent="0.3">
      <c r="BD2378" t="str">
        <f t="shared" si="1318"/>
        <v>RTKST PETER'S HOSPITAL</v>
      </c>
      <c r="BE2378" s="94" t="s">
        <v>163</v>
      </c>
      <c r="BF2378" s="94" t="s">
        <v>9497</v>
      </c>
      <c r="BG2378" s="94" t="s">
        <v>163</v>
      </c>
      <c r="BH2378" s="94" t="s">
        <v>9497</v>
      </c>
      <c r="BI2378" s="94" t="str">
        <f t="shared" si="1319"/>
        <v>RTK</v>
      </c>
    </row>
    <row r="2379" spans="56:61" hidden="1" x14ac:dyDescent="0.3">
      <c r="BD2379" t="str">
        <f t="shared" si="1318"/>
        <v>RTKSTAINES HEALTH CENTRE</v>
      </c>
      <c r="BE2379" s="94" t="s">
        <v>164</v>
      </c>
      <c r="BF2379" s="94" t="s">
        <v>9498</v>
      </c>
      <c r="BG2379" s="94" t="s">
        <v>164</v>
      </c>
      <c r="BH2379" s="94" t="s">
        <v>9498</v>
      </c>
      <c r="BI2379" s="94" t="str">
        <f t="shared" si="1319"/>
        <v>RTK</v>
      </c>
    </row>
    <row r="2380" spans="56:61" hidden="1" x14ac:dyDescent="0.3">
      <c r="BD2380" t="str">
        <f t="shared" si="1318"/>
        <v>RTKSTANWELL ROAD</v>
      </c>
      <c r="BE2380" s="94" t="s">
        <v>165</v>
      </c>
      <c r="BF2380" s="94" t="s">
        <v>9499</v>
      </c>
      <c r="BG2380" s="94" t="s">
        <v>165</v>
      </c>
      <c r="BH2380" s="94" t="s">
        <v>9499</v>
      </c>
      <c r="BI2380" s="94" t="str">
        <f t="shared" si="1319"/>
        <v>RTK</v>
      </c>
    </row>
    <row r="2381" spans="56:61" hidden="1" x14ac:dyDescent="0.3">
      <c r="BD2381" t="str">
        <f t="shared" si="1318"/>
        <v>RTKSTUDHOLME MEDICAL CENTRE</v>
      </c>
      <c r="BE2381" s="94" t="s">
        <v>166</v>
      </c>
      <c r="BF2381" s="94" t="s">
        <v>9500</v>
      </c>
      <c r="BG2381" s="94" t="s">
        <v>166</v>
      </c>
      <c r="BH2381" s="94" t="s">
        <v>9500</v>
      </c>
      <c r="BI2381" s="94" t="str">
        <f t="shared" si="1319"/>
        <v>RTK</v>
      </c>
    </row>
    <row r="2382" spans="56:61" hidden="1" x14ac:dyDescent="0.3">
      <c r="BD2382" t="str">
        <f t="shared" si="1318"/>
        <v>RTKSUNNYMEAD SURGERY</v>
      </c>
      <c r="BE2382" s="94" t="s">
        <v>167</v>
      </c>
      <c r="BF2382" s="94" t="s">
        <v>9501</v>
      </c>
      <c r="BG2382" s="94" t="s">
        <v>167</v>
      </c>
      <c r="BH2382" s="94" t="s">
        <v>9501</v>
      </c>
      <c r="BI2382" s="94" t="str">
        <f t="shared" si="1319"/>
        <v>RTK</v>
      </c>
    </row>
    <row r="2383" spans="56:61" hidden="1" x14ac:dyDescent="0.3">
      <c r="BD2383" t="str">
        <f t="shared" si="1318"/>
        <v>RTKTHE HEALTH CENTRE, BOND STREET</v>
      </c>
      <c r="BE2383" s="94" t="s">
        <v>168</v>
      </c>
      <c r="BF2383" s="94" t="s">
        <v>9502</v>
      </c>
      <c r="BG2383" s="94" t="s">
        <v>168</v>
      </c>
      <c r="BH2383" s="94" t="s">
        <v>9502</v>
      </c>
      <c r="BI2383" s="94" t="str">
        <f t="shared" si="1319"/>
        <v>RTK</v>
      </c>
    </row>
    <row r="2384" spans="56:61" hidden="1" x14ac:dyDescent="0.3">
      <c r="BD2384" t="str">
        <f t="shared" si="1318"/>
        <v>RTKTHE KNAPHILL SURGERY</v>
      </c>
      <c r="BE2384" s="94" t="s">
        <v>169</v>
      </c>
      <c r="BF2384" s="94" t="s">
        <v>9503</v>
      </c>
      <c r="BG2384" s="94" t="s">
        <v>169</v>
      </c>
      <c r="BH2384" s="94" t="s">
        <v>9503</v>
      </c>
      <c r="BI2384" s="94" t="str">
        <f t="shared" si="1319"/>
        <v>RTK</v>
      </c>
    </row>
    <row r="2385" spans="56:61" hidden="1" x14ac:dyDescent="0.3">
      <c r="BD2385" t="str">
        <f t="shared" si="1318"/>
        <v>RTKTHE MAYBURY SURGERY</v>
      </c>
      <c r="BE2385" s="94" t="s">
        <v>170</v>
      </c>
      <c r="BF2385" s="94" t="s">
        <v>9504</v>
      </c>
      <c r="BG2385" s="94" t="s">
        <v>170</v>
      </c>
      <c r="BH2385" s="94" t="s">
        <v>9504</v>
      </c>
      <c r="BI2385" s="94" t="str">
        <f t="shared" si="1319"/>
        <v>RTK</v>
      </c>
    </row>
    <row r="2386" spans="56:61" hidden="1" x14ac:dyDescent="0.3">
      <c r="BD2386" t="str">
        <f t="shared" si="1318"/>
        <v>RTKTHORPE ROAD</v>
      </c>
      <c r="BE2386" s="94" t="s">
        <v>171</v>
      </c>
      <c r="BF2386" s="94" t="s">
        <v>9505</v>
      </c>
      <c r="BG2386" s="94" t="s">
        <v>171</v>
      </c>
      <c r="BH2386" s="94" t="s">
        <v>9505</v>
      </c>
      <c r="BI2386" s="94" t="str">
        <f t="shared" si="1319"/>
        <v>RTK</v>
      </c>
    </row>
    <row r="2387" spans="56:61" hidden="1" x14ac:dyDescent="0.3">
      <c r="BD2387" t="str">
        <f t="shared" si="1318"/>
        <v>RTKUPPER HALLIFORD ROAD</v>
      </c>
      <c r="BE2387" s="94" t="s">
        <v>172</v>
      </c>
      <c r="BF2387" s="94" t="s">
        <v>9506</v>
      </c>
      <c r="BG2387" s="94" t="s">
        <v>172</v>
      </c>
      <c r="BH2387" s="94" t="s">
        <v>9506</v>
      </c>
      <c r="BI2387" s="94" t="str">
        <f t="shared" si="1319"/>
        <v>RTK</v>
      </c>
    </row>
    <row r="2388" spans="56:61" hidden="1" x14ac:dyDescent="0.3">
      <c r="BD2388" t="str">
        <f t="shared" si="1318"/>
        <v>RTKWALTON HEALTH CENTRE</v>
      </c>
      <c r="BE2388" s="94" t="s">
        <v>173</v>
      </c>
      <c r="BF2388" s="94" t="s">
        <v>9507</v>
      </c>
      <c r="BG2388" s="94" t="s">
        <v>173</v>
      </c>
      <c r="BH2388" s="94" t="s">
        <v>9507</v>
      </c>
      <c r="BI2388" s="94" t="str">
        <f t="shared" si="1319"/>
        <v>RTK</v>
      </c>
    </row>
    <row r="2389" spans="56:61" hidden="1" x14ac:dyDescent="0.3">
      <c r="BD2389" t="str">
        <f t="shared" si="1318"/>
        <v>RTKWEST MIDDLESEX UNIVERSITY HOSPITAL</v>
      </c>
      <c r="BE2389" s="94" t="s">
        <v>959</v>
      </c>
      <c r="BF2389" s="94" t="s">
        <v>9099</v>
      </c>
      <c r="BG2389" s="94" t="s">
        <v>959</v>
      </c>
      <c r="BH2389" s="94" t="s">
        <v>9099</v>
      </c>
      <c r="BI2389" s="94" t="str">
        <f t="shared" si="1319"/>
        <v>RTK</v>
      </c>
    </row>
    <row r="2390" spans="56:61" hidden="1" x14ac:dyDescent="0.3">
      <c r="BD2390" t="str">
        <f t="shared" si="1318"/>
        <v>RTKWESTFIELD SURGERY</v>
      </c>
      <c r="BE2390" s="94" t="s">
        <v>960</v>
      </c>
      <c r="BF2390" s="94" t="s">
        <v>9508</v>
      </c>
      <c r="BG2390" s="94" t="s">
        <v>960</v>
      </c>
      <c r="BH2390" s="94" t="s">
        <v>9508</v>
      </c>
      <c r="BI2390" s="94" t="str">
        <f t="shared" si="1319"/>
        <v>RTK</v>
      </c>
    </row>
    <row r="2391" spans="56:61" hidden="1" x14ac:dyDescent="0.3">
      <c r="BD2391" t="str">
        <f t="shared" si="1318"/>
        <v>RTKWEYBRIDGE HEALTH CENTRE</v>
      </c>
      <c r="BE2391" s="94" t="s">
        <v>15</v>
      </c>
      <c r="BF2391" s="94" t="s">
        <v>9509</v>
      </c>
      <c r="BG2391" s="94" t="s">
        <v>15</v>
      </c>
      <c r="BH2391" s="94" t="s">
        <v>9509</v>
      </c>
      <c r="BI2391" s="94" t="str">
        <f t="shared" si="1319"/>
        <v>RTK</v>
      </c>
    </row>
    <row r="2392" spans="56:61" hidden="1" x14ac:dyDescent="0.3">
      <c r="BD2392" t="str">
        <f t="shared" si="1318"/>
        <v>RTKWOKING NUFFIELD HOSPITAL</v>
      </c>
      <c r="BE2392" s="94" t="s">
        <v>16</v>
      </c>
      <c r="BF2392" s="94" t="s">
        <v>9065</v>
      </c>
      <c r="BG2392" s="94" t="s">
        <v>16</v>
      </c>
      <c r="BH2392" s="94" t="s">
        <v>9065</v>
      </c>
      <c r="BI2392" s="94" t="str">
        <f t="shared" si="1319"/>
        <v>RTK</v>
      </c>
    </row>
    <row r="2393" spans="56:61" hidden="1" x14ac:dyDescent="0.3">
      <c r="BD2393" t="str">
        <f t="shared" si="1318"/>
        <v>RTKYORK HOUSE MEDICAL CENTRE</v>
      </c>
      <c r="BE2393" s="94" t="s">
        <v>17</v>
      </c>
      <c r="BF2393" s="94" t="s">
        <v>9510</v>
      </c>
      <c r="BG2393" s="94" t="s">
        <v>17</v>
      </c>
      <c r="BH2393" s="94" t="s">
        <v>9510</v>
      </c>
      <c r="BI2393" s="94" t="str">
        <f t="shared" si="1319"/>
        <v>RTK</v>
      </c>
    </row>
    <row r="2394" spans="56:61" hidden="1" x14ac:dyDescent="0.3">
      <c r="BD2394" t="str">
        <f t="shared" si="1318"/>
        <v>RTPCATERHAM DENE HOSPITAL</v>
      </c>
      <c r="BE2394" s="94" t="s">
        <v>18</v>
      </c>
      <c r="BF2394" s="94" t="s">
        <v>9511</v>
      </c>
      <c r="BG2394" s="94" t="s">
        <v>18</v>
      </c>
      <c r="BH2394" s="94" t="s">
        <v>9511</v>
      </c>
      <c r="BI2394" s="94" t="str">
        <f t="shared" si="1319"/>
        <v>RTP</v>
      </c>
    </row>
    <row r="2395" spans="56:61" hidden="1" x14ac:dyDescent="0.3">
      <c r="BD2395" t="str">
        <f t="shared" si="1318"/>
        <v>RTPCRAWLEY HOSPITAL</v>
      </c>
      <c r="BE2395" s="94" t="s">
        <v>19</v>
      </c>
      <c r="BF2395" s="94" t="s">
        <v>2787</v>
      </c>
      <c r="BG2395" s="94" t="s">
        <v>19</v>
      </c>
      <c r="BH2395" s="94" t="s">
        <v>2787</v>
      </c>
      <c r="BI2395" s="94" t="str">
        <f t="shared" si="1319"/>
        <v>RTP</v>
      </c>
    </row>
    <row r="2396" spans="56:61" hidden="1" x14ac:dyDescent="0.3">
      <c r="BD2396" t="str">
        <f t="shared" si="1318"/>
        <v>RTPDORKING HOSPITAL</v>
      </c>
      <c r="BE2396" s="94" t="s">
        <v>20</v>
      </c>
      <c r="BF2396" s="94" t="s">
        <v>9512</v>
      </c>
      <c r="BG2396" s="94" t="s">
        <v>20</v>
      </c>
      <c r="BH2396" s="94" t="s">
        <v>9512</v>
      </c>
      <c r="BI2396" s="94" t="str">
        <f t="shared" si="1319"/>
        <v>RTP</v>
      </c>
    </row>
    <row r="2397" spans="56:61" hidden="1" x14ac:dyDescent="0.3">
      <c r="BD2397" t="str">
        <f t="shared" si="1318"/>
        <v>RTPEAST SURREY HOSPITAL</v>
      </c>
      <c r="BE2397" s="94" t="s">
        <v>21</v>
      </c>
      <c r="BF2397" s="94" t="s">
        <v>6817</v>
      </c>
      <c r="BG2397" s="94" t="s">
        <v>21</v>
      </c>
      <c r="BH2397" s="94" t="s">
        <v>6817</v>
      </c>
      <c r="BI2397" s="94" t="str">
        <f t="shared" si="1319"/>
        <v>RTP</v>
      </c>
    </row>
    <row r="2398" spans="56:61" hidden="1" x14ac:dyDescent="0.3">
      <c r="BD2398" t="str">
        <f t="shared" si="1318"/>
        <v>RTPHORSHAM HOSPITAL</v>
      </c>
      <c r="BE2398" s="94" t="s">
        <v>383</v>
      </c>
      <c r="BF2398" s="94" t="s">
        <v>2789</v>
      </c>
      <c r="BG2398" s="94" t="s">
        <v>383</v>
      </c>
      <c r="BH2398" s="94" t="s">
        <v>2789</v>
      </c>
      <c r="BI2398" s="94" t="str">
        <f t="shared" si="1319"/>
        <v>RTP</v>
      </c>
    </row>
    <row r="2399" spans="56:61" hidden="1" x14ac:dyDescent="0.3">
      <c r="BD2399" t="str">
        <f t="shared" si="1318"/>
        <v>RTPOXTED AND LIMPSFIELD HOSPITAL</v>
      </c>
      <c r="BE2399" s="94" t="s">
        <v>384</v>
      </c>
      <c r="BF2399" s="94" t="s">
        <v>9513</v>
      </c>
      <c r="BG2399" s="94" t="s">
        <v>384</v>
      </c>
      <c r="BH2399" s="94" t="s">
        <v>9513</v>
      </c>
      <c r="BI2399" s="94" t="str">
        <f t="shared" si="1319"/>
        <v>RTP</v>
      </c>
    </row>
    <row r="2400" spans="56:61" hidden="1" x14ac:dyDescent="0.3">
      <c r="BD2400" t="str">
        <f t="shared" ref="BD2400:BD2463" si="1320">CONCATENATE(LEFT(BE2400, 3),BF2400)</f>
        <v>RTPREDWOOD DIAGNOSTIC TREATMENT CENTRE</v>
      </c>
      <c r="BE2400" s="94" t="s">
        <v>385</v>
      </c>
      <c r="BF2400" s="94" t="s">
        <v>9514</v>
      </c>
      <c r="BG2400" s="94" t="s">
        <v>385</v>
      </c>
      <c r="BH2400" s="94" t="s">
        <v>9514</v>
      </c>
      <c r="BI2400" s="94" t="str">
        <f t="shared" ref="BI2400:BI2463" si="1321">LEFT(BG2400,3)</f>
        <v>RTP</v>
      </c>
    </row>
    <row r="2401" spans="56:61" hidden="1" x14ac:dyDescent="0.3">
      <c r="BD2401" t="str">
        <f t="shared" si="1320"/>
        <v>RTQARENA</v>
      </c>
      <c r="BE2401" s="94" t="s">
        <v>4527</v>
      </c>
      <c r="BF2401" s="94" t="s">
        <v>4528</v>
      </c>
      <c r="BG2401" s="94" t="s">
        <v>4527</v>
      </c>
      <c r="BH2401" s="94" t="s">
        <v>4528</v>
      </c>
      <c r="BI2401" s="94" t="str">
        <f t="shared" si="1321"/>
        <v>RTQ</v>
      </c>
    </row>
    <row r="2402" spans="56:61" hidden="1" x14ac:dyDescent="0.3">
      <c r="BD2402" t="str">
        <f t="shared" si="1320"/>
        <v>RTQBERKELEY HOSPITAL</v>
      </c>
      <c r="BE2402" s="94" t="s">
        <v>4513</v>
      </c>
      <c r="BF2402" s="94" t="s">
        <v>4514</v>
      </c>
      <c r="BG2402" s="94" t="s">
        <v>4513</v>
      </c>
      <c r="BH2402" s="94" t="s">
        <v>4514</v>
      </c>
      <c r="BI2402" s="94" t="str">
        <f t="shared" si="1321"/>
        <v>RTQ</v>
      </c>
    </row>
    <row r="2403" spans="56:61" hidden="1" x14ac:dyDescent="0.3">
      <c r="BD2403" t="str">
        <f>CONCATENATE(LEFT(BE2403, 3),BF2403)</f>
        <v>RTQBERKELEY HOUSE</v>
      </c>
      <c r="BE2403" s="94" t="s">
        <v>4500</v>
      </c>
      <c r="BF2403" s="94" t="s">
        <v>10063</v>
      </c>
      <c r="BG2403" s="94" t="s">
        <v>4500</v>
      </c>
      <c r="BH2403" s="94" t="s">
        <v>10063</v>
      </c>
      <c r="BI2403" s="94" t="str">
        <f>LEFT(BG2403,3)</f>
        <v>RTQ</v>
      </c>
    </row>
    <row r="2404" spans="56:61" hidden="1" x14ac:dyDescent="0.3">
      <c r="BD2404" t="str">
        <f t="shared" si="1320"/>
        <v>RTQBRANCH LEA CROSS</v>
      </c>
      <c r="BE2404" s="94" t="s">
        <v>4509</v>
      </c>
      <c r="BF2404" s="94" t="s">
        <v>4510</v>
      </c>
      <c r="BG2404" s="94" t="s">
        <v>4509</v>
      </c>
      <c r="BH2404" s="94" t="s">
        <v>4510</v>
      </c>
      <c r="BI2404" s="94" t="str">
        <f t="shared" si="1321"/>
        <v>RTQ</v>
      </c>
    </row>
    <row r="2405" spans="56:61" hidden="1" x14ac:dyDescent="0.3">
      <c r="BD2405" t="str">
        <f t="shared" si="1320"/>
        <v>RTQBROMYARD COMMUNITY HOSPITAL</v>
      </c>
      <c r="BE2405" s="94" t="s">
        <v>4533</v>
      </c>
      <c r="BF2405" s="94" t="s">
        <v>4534</v>
      </c>
      <c r="BG2405" s="94" t="s">
        <v>4533</v>
      </c>
      <c r="BH2405" s="94" t="s">
        <v>4534</v>
      </c>
      <c r="BI2405" s="94" t="str">
        <f t="shared" si="1321"/>
        <v>RTQ</v>
      </c>
    </row>
    <row r="2406" spans="56:61" hidden="1" x14ac:dyDescent="0.3">
      <c r="BD2406" t="str">
        <f t="shared" si="1320"/>
        <v>RTQCHALFONT</v>
      </c>
      <c r="BE2406" s="94" t="s">
        <v>4507</v>
      </c>
      <c r="BF2406" s="94" t="s">
        <v>4508</v>
      </c>
      <c r="BG2406" s="94" t="s">
        <v>4507</v>
      </c>
      <c r="BH2406" s="94" t="s">
        <v>4508</v>
      </c>
      <c r="BI2406" s="94" t="str">
        <f t="shared" si="1321"/>
        <v>RTQ</v>
      </c>
    </row>
    <row r="2407" spans="56:61" hidden="1" x14ac:dyDescent="0.3">
      <c r="BD2407" t="str">
        <f t="shared" si="1320"/>
        <v>RTQCHARLTON LANE HOSPITAL</v>
      </c>
      <c r="BE2407" s="94" t="s">
        <v>8117</v>
      </c>
      <c r="BF2407" s="94" t="s">
        <v>9515</v>
      </c>
      <c r="BG2407" s="94" t="s">
        <v>8117</v>
      </c>
      <c r="BH2407" s="94" t="s">
        <v>9515</v>
      </c>
      <c r="BI2407" s="94" t="str">
        <f t="shared" si="1321"/>
        <v>RTQ</v>
      </c>
    </row>
    <row r="2408" spans="56:61" hidden="1" x14ac:dyDescent="0.3">
      <c r="BD2408" t="str">
        <f t="shared" si="1320"/>
        <v>RTQCHARLWOOD</v>
      </c>
      <c r="BE2408" s="94" t="s">
        <v>4496</v>
      </c>
      <c r="BF2408" s="94" t="s">
        <v>4497</v>
      </c>
      <c r="BG2408" s="94" t="s">
        <v>4496</v>
      </c>
      <c r="BH2408" s="94" t="s">
        <v>4497</v>
      </c>
      <c r="BI2408" s="94" t="str">
        <f t="shared" si="1321"/>
        <v>RTQ</v>
      </c>
    </row>
    <row r="2409" spans="56:61" hidden="1" x14ac:dyDescent="0.3">
      <c r="BD2409" t="str">
        <f t="shared" si="1320"/>
        <v>RTQCHELTENHAM GENERAL HOSPITAL</v>
      </c>
      <c r="BE2409" s="94" t="s">
        <v>4524</v>
      </c>
      <c r="BF2409" s="94" t="s">
        <v>2716</v>
      </c>
      <c r="BG2409" s="94" t="s">
        <v>4524</v>
      </c>
      <c r="BH2409" s="94" t="s">
        <v>2716</v>
      </c>
      <c r="BI2409" s="94" t="str">
        <f t="shared" si="1321"/>
        <v>RTQ</v>
      </c>
    </row>
    <row r="2410" spans="56:61" hidden="1" x14ac:dyDescent="0.3">
      <c r="BD2410" t="str">
        <f t="shared" si="1320"/>
        <v>RTQCHESTERTON HALT</v>
      </c>
      <c r="BE2410" s="94" t="s">
        <v>4492</v>
      </c>
      <c r="BF2410" s="94" t="s">
        <v>4493</v>
      </c>
      <c r="BG2410" s="94" t="s">
        <v>4492</v>
      </c>
      <c r="BH2410" s="94" t="s">
        <v>4493</v>
      </c>
      <c r="BI2410" s="94" t="str">
        <f t="shared" si="1321"/>
        <v>RTQ</v>
      </c>
    </row>
    <row r="2411" spans="56:61" hidden="1" x14ac:dyDescent="0.3">
      <c r="BD2411" t="str">
        <f t="shared" si="1320"/>
        <v>RTQCIRENCESTER HOSPITAL</v>
      </c>
      <c r="BE2411" s="94" t="s">
        <v>4481</v>
      </c>
      <c r="BF2411" s="94" t="s">
        <v>2718</v>
      </c>
      <c r="BG2411" s="94" t="s">
        <v>4481</v>
      </c>
      <c r="BH2411" s="94" t="s">
        <v>2718</v>
      </c>
      <c r="BI2411" s="94" t="str">
        <f t="shared" si="1321"/>
        <v>RTQ</v>
      </c>
    </row>
    <row r="2412" spans="56:61" hidden="1" x14ac:dyDescent="0.3">
      <c r="BD2412" t="str">
        <f t="shared" si="1320"/>
        <v>RTQDELANCEY HOSPITAL</v>
      </c>
      <c r="BE2412" s="94" t="s">
        <v>4517</v>
      </c>
      <c r="BF2412" s="94" t="s">
        <v>4518</v>
      </c>
      <c r="BG2412" s="94" t="s">
        <v>4517</v>
      </c>
      <c r="BH2412" s="94" t="s">
        <v>4518</v>
      </c>
      <c r="BI2412" s="94" t="str">
        <f t="shared" si="1321"/>
        <v>RTQ</v>
      </c>
    </row>
    <row r="2413" spans="56:61" hidden="1" x14ac:dyDescent="0.3">
      <c r="BD2413" t="str">
        <f t="shared" si="1320"/>
        <v>RTQDILKE MEMORIAL HOSPITAL</v>
      </c>
      <c r="BE2413" s="94" t="s">
        <v>4519</v>
      </c>
      <c r="BF2413" s="94" t="s">
        <v>2724</v>
      </c>
      <c r="BG2413" s="94" t="s">
        <v>4519</v>
      </c>
      <c r="BH2413" s="94" t="s">
        <v>2724</v>
      </c>
      <c r="BI2413" s="94" t="str">
        <f t="shared" si="1321"/>
        <v>RTQ</v>
      </c>
    </row>
    <row r="2414" spans="56:61" hidden="1" x14ac:dyDescent="0.3">
      <c r="BD2414" t="str">
        <f t="shared" si="1320"/>
        <v>RTQFAIRFORD HOSPITAL</v>
      </c>
      <c r="BE2414" s="94" t="s">
        <v>4474</v>
      </c>
      <c r="BF2414" s="94" t="s">
        <v>2728</v>
      </c>
      <c r="BG2414" s="94" t="s">
        <v>4474</v>
      </c>
      <c r="BH2414" s="94" t="s">
        <v>2728</v>
      </c>
      <c r="BI2414" s="94" t="str">
        <f t="shared" si="1321"/>
        <v>RTQ</v>
      </c>
    </row>
    <row r="2415" spans="56:61" hidden="1" x14ac:dyDescent="0.3">
      <c r="BD2415" t="str">
        <f t="shared" si="1320"/>
        <v>RTQFIELDVIEW</v>
      </c>
      <c r="BE2415" s="94" t="s">
        <v>4498</v>
      </c>
      <c r="BF2415" s="94" t="s">
        <v>4499</v>
      </c>
      <c r="BG2415" s="94" t="s">
        <v>4498</v>
      </c>
      <c r="BH2415" s="94" t="s">
        <v>4499</v>
      </c>
      <c r="BI2415" s="94" t="str">
        <f t="shared" si="1321"/>
        <v>RTQ</v>
      </c>
    </row>
    <row r="2416" spans="56:61" hidden="1" x14ac:dyDescent="0.3">
      <c r="BD2416" t="str">
        <f t="shared" si="1320"/>
        <v>RTQFOREST OF DEAN (ATU)</v>
      </c>
      <c r="BE2416" s="94" t="s">
        <v>4475</v>
      </c>
      <c r="BF2416" s="94" t="s">
        <v>4476</v>
      </c>
      <c r="BG2416" s="94" t="s">
        <v>4475</v>
      </c>
      <c r="BH2416" s="94" t="s">
        <v>4476</v>
      </c>
      <c r="BI2416" s="94" t="str">
        <f t="shared" si="1321"/>
        <v>RTQ</v>
      </c>
    </row>
    <row r="2417" spans="56:61" hidden="1" x14ac:dyDescent="0.3">
      <c r="BD2417" t="str">
        <f t="shared" si="1320"/>
        <v>RTQGDAS STROUD</v>
      </c>
      <c r="BE2417" s="94" t="s">
        <v>4477</v>
      </c>
      <c r="BF2417" s="94" t="s">
        <v>4478</v>
      </c>
      <c r="BG2417" s="94" t="s">
        <v>4477</v>
      </c>
      <c r="BH2417" s="94" t="s">
        <v>4478</v>
      </c>
      <c r="BI2417" s="94" t="str">
        <f t="shared" si="1321"/>
        <v>RTQ</v>
      </c>
    </row>
    <row r="2418" spans="56:61" hidden="1" x14ac:dyDescent="0.3">
      <c r="BD2418" t="str">
        <f t="shared" si="1320"/>
        <v>RTQGLOUCESTERSHIRE ROYAL HOSPITAL</v>
      </c>
      <c r="BE2418" s="94" t="s">
        <v>4466</v>
      </c>
      <c r="BF2418" s="94" t="s">
        <v>2714</v>
      </c>
      <c r="BG2418" s="94" t="s">
        <v>4466</v>
      </c>
      <c r="BH2418" s="94" t="s">
        <v>2714</v>
      </c>
      <c r="BI2418" s="94" t="str">
        <f t="shared" si="1321"/>
        <v>RTQ</v>
      </c>
    </row>
    <row r="2419" spans="56:61" hidden="1" x14ac:dyDescent="0.3">
      <c r="BD2419" t="str">
        <f t="shared" si="1320"/>
        <v>RTQHEATHFIELD</v>
      </c>
      <c r="BE2419" s="94" t="s">
        <v>4490</v>
      </c>
      <c r="BF2419" s="94" t="s">
        <v>4491</v>
      </c>
      <c r="BG2419" s="94" t="s">
        <v>4490</v>
      </c>
      <c r="BH2419" s="94" t="s">
        <v>4491</v>
      </c>
      <c r="BI2419" s="94" t="str">
        <f t="shared" si="1321"/>
        <v>RTQ</v>
      </c>
    </row>
    <row r="2420" spans="56:61" hidden="1" x14ac:dyDescent="0.3">
      <c r="BD2420" t="str">
        <f t="shared" si="1320"/>
        <v>RTQHEREFORD COUNTY HOSPITAL</v>
      </c>
      <c r="BE2420" s="94" t="s">
        <v>4531</v>
      </c>
      <c r="BF2420" s="94" t="s">
        <v>4532</v>
      </c>
      <c r="BG2420" s="94" t="s">
        <v>4531</v>
      </c>
      <c r="BH2420" s="94" t="s">
        <v>4532</v>
      </c>
      <c r="BI2420" s="94" t="str">
        <f t="shared" si="1321"/>
        <v>RTQ</v>
      </c>
    </row>
    <row r="2421" spans="56:61" hidden="1" x14ac:dyDescent="0.3">
      <c r="BD2421" t="str">
        <f t="shared" si="1320"/>
        <v>RTQHILLSIDE INTERMEDIATE CARE UNIT</v>
      </c>
      <c r="BE2421" s="94" t="s">
        <v>4539</v>
      </c>
      <c r="BF2421" s="94" t="s">
        <v>4540</v>
      </c>
      <c r="BG2421" s="94" t="s">
        <v>4539</v>
      </c>
      <c r="BH2421" s="94" t="s">
        <v>4540</v>
      </c>
      <c r="BI2421" s="94" t="str">
        <f t="shared" si="1321"/>
        <v>RTQ</v>
      </c>
    </row>
    <row r="2422" spans="56:61" hidden="1" x14ac:dyDescent="0.3">
      <c r="BD2422" t="str">
        <f t="shared" si="1320"/>
        <v>RTQHONEYBOURE</v>
      </c>
      <c r="BE2422" s="94" t="s">
        <v>4472</v>
      </c>
      <c r="BF2422" s="94" t="s">
        <v>4473</v>
      </c>
      <c r="BG2422" s="94" t="s">
        <v>4472</v>
      </c>
      <c r="BH2422" s="94" t="s">
        <v>4473</v>
      </c>
      <c r="BI2422" s="94" t="str">
        <f t="shared" si="1321"/>
        <v>RTQ</v>
      </c>
    </row>
    <row r="2423" spans="56:61" hidden="1" x14ac:dyDescent="0.3">
      <c r="BD2423" t="str">
        <f t="shared" si="1320"/>
        <v>RTQHONEYBOURNE</v>
      </c>
      <c r="BE2423" s="94" t="s">
        <v>4472</v>
      </c>
      <c r="BF2423" s="94" t="s">
        <v>1519</v>
      </c>
      <c r="BG2423" s="94" t="s">
        <v>4472</v>
      </c>
      <c r="BH2423" s="94" t="s">
        <v>1519</v>
      </c>
      <c r="BI2423" s="94" t="str">
        <f t="shared" si="1321"/>
        <v>RTQ</v>
      </c>
    </row>
    <row r="2424" spans="56:61" hidden="1" x14ac:dyDescent="0.3">
      <c r="BD2424" t="str">
        <f t="shared" si="1320"/>
        <v>RTQLAUREL HOUSE CHELT</v>
      </c>
      <c r="BE2424" s="94" t="s">
        <v>8118</v>
      </c>
      <c r="BF2424" s="94" t="s">
        <v>9516</v>
      </c>
      <c r="BG2424" s="94" t="s">
        <v>8118</v>
      </c>
      <c r="BH2424" s="94" t="s">
        <v>9516</v>
      </c>
      <c r="BI2424" s="94" t="str">
        <f t="shared" si="1321"/>
        <v>RTQ</v>
      </c>
    </row>
    <row r="2425" spans="56:61" hidden="1" x14ac:dyDescent="0.3">
      <c r="BD2425" t="str">
        <f t="shared" si="1320"/>
        <v>RTQLEOMINSTER COMMUNITY HOSPITAL</v>
      </c>
      <c r="BE2425" s="94" t="s">
        <v>4535</v>
      </c>
      <c r="BF2425" s="94" t="s">
        <v>4536</v>
      </c>
      <c r="BG2425" s="94" t="s">
        <v>4535</v>
      </c>
      <c r="BH2425" s="94" t="s">
        <v>4536</v>
      </c>
      <c r="BI2425" s="94" t="str">
        <f t="shared" si="1321"/>
        <v>RTQ</v>
      </c>
    </row>
    <row r="2426" spans="56:61" hidden="1" x14ac:dyDescent="0.3">
      <c r="BD2426" t="str">
        <f t="shared" si="1320"/>
        <v>RTQLYDNEY HOSPITAL</v>
      </c>
      <c r="BE2426" s="94" t="s">
        <v>4479</v>
      </c>
      <c r="BF2426" s="94" t="s">
        <v>4480</v>
      </c>
      <c r="BG2426" s="94" t="s">
        <v>4479</v>
      </c>
      <c r="BH2426" s="94" t="s">
        <v>4480</v>
      </c>
      <c r="BI2426" s="94" t="str">
        <f t="shared" si="1321"/>
        <v>RTQ</v>
      </c>
    </row>
    <row r="2427" spans="56:61" hidden="1" x14ac:dyDescent="0.3">
      <c r="BD2427" t="str">
        <f t="shared" si="1320"/>
        <v>RTQMEADOWLEASE</v>
      </c>
      <c r="BE2427" s="94" t="s">
        <v>4525</v>
      </c>
      <c r="BF2427" s="94" t="s">
        <v>4526</v>
      </c>
      <c r="BG2427" s="94" t="s">
        <v>4525</v>
      </c>
      <c r="BH2427" s="94" t="s">
        <v>4526</v>
      </c>
      <c r="BI2427" s="94" t="str">
        <f t="shared" si="1321"/>
        <v>RTQ</v>
      </c>
    </row>
    <row r="2428" spans="56:61" hidden="1" x14ac:dyDescent="0.3">
      <c r="BD2428" t="str">
        <f t="shared" si="1320"/>
        <v>RTQMOORE HOSPITAL</v>
      </c>
      <c r="BE2428" s="94" t="s">
        <v>4515</v>
      </c>
      <c r="BF2428" s="94" t="s">
        <v>4516</v>
      </c>
      <c r="BG2428" s="94" t="s">
        <v>4515</v>
      </c>
      <c r="BH2428" s="94" t="s">
        <v>4516</v>
      </c>
      <c r="BI2428" s="94" t="str">
        <f t="shared" si="1321"/>
        <v>RTQ</v>
      </c>
    </row>
    <row r="2429" spans="56:61" hidden="1" x14ac:dyDescent="0.3">
      <c r="BD2429" t="str">
        <f t="shared" si="1320"/>
        <v>RTQMORETON IN MARSH HOSPITAL</v>
      </c>
      <c r="BE2429" s="94" t="s">
        <v>4520</v>
      </c>
      <c r="BF2429" s="94" t="s">
        <v>4521</v>
      </c>
      <c r="BG2429" s="94" t="s">
        <v>4520</v>
      </c>
      <c r="BH2429" s="94" t="s">
        <v>4521</v>
      </c>
      <c r="BI2429" s="94" t="str">
        <f t="shared" si="1321"/>
        <v>RTQ</v>
      </c>
    </row>
    <row r="2430" spans="56:61" hidden="1" x14ac:dyDescent="0.3">
      <c r="BD2430" t="str">
        <f t="shared" si="1320"/>
        <v>RTQNORTH COTSWOLD HOSPITAL</v>
      </c>
      <c r="BE2430" s="94" t="s">
        <v>4484</v>
      </c>
      <c r="BF2430" s="94" t="s">
        <v>2742</v>
      </c>
      <c r="BG2430" s="94" t="s">
        <v>4484</v>
      </c>
      <c r="BH2430" s="94" t="s">
        <v>2742</v>
      </c>
      <c r="BI2430" s="94" t="str">
        <f t="shared" si="1321"/>
        <v>RTQ</v>
      </c>
    </row>
    <row r="2431" spans="56:61" hidden="1" x14ac:dyDescent="0.3">
      <c r="BD2431" t="str">
        <f t="shared" si="1320"/>
        <v>RTQOAK HOUSE</v>
      </c>
      <c r="BE2431" s="94" t="s">
        <v>8119</v>
      </c>
      <c r="BF2431" s="94" t="s">
        <v>9517</v>
      </c>
      <c r="BG2431" s="94" t="s">
        <v>8119</v>
      </c>
      <c r="BH2431" s="94" t="s">
        <v>9517</v>
      </c>
      <c r="BI2431" s="94" t="str">
        <f t="shared" si="1321"/>
        <v>RTQ</v>
      </c>
    </row>
    <row r="2432" spans="56:61" hidden="1" x14ac:dyDescent="0.3">
      <c r="BD2432" t="str">
        <f t="shared" si="1320"/>
        <v>RTQRIKENEL</v>
      </c>
      <c r="BE2432" s="94" t="s">
        <v>4529</v>
      </c>
      <c r="BF2432" s="94" t="s">
        <v>4530</v>
      </c>
      <c r="BG2432" s="94" t="s">
        <v>4529</v>
      </c>
      <c r="BH2432" s="94" t="s">
        <v>4530</v>
      </c>
      <c r="BI2432" s="94" t="str">
        <f t="shared" si="1321"/>
        <v>RTQ</v>
      </c>
    </row>
    <row r="2433" spans="56:61" hidden="1" x14ac:dyDescent="0.3">
      <c r="BD2433" t="str">
        <f t="shared" si="1320"/>
        <v>RTQROSS ON WYE COMMUNITY HOSPITAL</v>
      </c>
      <c r="BE2433" s="94" t="s">
        <v>4537</v>
      </c>
      <c r="BF2433" s="94" t="s">
        <v>4538</v>
      </c>
      <c r="BG2433" s="94" t="s">
        <v>4537</v>
      </c>
      <c r="BH2433" s="94" t="s">
        <v>4538</v>
      </c>
      <c r="BI2433" s="94" t="str">
        <f t="shared" si="1321"/>
        <v>RTQ</v>
      </c>
    </row>
    <row r="2434" spans="56:61" hidden="1" x14ac:dyDescent="0.3">
      <c r="BD2434" t="str">
        <f t="shared" si="1320"/>
        <v>RTQSALMON SPRINGS</v>
      </c>
      <c r="BE2434" s="94" t="s">
        <v>4468</v>
      </c>
      <c r="BF2434" s="94" t="s">
        <v>4469</v>
      </c>
      <c r="BG2434" s="94" t="s">
        <v>4468</v>
      </c>
      <c r="BH2434" s="94" t="s">
        <v>4469</v>
      </c>
      <c r="BI2434" s="94" t="str">
        <f t="shared" si="1321"/>
        <v>RTQ</v>
      </c>
    </row>
    <row r="2435" spans="56:61" hidden="1" x14ac:dyDescent="0.3">
      <c r="BD2435" t="str">
        <f t="shared" si="1320"/>
        <v>RTQSELSLEY VICARAGE</v>
      </c>
      <c r="BE2435" s="94" t="s">
        <v>4501</v>
      </c>
      <c r="BF2435" s="94" t="s">
        <v>4502</v>
      </c>
      <c r="BG2435" s="94" t="s">
        <v>4501</v>
      </c>
      <c r="BH2435" s="94" t="s">
        <v>4502</v>
      </c>
      <c r="BI2435" s="94" t="str">
        <f t="shared" si="1321"/>
        <v>RTQ</v>
      </c>
    </row>
    <row r="2436" spans="56:61" hidden="1" x14ac:dyDescent="0.3">
      <c r="BD2436" t="str">
        <f t="shared" si="1320"/>
        <v>RTQST MARYS</v>
      </c>
      <c r="BE2436" s="94" t="s">
        <v>4503</v>
      </c>
      <c r="BF2436" s="94" t="s">
        <v>4504</v>
      </c>
      <c r="BG2436" s="94" t="s">
        <v>4503</v>
      </c>
      <c r="BH2436" s="94" t="s">
        <v>4504</v>
      </c>
      <c r="BI2436" s="94" t="str">
        <f t="shared" si="1321"/>
        <v>RTQ</v>
      </c>
    </row>
    <row r="2437" spans="56:61" hidden="1" x14ac:dyDescent="0.3">
      <c r="BD2437" t="str">
        <f t="shared" si="1320"/>
        <v>RTQSTONEBOW UNIT</v>
      </c>
      <c r="BE2437" s="94" t="s">
        <v>4541</v>
      </c>
      <c r="BF2437" s="94" t="s">
        <v>4542</v>
      </c>
      <c r="BG2437" s="94" t="s">
        <v>4541</v>
      </c>
      <c r="BH2437" s="94" t="s">
        <v>4542</v>
      </c>
      <c r="BI2437" s="94" t="str">
        <f t="shared" si="1321"/>
        <v>RTQ</v>
      </c>
    </row>
    <row r="2438" spans="56:61" hidden="1" x14ac:dyDescent="0.3">
      <c r="BD2438" t="str">
        <f t="shared" si="1320"/>
        <v>RTQSTONEBURY DAY HOSPITAL</v>
      </c>
      <c r="BE2438" s="94" t="s">
        <v>4511</v>
      </c>
      <c r="BF2438" s="94" t="s">
        <v>4512</v>
      </c>
      <c r="BG2438" s="94" t="s">
        <v>4511</v>
      </c>
      <c r="BH2438" s="94" t="s">
        <v>4512</v>
      </c>
      <c r="BI2438" s="94" t="str">
        <f t="shared" si="1321"/>
        <v>RTQ</v>
      </c>
    </row>
    <row r="2439" spans="56:61" hidden="1" x14ac:dyDescent="0.3">
      <c r="BD2439" t="str">
        <f t="shared" si="1320"/>
        <v>RTQSTROUD GENERAL HOSPITAL</v>
      </c>
      <c r="BE2439" s="94" t="s">
        <v>4467</v>
      </c>
      <c r="BF2439" s="94" t="s">
        <v>2730</v>
      </c>
      <c r="BG2439" s="94" t="s">
        <v>4467</v>
      </c>
      <c r="BH2439" s="94" t="s">
        <v>2730</v>
      </c>
      <c r="BI2439" s="94" t="str">
        <f t="shared" si="1321"/>
        <v>RTQ</v>
      </c>
    </row>
    <row r="2440" spans="56:61" hidden="1" x14ac:dyDescent="0.3">
      <c r="BD2440" t="str">
        <f t="shared" si="1320"/>
        <v>RTQTEWKESBURY GENERAL HOSPITAL</v>
      </c>
      <c r="BE2440" s="94" t="s">
        <v>4522</v>
      </c>
      <c r="BF2440" s="94" t="s">
        <v>4523</v>
      </c>
      <c r="BG2440" s="94" t="s">
        <v>4522</v>
      </c>
      <c r="BH2440" s="94" t="s">
        <v>4523</v>
      </c>
      <c r="BI2440" s="94" t="str">
        <f t="shared" si="1321"/>
        <v>RTQ</v>
      </c>
    </row>
    <row r="2441" spans="56:61" hidden="1" x14ac:dyDescent="0.3">
      <c r="BD2441" t="str">
        <f t="shared" si="1320"/>
        <v>RTQTHE BUCKHOLT</v>
      </c>
      <c r="BE2441" s="94" t="s">
        <v>4494</v>
      </c>
      <c r="BF2441" s="94" t="s">
        <v>4495</v>
      </c>
      <c r="BG2441" s="94" t="s">
        <v>4494</v>
      </c>
      <c r="BH2441" s="94" t="s">
        <v>4495</v>
      </c>
      <c r="BI2441" s="94" t="str">
        <f t="shared" si="1321"/>
        <v>RTQ</v>
      </c>
    </row>
    <row r="2442" spans="56:61" hidden="1" x14ac:dyDescent="0.3">
      <c r="BD2442" t="str">
        <f t="shared" si="1320"/>
        <v>RTQTHE VRON</v>
      </c>
      <c r="BE2442" s="94" t="s">
        <v>4470</v>
      </c>
      <c r="BF2442" s="94" t="s">
        <v>4471</v>
      </c>
      <c r="BG2442" s="94" t="s">
        <v>4470</v>
      </c>
      <c r="BH2442" s="94" t="s">
        <v>4471</v>
      </c>
      <c r="BI2442" s="94" t="str">
        <f t="shared" si="1321"/>
        <v>RTQ</v>
      </c>
    </row>
    <row r="2443" spans="56:61" hidden="1" x14ac:dyDescent="0.3">
      <c r="BD2443" t="str">
        <f t="shared" si="1320"/>
        <v>RTQTHE VRON - 91B</v>
      </c>
      <c r="BE2443" s="94" t="s">
        <v>4487</v>
      </c>
      <c r="BF2443" s="94" t="s">
        <v>4488</v>
      </c>
      <c r="BG2443" s="94" t="s">
        <v>4487</v>
      </c>
      <c r="BH2443" s="94" t="s">
        <v>4488</v>
      </c>
      <c r="BI2443" s="94" t="str">
        <f t="shared" si="1321"/>
        <v>RTQ</v>
      </c>
    </row>
    <row r="2444" spans="56:61" hidden="1" x14ac:dyDescent="0.3">
      <c r="BD2444" t="str">
        <f t="shared" si="1320"/>
        <v>RTQUNDERLEAF</v>
      </c>
      <c r="BE2444" s="94" t="s">
        <v>4482</v>
      </c>
      <c r="BF2444" s="94" t="s">
        <v>4483</v>
      </c>
      <c r="BG2444" s="94" t="s">
        <v>4482</v>
      </c>
      <c r="BH2444" s="94" t="s">
        <v>4483</v>
      </c>
      <c r="BI2444" s="94" t="str">
        <f t="shared" si="1321"/>
        <v>RTQ</v>
      </c>
    </row>
    <row r="2445" spans="56:61" hidden="1" x14ac:dyDescent="0.3">
      <c r="BD2445" t="str">
        <f t="shared" si="1320"/>
        <v>RTQVALE COMMUNITY HOSPITAL</v>
      </c>
      <c r="BE2445" s="94" t="s">
        <v>4489</v>
      </c>
      <c r="BF2445" s="94" t="s">
        <v>2720</v>
      </c>
      <c r="BG2445" s="94" t="s">
        <v>4489</v>
      </c>
      <c r="BH2445" s="94" t="s">
        <v>2720</v>
      </c>
      <c r="BI2445" s="94" t="str">
        <f t="shared" si="1321"/>
        <v>RTQ</v>
      </c>
    </row>
    <row r="2446" spans="56:61" hidden="1" x14ac:dyDescent="0.3">
      <c r="BD2446" t="str">
        <f t="shared" si="1320"/>
        <v>RTQWEAVERS CROFT</v>
      </c>
      <c r="BE2446" s="94" t="s">
        <v>4485</v>
      </c>
      <c r="BF2446" s="94" t="s">
        <v>4486</v>
      </c>
      <c r="BG2446" s="94" t="s">
        <v>4485</v>
      </c>
      <c r="BH2446" s="94" t="s">
        <v>4486</v>
      </c>
      <c r="BI2446" s="94" t="str">
        <f t="shared" si="1321"/>
        <v>RTQ</v>
      </c>
    </row>
    <row r="2447" spans="56:61" hidden="1" x14ac:dyDescent="0.3">
      <c r="BD2447" t="str">
        <f t="shared" si="1320"/>
        <v>RTQWESTRIDGE</v>
      </c>
      <c r="BE2447" s="94" t="s">
        <v>8120</v>
      </c>
      <c r="BF2447" s="94" t="s">
        <v>9518</v>
      </c>
      <c r="BG2447" s="94" t="s">
        <v>8120</v>
      </c>
      <c r="BH2447" s="94" t="s">
        <v>9518</v>
      </c>
      <c r="BI2447" s="94" t="str">
        <f t="shared" si="1321"/>
        <v>RTQ</v>
      </c>
    </row>
    <row r="2448" spans="56:61" hidden="1" x14ac:dyDescent="0.3">
      <c r="BD2448" t="str">
        <f t="shared" si="1320"/>
        <v>RTQWINDRUSH</v>
      </c>
      <c r="BE2448" s="94" t="s">
        <v>4505</v>
      </c>
      <c r="BF2448" s="94" t="s">
        <v>4506</v>
      </c>
      <c r="BG2448" s="94" t="s">
        <v>4505</v>
      </c>
      <c r="BH2448" s="94" t="s">
        <v>4506</v>
      </c>
      <c r="BI2448" s="94" t="str">
        <f t="shared" si="1321"/>
        <v>RTQ</v>
      </c>
    </row>
    <row r="2449" spans="56:61" hidden="1" x14ac:dyDescent="0.3">
      <c r="BD2449" t="str">
        <f t="shared" si="1320"/>
        <v>RTQWINDSOR PLACE</v>
      </c>
      <c r="BE2449" s="94" t="s">
        <v>4543</v>
      </c>
      <c r="BF2449" s="94" t="s">
        <v>4544</v>
      </c>
      <c r="BG2449" s="94" t="s">
        <v>4543</v>
      </c>
      <c r="BH2449" s="94" t="s">
        <v>4544</v>
      </c>
      <c r="BI2449" s="94" t="str">
        <f t="shared" si="1321"/>
        <v>RTQ</v>
      </c>
    </row>
    <row r="2450" spans="56:61" hidden="1" x14ac:dyDescent="0.3">
      <c r="BD2450" t="str">
        <f t="shared" si="1320"/>
        <v>RTQWOTTON LAWN HOSPITAL</v>
      </c>
      <c r="BE2450" s="94" t="s">
        <v>4464</v>
      </c>
      <c r="BF2450" s="94" t="s">
        <v>4465</v>
      </c>
      <c r="BG2450" s="94" t="s">
        <v>4464</v>
      </c>
      <c r="BH2450" s="94" t="s">
        <v>4465</v>
      </c>
      <c r="BI2450" s="94" t="str">
        <f t="shared" si="1321"/>
        <v>RTQ</v>
      </c>
    </row>
    <row r="2451" spans="56:61" hidden="1" x14ac:dyDescent="0.3">
      <c r="BD2451" t="str">
        <f t="shared" si="1320"/>
        <v>RTRCARTER BEQUEST HOSPITAL</v>
      </c>
      <c r="BE2451" s="94" t="s">
        <v>8510</v>
      </c>
      <c r="BF2451" s="94" t="s">
        <v>9519</v>
      </c>
      <c r="BG2451" s="94" t="s">
        <v>8510</v>
      </c>
      <c r="BH2451" s="94" t="s">
        <v>9519</v>
      </c>
      <c r="BI2451" s="94" t="str">
        <f t="shared" si="1321"/>
        <v>RTR</v>
      </c>
    </row>
    <row r="2452" spans="56:61" hidden="1" x14ac:dyDescent="0.3">
      <c r="BD2452" t="str">
        <f t="shared" si="1320"/>
        <v>RTRCARTER BEQUEST HOSPITAL</v>
      </c>
      <c r="BE2452" s="94" t="s">
        <v>8510</v>
      </c>
      <c r="BF2452" s="94" t="s">
        <v>9519</v>
      </c>
      <c r="BG2452" s="94" t="s">
        <v>8510</v>
      </c>
      <c r="BH2452" s="94" t="s">
        <v>9519</v>
      </c>
      <c r="BI2452" s="94" t="str">
        <f t="shared" si="1321"/>
        <v>RTR</v>
      </c>
    </row>
    <row r="2453" spans="56:61" hidden="1" x14ac:dyDescent="0.3">
      <c r="BD2453" t="str">
        <f t="shared" si="1320"/>
        <v>RTRDUCHESS OF KENT HOSPITAL</v>
      </c>
      <c r="BE2453" s="94" t="s">
        <v>386</v>
      </c>
      <c r="BF2453" s="94" t="s">
        <v>9520</v>
      </c>
      <c r="BG2453" s="94" t="s">
        <v>386</v>
      </c>
      <c r="BH2453" s="94" t="s">
        <v>9520</v>
      </c>
      <c r="BI2453" s="94" t="str">
        <f t="shared" si="1321"/>
        <v>RTR</v>
      </c>
    </row>
    <row r="2454" spans="56:61" hidden="1" x14ac:dyDescent="0.3">
      <c r="BD2454" t="str">
        <f t="shared" si="1320"/>
        <v>RTREAST CLEVELAND HOSPITAL</v>
      </c>
      <c r="BE2454" s="94" t="s">
        <v>8512</v>
      </c>
      <c r="BF2454" s="94" t="s">
        <v>6307</v>
      </c>
      <c r="BG2454" s="94" t="s">
        <v>8512</v>
      </c>
      <c r="BH2454" s="94" t="s">
        <v>6307</v>
      </c>
      <c r="BI2454" s="94" t="str">
        <f t="shared" si="1321"/>
        <v>RTR</v>
      </c>
    </row>
    <row r="2455" spans="56:61" hidden="1" x14ac:dyDescent="0.3">
      <c r="BD2455" t="str">
        <f t="shared" si="1320"/>
        <v>RTREAST CLEVELAND HOSPITAL</v>
      </c>
      <c r="BE2455" s="94" t="s">
        <v>8512</v>
      </c>
      <c r="BF2455" s="94" t="s">
        <v>6307</v>
      </c>
      <c r="BG2455" s="94" t="s">
        <v>8512</v>
      </c>
      <c r="BH2455" s="94" t="s">
        <v>6307</v>
      </c>
      <c r="BI2455" s="94" t="str">
        <f t="shared" si="1321"/>
        <v>RTR</v>
      </c>
    </row>
    <row r="2456" spans="56:61" hidden="1" x14ac:dyDescent="0.3">
      <c r="BD2456" t="str">
        <f t="shared" si="1320"/>
        <v>RTRFRIARAGE HOSPITAL SITE</v>
      </c>
      <c r="BE2456" s="94" t="s">
        <v>387</v>
      </c>
      <c r="BF2456" s="94" t="s">
        <v>9521</v>
      </c>
      <c r="BG2456" s="94" t="s">
        <v>387</v>
      </c>
      <c r="BH2456" s="94" t="s">
        <v>9521</v>
      </c>
      <c r="BI2456" s="94" t="str">
        <f t="shared" si="1321"/>
        <v>RTR</v>
      </c>
    </row>
    <row r="2457" spans="56:61" hidden="1" x14ac:dyDescent="0.3">
      <c r="BD2457" t="str">
        <f t="shared" si="1320"/>
        <v>RTRFRIARY HOSPITAL</v>
      </c>
      <c r="BE2457" s="94" t="s">
        <v>8514</v>
      </c>
      <c r="BF2457" s="94" t="s">
        <v>9522</v>
      </c>
      <c r="BG2457" s="94" t="s">
        <v>8514</v>
      </c>
      <c r="BH2457" s="94" t="s">
        <v>9522</v>
      </c>
      <c r="BI2457" s="94" t="str">
        <f t="shared" si="1321"/>
        <v>RTR</v>
      </c>
    </row>
    <row r="2458" spans="56:61" hidden="1" x14ac:dyDescent="0.3">
      <c r="BD2458" t="str">
        <f t="shared" si="1320"/>
        <v>RTRFRIARY HOSPITAL</v>
      </c>
      <c r="BE2458" s="94" t="s">
        <v>8514</v>
      </c>
      <c r="BF2458" s="94" t="s">
        <v>9522</v>
      </c>
      <c r="BG2458" s="94" t="s">
        <v>8514</v>
      </c>
      <c r="BH2458" s="94" t="s">
        <v>9522</v>
      </c>
      <c r="BI2458" s="94" t="str">
        <f t="shared" si="1321"/>
        <v>RTR</v>
      </c>
    </row>
    <row r="2459" spans="56:61" hidden="1" x14ac:dyDescent="0.3">
      <c r="BD2459" t="str">
        <f t="shared" si="1320"/>
        <v>RTRGUISBOROUGH GENERAL HOSPITAL (MATERNITY)</v>
      </c>
      <c r="BE2459" s="94" t="s">
        <v>388</v>
      </c>
      <c r="BF2459" s="94" t="s">
        <v>9523</v>
      </c>
      <c r="BG2459" s="94" t="s">
        <v>388</v>
      </c>
      <c r="BH2459" s="94" t="s">
        <v>9523</v>
      </c>
      <c r="BI2459" s="94" t="str">
        <f t="shared" si="1321"/>
        <v>RTR</v>
      </c>
    </row>
    <row r="2460" spans="56:61" hidden="1" x14ac:dyDescent="0.3">
      <c r="BD2460" t="str">
        <f t="shared" si="1320"/>
        <v>RTRLAMBERT MEMORIAL HOSPITAL</v>
      </c>
      <c r="BE2460" s="94" t="s">
        <v>8513</v>
      </c>
      <c r="BF2460" s="94" t="s">
        <v>9524</v>
      </c>
      <c r="BG2460" s="94" t="s">
        <v>8513</v>
      </c>
      <c r="BH2460" s="94" t="s">
        <v>9524</v>
      </c>
      <c r="BI2460" s="94" t="str">
        <f t="shared" si="1321"/>
        <v>RTR</v>
      </c>
    </row>
    <row r="2461" spans="56:61" hidden="1" x14ac:dyDescent="0.3">
      <c r="BD2461" t="str">
        <f t="shared" si="1320"/>
        <v>RTRLAMBERT MEMORIAL HOSPITAL</v>
      </c>
      <c r="BE2461" s="94" t="s">
        <v>8513</v>
      </c>
      <c r="BF2461" s="94" t="s">
        <v>9524</v>
      </c>
      <c r="BG2461" s="94" t="s">
        <v>8513</v>
      </c>
      <c r="BH2461" s="94" t="s">
        <v>9524</v>
      </c>
      <c r="BI2461" s="94" t="str">
        <f t="shared" si="1321"/>
        <v>RTR</v>
      </c>
    </row>
    <row r="2462" spans="56:61" hidden="1" x14ac:dyDescent="0.3">
      <c r="BD2462" t="str">
        <f t="shared" si="1320"/>
        <v>RTRREDCAR PRIMARY CARE HOSPITAL</v>
      </c>
      <c r="BE2462" s="94" t="s">
        <v>8511</v>
      </c>
      <c r="BF2462" s="94" t="s">
        <v>9525</v>
      </c>
      <c r="BG2462" s="94" t="s">
        <v>8511</v>
      </c>
      <c r="BH2462" s="94" t="s">
        <v>9525</v>
      </c>
      <c r="BI2462" s="94" t="str">
        <f t="shared" si="1321"/>
        <v>RTR</v>
      </c>
    </row>
    <row r="2463" spans="56:61" hidden="1" x14ac:dyDescent="0.3">
      <c r="BD2463" t="str">
        <f t="shared" si="1320"/>
        <v>RTRREDCAR PRIMARY CARE HOSPITAL</v>
      </c>
      <c r="BE2463" s="94" t="s">
        <v>8511</v>
      </c>
      <c r="BF2463" s="94" t="s">
        <v>9525</v>
      </c>
      <c r="BG2463" s="94" t="s">
        <v>8511</v>
      </c>
      <c r="BH2463" s="94" t="s">
        <v>9525</v>
      </c>
      <c r="BI2463" s="94" t="str">
        <f t="shared" si="1321"/>
        <v>RTR</v>
      </c>
    </row>
    <row r="2464" spans="56:61" hidden="1" x14ac:dyDescent="0.3">
      <c r="BD2464" t="str">
        <f t="shared" ref="BD2464:BD2528" si="1322">CONCATENATE(LEFT(BE2464, 3),BF2464)</f>
        <v>RTRRUTSON HOSPITAL</v>
      </c>
      <c r="BE2464" s="94" t="s">
        <v>8515</v>
      </c>
      <c r="BF2464" s="94" t="s">
        <v>3132</v>
      </c>
      <c r="BG2464" s="94" t="s">
        <v>8515</v>
      </c>
      <c r="BH2464" s="94" t="s">
        <v>3132</v>
      </c>
      <c r="BI2464" s="94" t="str">
        <f t="shared" ref="BI2464:BI2528" si="1323">LEFT(BG2464,3)</f>
        <v>RTR</v>
      </c>
    </row>
    <row r="2465" spans="56:61" hidden="1" x14ac:dyDescent="0.3">
      <c r="BD2465" t="str">
        <f t="shared" si="1322"/>
        <v>RTRRUTSON HOSPITAL</v>
      </c>
      <c r="BE2465" s="94" t="s">
        <v>8515</v>
      </c>
      <c r="BF2465" s="94" t="s">
        <v>3132</v>
      </c>
      <c r="BG2465" s="94" t="s">
        <v>8515</v>
      </c>
      <c r="BH2465" s="94" t="s">
        <v>3132</v>
      </c>
      <c r="BI2465" s="94" t="str">
        <f t="shared" si="1323"/>
        <v>RTR</v>
      </c>
    </row>
    <row r="2466" spans="56:61" hidden="1" x14ac:dyDescent="0.3">
      <c r="BD2466" t="str">
        <f t="shared" si="1322"/>
        <v>RTRTHE JAMES COOK UNIVERSITY HOSPITAL</v>
      </c>
      <c r="BE2466" s="94" t="s">
        <v>389</v>
      </c>
      <c r="BF2466" s="94" t="s">
        <v>9526</v>
      </c>
      <c r="BG2466" s="94" t="s">
        <v>389</v>
      </c>
      <c r="BH2466" s="94" t="s">
        <v>9526</v>
      </c>
      <c r="BI2466" s="94" t="str">
        <f t="shared" si="1323"/>
        <v>RTR</v>
      </c>
    </row>
    <row r="2467" spans="56:61" hidden="1" x14ac:dyDescent="0.3">
      <c r="BD2467" t="str">
        <f t="shared" si="1322"/>
        <v>RTVATHERLEIGH PARK</v>
      </c>
      <c r="BE2467" s="94" t="s">
        <v>10069</v>
      </c>
      <c r="BF2467" s="94" t="s">
        <v>10070</v>
      </c>
      <c r="BG2467" s="94" t="s">
        <v>10069</v>
      </c>
      <c r="BH2467" s="94" t="s">
        <v>10070</v>
      </c>
      <c r="BI2467" s="94" t="str">
        <f t="shared" si="1323"/>
        <v>RTV</v>
      </c>
    </row>
    <row r="2468" spans="56:61" hidden="1" x14ac:dyDescent="0.3">
      <c r="BD2468" t="str">
        <f t="shared" si="1322"/>
        <v>RTVBELONG VILLAGE</v>
      </c>
      <c r="BE2468" s="94" t="s">
        <v>4590</v>
      </c>
      <c r="BF2468" s="94" t="s">
        <v>4591</v>
      </c>
      <c r="BG2468" s="94" t="s">
        <v>4590</v>
      </c>
      <c r="BH2468" s="94" t="s">
        <v>4591</v>
      </c>
      <c r="BI2468" s="94" t="str">
        <f t="shared" si="1323"/>
        <v>RTV</v>
      </c>
    </row>
    <row r="2469" spans="56:61" hidden="1" x14ac:dyDescent="0.3">
      <c r="BD2469" t="str">
        <f t="shared" si="1322"/>
        <v>RTVBRIGHTER FUTURES</v>
      </c>
      <c r="BE2469" s="94" t="s">
        <v>4578</v>
      </c>
      <c r="BF2469" s="94" t="s">
        <v>4579</v>
      </c>
      <c r="BG2469" s="94" t="s">
        <v>4578</v>
      </c>
      <c r="BH2469" s="94" t="s">
        <v>4579</v>
      </c>
      <c r="BI2469" s="94" t="str">
        <f t="shared" si="1323"/>
        <v>RTV</v>
      </c>
    </row>
    <row r="2470" spans="56:61" hidden="1" x14ac:dyDescent="0.3">
      <c r="BD2470" t="str">
        <f t="shared" si="1322"/>
        <v>RTVCAVENDISH UNIT</v>
      </c>
      <c r="BE2470" s="94" t="s">
        <v>4569</v>
      </c>
      <c r="BF2470" s="94" t="s">
        <v>4570</v>
      </c>
      <c r="BG2470" s="94" t="s">
        <v>4569</v>
      </c>
      <c r="BH2470" s="94" t="s">
        <v>4570</v>
      </c>
      <c r="BI2470" s="94" t="str">
        <f t="shared" si="1323"/>
        <v>RTV</v>
      </c>
    </row>
    <row r="2471" spans="56:61" hidden="1" x14ac:dyDescent="0.3">
      <c r="BD2471" t="str">
        <f t="shared" si="1322"/>
        <v>RTVCAVENDISH UNIT / MHMB</v>
      </c>
      <c r="BE2471" s="94" t="s">
        <v>4594</v>
      </c>
      <c r="BF2471" s="94" t="s">
        <v>4595</v>
      </c>
      <c r="BG2471" s="94" t="s">
        <v>4594</v>
      </c>
      <c r="BH2471" s="94" t="s">
        <v>4595</v>
      </c>
      <c r="BI2471" s="94" t="str">
        <f t="shared" si="1323"/>
        <v>RTV</v>
      </c>
    </row>
    <row r="2472" spans="56:61" hidden="1" x14ac:dyDescent="0.3">
      <c r="BD2472" t="str">
        <f t="shared" si="1322"/>
        <v>RTVECT SUITE</v>
      </c>
      <c r="BE2472" s="94" t="s">
        <v>4549</v>
      </c>
      <c r="BF2472" s="94" t="s">
        <v>4550</v>
      </c>
      <c r="BG2472" s="94" t="s">
        <v>4549</v>
      </c>
      <c r="BH2472" s="94" t="s">
        <v>4550</v>
      </c>
      <c r="BI2472" s="94" t="str">
        <f t="shared" si="1323"/>
        <v>RTV</v>
      </c>
    </row>
    <row r="2473" spans="56:61" hidden="1" x14ac:dyDescent="0.3">
      <c r="BD2473" t="str">
        <f t="shared" si="1322"/>
        <v>RTVFAIRHAVEN YOUNG PEOPLES UNIT</v>
      </c>
      <c r="BE2473" s="94" t="s">
        <v>4596</v>
      </c>
      <c r="BF2473" s="94" t="s">
        <v>4597</v>
      </c>
      <c r="BG2473" s="94" t="s">
        <v>4596</v>
      </c>
      <c r="BH2473" s="94" t="s">
        <v>4597</v>
      </c>
      <c r="BI2473" s="94" t="str">
        <f t="shared" si="1323"/>
        <v>RTV</v>
      </c>
    </row>
    <row r="2474" spans="56:61" hidden="1" x14ac:dyDescent="0.3">
      <c r="BD2474" t="str">
        <f t="shared" si="1322"/>
        <v>RTVHAZELMERE UNIT</v>
      </c>
      <c r="BE2474" s="94" t="s">
        <v>4557</v>
      </c>
      <c r="BF2474" s="94" t="s">
        <v>4558</v>
      </c>
      <c r="BG2474" s="94" t="s">
        <v>4557</v>
      </c>
      <c r="BH2474" s="94" t="s">
        <v>4558</v>
      </c>
      <c r="BI2474" s="94" t="str">
        <f t="shared" si="1323"/>
        <v>RTV</v>
      </c>
    </row>
    <row r="2475" spans="56:61" hidden="1" x14ac:dyDescent="0.3">
      <c r="BD2475" t="str">
        <f t="shared" si="1322"/>
        <v>RTVHOLDENBROOK UNIT</v>
      </c>
      <c r="BE2475" s="94" t="s">
        <v>4559</v>
      </c>
      <c r="BF2475" s="94" t="s">
        <v>4560</v>
      </c>
      <c r="BG2475" s="94" t="s">
        <v>4559</v>
      </c>
      <c r="BH2475" s="94" t="s">
        <v>4560</v>
      </c>
      <c r="BI2475" s="94" t="str">
        <f t="shared" si="1323"/>
        <v>RTV</v>
      </c>
    </row>
    <row r="2476" spans="56:61" hidden="1" x14ac:dyDescent="0.3">
      <c r="BD2476" t="str">
        <f t="shared" si="1322"/>
        <v>RTVHOLLINS PARK</v>
      </c>
      <c r="BE2476" s="94" t="s">
        <v>4545</v>
      </c>
      <c r="BF2476" s="94" t="s">
        <v>4546</v>
      </c>
      <c r="BG2476" s="94" t="s">
        <v>4545</v>
      </c>
      <c r="BH2476" s="94" t="s">
        <v>4546</v>
      </c>
      <c r="BI2476" s="94" t="str">
        <f t="shared" si="1323"/>
        <v>RTV</v>
      </c>
    </row>
    <row r="2477" spans="56:61" hidden="1" x14ac:dyDescent="0.3">
      <c r="BD2477" t="str">
        <f t="shared" si="1322"/>
        <v>RTVHOLLINS PARK HOSPITAL OLDER PERSONS</v>
      </c>
      <c r="BE2477" s="94" t="s">
        <v>4547</v>
      </c>
      <c r="BF2477" s="94" t="s">
        <v>4548</v>
      </c>
      <c r="BG2477" s="94" t="s">
        <v>4547</v>
      </c>
      <c r="BH2477" s="94" t="s">
        <v>4548</v>
      </c>
      <c r="BI2477" s="94" t="str">
        <f t="shared" si="1323"/>
        <v>RTV</v>
      </c>
    </row>
    <row r="2478" spans="56:61" hidden="1" x14ac:dyDescent="0.3">
      <c r="BD2478" t="str">
        <f t="shared" si="1322"/>
        <v>RTVKIRKBY HEALTH SUITE</v>
      </c>
      <c r="BE2478" s="94" t="s">
        <v>4588</v>
      </c>
      <c r="BF2478" s="94" t="s">
        <v>4589</v>
      </c>
      <c r="BG2478" s="94" t="s">
        <v>4588</v>
      </c>
      <c r="BH2478" s="94" t="s">
        <v>4589</v>
      </c>
      <c r="BI2478" s="94" t="str">
        <f t="shared" si="1323"/>
        <v>RTV</v>
      </c>
    </row>
    <row r="2479" spans="56:61" hidden="1" x14ac:dyDescent="0.3">
      <c r="BD2479" t="str">
        <f t="shared" si="1322"/>
        <v>RTVLAKESIDE UNIT</v>
      </c>
      <c r="BE2479" s="94" t="s">
        <v>4571</v>
      </c>
      <c r="BF2479" s="94" t="s">
        <v>3528</v>
      </c>
      <c r="BG2479" s="94" t="s">
        <v>4571</v>
      </c>
      <c r="BH2479" s="94" t="s">
        <v>3528</v>
      </c>
      <c r="BI2479" s="94" t="str">
        <f t="shared" si="1323"/>
        <v>RTV</v>
      </c>
    </row>
    <row r="2480" spans="56:61" hidden="1" x14ac:dyDescent="0.3">
      <c r="BD2480" t="str">
        <f t="shared" si="1322"/>
        <v>RTVLAKESIDE UNIT / MHMB</v>
      </c>
      <c r="BE2480" s="94" t="s">
        <v>4592</v>
      </c>
      <c r="BF2480" s="94" t="s">
        <v>4593</v>
      </c>
      <c r="BG2480" s="94" t="s">
        <v>4592</v>
      </c>
      <c r="BH2480" s="94" t="s">
        <v>4593</v>
      </c>
      <c r="BI2480" s="94" t="str">
        <f t="shared" si="1323"/>
        <v>RTV</v>
      </c>
    </row>
    <row r="2481" spans="56:61" hidden="1" x14ac:dyDescent="0.3">
      <c r="BD2481" t="str">
        <f t="shared" si="1322"/>
        <v>RTVLINDAMERE UNIT</v>
      </c>
      <c r="BE2481" s="94" t="s">
        <v>4561</v>
      </c>
      <c r="BF2481" s="94" t="s">
        <v>4562</v>
      </c>
      <c r="BG2481" s="94" t="s">
        <v>4561</v>
      </c>
      <c r="BH2481" s="94" t="s">
        <v>4562</v>
      </c>
      <c r="BI2481" s="94" t="str">
        <f t="shared" si="1323"/>
        <v>RTV</v>
      </c>
    </row>
    <row r="2482" spans="56:61" hidden="1" x14ac:dyDescent="0.3">
      <c r="BD2482" t="str">
        <f t="shared" si="1322"/>
        <v>RTVLONGVIEW PCRC</v>
      </c>
      <c r="BE2482" s="94" t="s">
        <v>4598</v>
      </c>
      <c r="BF2482" s="94" t="s">
        <v>4599</v>
      </c>
      <c r="BG2482" s="94" t="s">
        <v>4598</v>
      </c>
      <c r="BH2482" s="94" t="s">
        <v>4599</v>
      </c>
      <c r="BI2482" s="94" t="str">
        <f t="shared" si="1323"/>
        <v>RTV</v>
      </c>
    </row>
    <row r="2483" spans="56:61" hidden="1" x14ac:dyDescent="0.3">
      <c r="BD2483" t="str">
        <f t="shared" si="1322"/>
        <v>RTVMANOR FARM PCRC</v>
      </c>
      <c r="BE2483" s="94" t="s">
        <v>4600</v>
      </c>
      <c r="BF2483" s="94" t="s">
        <v>4601</v>
      </c>
      <c r="BG2483" s="94" t="s">
        <v>4600</v>
      </c>
      <c r="BH2483" s="94" t="s">
        <v>4601</v>
      </c>
      <c r="BI2483" s="94" t="str">
        <f t="shared" si="1323"/>
        <v>RTV</v>
      </c>
    </row>
    <row r="2484" spans="56:61" hidden="1" x14ac:dyDescent="0.3">
      <c r="BD2484" t="str">
        <f t="shared" si="1322"/>
        <v>RTVMASEFIELD SUITE</v>
      </c>
      <c r="BE2484" s="94" t="s">
        <v>4576</v>
      </c>
      <c r="BF2484" s="94" t="s">
        <v>4577</v>
      </c>
      <c r="BG2484" s="94" t="s">
        <v>4576</v>
      </c>
      <c r="BH2484" s="94" t="s">
        <v>4577</v>
      </c>
      <c r="BI2484" s="94" t="str">
        <f t="shared" si="1323"/>
        <v>RTV</v>
      </c>
    </row>
    <row r="2485" spans="56:61" hidden="1" x14ac:dyDescent="0.3">
      <c r="BD2485" t="str">
        <f t="shared" si="1322"/>
        <v>RTVMEADOW PARK INDEPENDENT HOSPITAL</v>
      </c>
      <c r="BE2485" s="94" t="s">
        <v>4586</v>
      </c>
      <c r="BF2485" s="94" t="s">
        <v>4587</v>
      </c>
      <c r="BG2485" s="94" t="s">
        <v>4586</v>
      </c>
      <c r="BH2485" s="94" t="s">
        <v>4587</v>
      </c>
      <c r="BI2485" s="94" t="str">
        <f t="shared" si="1323"/>
        <v>RTV</v>
      </c>
    </row>
    <row r="2486" spans="56:61" hidden="1" x14ac:dyDescent="0.3">
      <c r="BD2486" t="str">
        <f t="shared" si="1322"/>
        <v>RTVNEWTON COMMUNITY HOSPITAL</v>
      </c>
      <c r="BE2486" s="94" t="s">
        <v>4551</v>
      </c>
      <c r="BF2486" s="94" t="s">
        <v>4552</v>
      </c>
      <c r="BG2486" s="94" t="s">
        <v>4551</v>
      </c>
      <c r="BH2486" s="94" t="s">
        <v>4552</v>
      </c>
      <c r="BI2486" s="94" t="str">
        <f t="shared" si="1323"/>
        <v>RTV</v>
      </c>
    </row>
    <row r="2487" spans="56:61" hidden="1" x14ac:dyDescent="0.3">
      <c r="BD2487" t="str">
        <f t="shared" si="1322"/>
        <v>RTVNORTH HUYTON PCRC</v>
      </c>
      <c r="BE2487" s="94" t="s">
        <v>4602</v>
      </c>
      <c r="BF2487" s="94" t="s">
        <v>4603</v>
      </c>
      <c r="BG2487" s="94" t="s">
        <v>4602</v>
      </c>
      <c r="BH2487" s="94" t="s">
        <v>4603</v>
      </c>
      <c r="BI2487" s="94" t="str">
        <f t="shared" si="1323"/>
        <v>RTV</v>
      </c>
    </row>
    <row r="2488" spans="56:61" hidden="1" x14ac:dyDescent="0.3">
      <c r="BD2488" t="str">
        <f t="shared" si="1322"/>
        <v>RTVORFORD JUBILEE PARK</v>
      </c>
      <c r="BE2488" s="94" t="s">
        <v>4604</v>
      </c>
      <c r="BF2488" s="94" t="s">
        <v>4605</v>
      </c>
      <c r="BG2488" s="94" t="s">
        <v>4604</v>
      </c>
      <c r="BH2488" s="94" t="s">
        <v>4605</v>
      </c>
      <c r="BI2488" s="94" t="str">
        <f t="shared" si="1323"/>
        <v>RTV</v>
      </c>
    </row>
    <row r="2489" spans="56:61" hidden="1" x14ac:dyDescent="0.3">
      <c r="BD2489" t="str">
        <f t="shared" si="1322"/>
        <v>RTVPENNINGTON UNIT</v>
      </c>
      <c r="BE2489" s="94" t="s">
        <v>4563</v>
      </c>
      <c r="BF2489" s="94" t="s">
        <v>4564</v>
      </c>
      <c r="BG2489" s="94" t="s">
        <v>4563</v>
      </c>
      <c r="BH2489" s="94" t="s">
        <v>4564</v>
      </c>
      <c r="BI2489" s="94" t="str">
        <f t="shared" si="1323"/>
        <v>RTV</v>
      </c>
    </row>
    <row r="2490" spans="56:61" hidden="1" x14ac:dyDescent="0.3">
      <c r="BD2490" t="str">
        <f t="shared" si="1322"/>
        <v>RTVREDBANK COMMUNITY HOME</v>
      </c>
      <c r="BE2490" s="94" t="s">
        <v>4580</v>
      </c>
      <c r="BF2490" s="94" t="s">
        <v>4581</v>
      </c>
      <c r="BG2490" s="94" t="s">
        <v>4580</v>
      </c>
      <c r="BH2490" s="94" t="s">
        <v>4581</v>
      </c>
      <c r="BI2490" s="94" t="str">
        <f t="shared" si="1323"/>
        <v>RTV</v>
      </c>
    </row>
    <row r="2491" spans="56:61" hidden="1" x14ac:dyDescent="0.3">
      <c r="BD2491" t="str">
        <f t="shared" si="1322"/>
        <v>RTVRIVINGTON UNIT</v>
      </c>
      <c r="BE2491" s="94" t="s">
        <v>4565</v>
      </c>
      <c r="BF2491" s="94" t="s">
        <v>4566</v>
      </c>
      <c r="BG2491" s="94" t="s">
        <v>4565</v>
      </c>
      <c r="BH2491" s="94" t="s">
        <v>4566</v>
      </c>
      <c r="BI2491" s="94" t="str">
        <f t="shared" si="1323"/>
        <v>RTV</v>
      </c>
    </row>
    <row r="2492" spans="56:61" hidden="1" x14ac:dyDescent="0.3">
      <c r="BD2492" t="str">
        <f t="shared" si="1322"/>
        <v>RTVSEPHTON UNIT</v>
      </c>
      <c r="BE2492" s="94" t="s">
        <v>4567</v>
      </c>
      <c r="BF2492" s="94" t="s">
        <v>4568</v>
      </c>
      <c r="BG2492" s="94" t="s">
        <v>4567</v>
      </c>
      <c r="BH2492" s="94" t="s">
        <v>4568</v>
      </c>
      <c r="BI2492" s="94" t="str">
        <f t="shared" si="1323"/>
        <v>RTV</v>
      </c>
    </row>
    <row r="2493" spans="56:61" hidden="1" x14ac:dyDescent="0.3">
      <c r="BD2493" t="str">
        <f t="shared" si="1322"/>
        <v>RTVST HELENS HOSPITAL</v>
      </c>
      <c r="BE2493" s="94" t="s">
        <v>4574</v>
      </c>
      <c r="BF2493" s="94" t="s">
        <v>4575</v>
      </c>
      <c r="BG2493" s="94" t="s">
        <v>4574</v>
      </c>
      <c r="BH2493" s="94" t="s">
        <v>4575</v>
      </c>
      <c r="BI2493" s="94" t="str">
        <f t="shared" si="1323"/>
        <v>RTV</v>
      </c>
    </row>
    <row r="2494" spans="56:61" hidden="1" x14ac:dyDescent="0.3">
      <c r="BD2494" t="str">
        <f t="shared" si="1322"/>
        <v>RTVSTEPHENSON SUITE - WHISTON HOSPITAL</v>
      </c>
      <c r="BE2494" s="94" t="s">
        <v>4553</v>
      </c>
      <c r="BF2494" s="94" t="s">
        <v>4554</v>
      </c>
      <c r="BG2494" s="94" t="s">
        <v>4553</v>
      </c>
      <c r="BH2494" s="94" t="s">
        <v>4554</v>
      </c>
      <c r="BI2494" s="94" t="str">
        <f t="shared" si="1323"/>
        <v>RTV</v>
      </c>
    </row>
    <row r="2495" spans="56:61" hidden="1" x14ac:dyDescent="0.3">
      <c r="BD2495" t="str">
        <f t="shared" si="1322"/>
        <v>RTVSTEWART DAY HOSPITAL</v>
      </c>
      <c r="BE2495" s="94" t="s">
        <v>4555</v>
      </c>
      <c r="BF2495" s="94" t="s">
        <v>4556</v>
      </c>
      <c r="BG2495" s="94" t="s">
        <v>4555</v>
      </c>
      <c r="BH2495" s="94" t="s">
        <v>4556</v>
      </c>
      <c r="BI2495" s="94" t="str">
        <f t="shared" si="1323"/>
        <v>RTV</v>
      </c>
    </row>
    <row r="2496" spans="56:61" hidden="1" x14ac:dyDescent="0.3">
      <c r="BD2496" t="str">
        <f t="shared" si="1322"/>
        <v>RTVTHE OLD QUAYS</v>
      </c>
      <c r="BE2496" s="94" t="s">
        <v>4582</v>
      </c>
      <c r="BF2496" s="94" t="s">
        <v>4583</v>
      </c>
      <c r="BG2496" s="94" t="s">
        <v>4582</v>
      </c>
      <c r="BH2496" s="94" t="s">
        <v>4583</v>
      </c>
      <c r="BI2496" s="94" t="str">
        <f t="shared" si="1323"/>
        <v>RTV</v>
      </c>
    </row>
    <row r="2497" spans="56:61" hidden="1" x14ac:dyDescent="0.3">
      <c r="BD2497" t="str">
        <f t="shared" si="1322"/>
        <v>RTVWEAVER LODGE INDEPENDENT HOSPITAL</v>
      </c>
      <c r="BE2497" s="94" t="s">
        <v>4584</v>
      </c>
      <c r="BF2497" s="94" t="s">
        <v>4585</v>
      </c>
      <c r="BG2497" s="94" t="s">
        <v>4584</v>
      </c>
      <c r="BH2497" s="94" t="s">
        <v>4585</v>
      </c>
      <c r="BI2497" s="94" t="str">
        <f t="shared" si="1323"/>
        <v>RTV</v>
      </c>
    </row>
    <row r="2498" spans="56:61" hidden="1" x14ac:dyDescent="0.3">
      <c r="BD2498" t="str">
        <f t="shared" si="1322"/>
        <v>RTVWHISTON HOSPITAL</v>
      </c>
      <c r="BE2498" s="94" t="s">
        <v>4572</v>
      </c>
      <c r="BF2498" s="94" t="s">
        <v>4573</v>
      </c>
      <c r="BG2498" s="94" t="s">
        <v>4572</v>
      </c>
      <c r="BH2498" s="94" t="s">
        <v>4573</v>
      </c>
      <c r="BI2498" s="94" t="str">
        <f t="shared" si="1323"/>
        <v>RTV</v>
      </c>
    </row>
    <row r="2499" spans="56:61" hidden="1" x14ac:dyDescent="0.3">
      <c r="BD2499" t="str">
        <f t="shared" si="1322"/>
        <v>RTXFURNESS GENERAL HOSPITAL</v>
      </c>
      <c r="BE2499" s="94" t="s">
        <v>390</v>
      </c>
      <c r="BF2499" s="94" t="s">
        <v>9527</v>
      </c>
      <c r="BG2499" s="94" t="s">
        <v>390</v>
      </c>
      <c r="BH2499" s="94" t="s">
        <v>9527</v>
      </c>
      <c r="BI2499" s="94" t="str">
        <f t="shared" si="1323"/>
        <v>RTX</v>
      </c>
    </row>
    <row r="2500" spans="56:61" hidden="1" x14ac:dyDescent="0.3">
      <c r="BD2500" t="str">
        <f t="shared" si="1322"/>
        <v>RTXMILLOM HOSPITAL</v>
      </c>
      <c r="BE2500" s="94" t="s">
        <v>391</v>
      </c>
      <c r="BF2500" s="94" t="s">
        <v>3682</v>
      </c>
      <c r="BG2500" s="94" t="s">
        <v>391</v>
      </c>
      <c r="BH2500" s="94" t="s">
        <v>3682</v>
      </c>
      <c r="BI2500" s="94" t="str">
        <f t="shared" si="1323"/>
        <v>RTX</v>
      </c>
    </row>
    <row r="2501" spans="56:61" hidden="1" x14ac:dyDescent="0.3">
      <c r="BD2501" t="str">
        <f t="shared" si="1322"/>
        <v>RTXQUEEN VICTORIA HOSPITAL</v>
      </c>
      <c r="BE2501" s="94" t="s">
        <v>392</v>
      </c>
      <c r="BF2501" s="94" t="s">
        <v>2792</v>
      </c>
      <c r="BG2501" s="94" t="s">
        <v>392</v>
      </c>
      <c r="BH2501" s="94" t="s">
        <v>2792</v>
      </c>
      <c r="BI2501" s="94" t="str">
        <f t="shared" si="1323"/>
        <v>RTX</v>
      </c>
    </row>
    <row r="2502" spans="56:61" hidden="1" x14ac:dyDescent="0.3">
      <c r="BD2502" t="str">
        <f t="shared" si="1322"/>
        <v>RTXROYAL LANCASTER INFIRMARY</v>
      </c>
      <c r="BE2502" s="94" t="s">
        <v>393</v>
      </c>
      <c r="BF2502" s="94" t="s">
        <v>5334</v>
      </c>
      <c r="BG2502" s="94" t="s">
        <v>393</v>
      </c>
      <c r="BH2502" s="94" t="s">
        <v>5334</v>
      </c>
      <c r="BI2502" s="94" t="str">
        <f t="shared" si="1323"/>
        <v>RTX</v>
      </c>
    </row>
    <row r="2503" spans="56:61" hidden="1" x14ac:dyDescent="0.3">
      <c r="BD2503" t="str">
        <f t="shared" si="1322"/>
        <v>RTXWESTMORLAND GENERAL HOSPITAL</v>
      </c>
      <c r="BE2503" s="94" t="s">
        <v>882</v>
      </c>
      <c r="BF2503" s="94" t="s">
        <v>3735</v>
      </c>
      <c r="BG2503" s="94" t="s">
        <v>882</v>
      </c>
      <c r="BH2503" s="94" t="s">
        <v>3735</v>
      </c>
      <c r="BI2503" s="94" t="str">
        <f t="shared" si="1323"/>
        <v>RTX</v>
      </c>
    </row>
    <row r="2504" spans="56:61" hidden="1" x14ac:dyDescent="0.3">
      <c r="BD2504" t="str">
        <f t="shared" si="1322"/>
        <v>RV3  3 BEATRICE PLACE</v>
      </c>
      <c r="BE2504" s="94" t="s">
        <v>8495</v>
      </c>
      <c r="BF2504" s="94" t="s">
        <v>8496</v>
      </c>
      <c r="BG2504" s="94" t="s">
        <v>8495</v>
      </c>
      <c r="BH2504" s="94" t="s">
        <v>8496</v>
      </c>
      <c r="BI2504" s="94" t="str">
        <f t="shared" si="1323"/>
        <v>RV3</v>
      </c>
    </row>
    <row r="2505" spans="56:61" hidden="1" x14ac:dyDescent="0.3">
      <c r="BD2505" t="str">
        <f t="shared" si="1322"/>
        <v>RV3  7A WOODFIELD ROAD</v>
      </c>
      <c r="BE2505" s="94" t="s">
        <v>8501</v>
      </c>
      <c r="BF2505" s="94" t="s">
        <v>9528</v>
      </c>
      <c r="BG2505" s="94" t="s">
        <v>8501</v>
      </c>
      <c r="BH2505" s="94" t="s">
        <v>9528</v>
      </c>
      <c r="BI2505" s="94" t="str">
        <f t="shared" si="1323"/>
        <v>RV3</v>
      </c>
    </row>
    <row r="2506" spans="56:61" hidden="1" x14ac:dyDescent="0.3">
      <c r="BD2506" t="str">
        <f t="shared" si="1322"/>
        <v>RV3  KINGSBURY CHILD &amp; FAMILY CENTRE</v>
      </c>
      <c r="BE2506" s="94" t="s">
        <v>8491</v>
      </c>
      <c r="BF2506" s="94" t="s">
        <v>8492</v>
      </c>
      <c r="BG2506" s="94" t="s">
        <v>8491</v>
      </c>
      <c r="BH2506" s="94" t="s">
        <v>8492</v>
      </c>
      <c r="BI2506" s="94" t="str">
        <f t="shared" si="1323"/>
        <v>RV3</v>
      </c>
    </row>
    <row r="2507" spans="56:61" hidden="1" x14ac:dyDescent="0.3">
      <c r="BD2507" t="str">
        <f t="shared" si="1322"/>
        <v>RV3  OAKWOOD HOUSE</v>
      </c>
      <c r="BE2507" s="94" t="s">
        <v>8929</v>
      </c>
      <c r="BF2507" s="94" t="s">
        <v>8504</v>
      </c>
      <c r="BG2507" s="94" t="s">
        <v>8929</v>
      </c>
      <c r="BH2507" s="94" t="s">
        <v>8504</v>
      </c>
      <c r="BI2507" s="94" t="str">
        <f t="shared" si="1323"/>
        <v>RV3</v>
      </c>
    </row>
    <row r="2508" spans="56:61" hidden="1" x14ac:dyDescent="0.3">
      <c r="BD2508" t="str">
        <f t="shared" si="1322"/>
        <v>RV3  PARK ROYAL CENTRE FOR MENTAL HEALTH</v>
      </c>
      <c r="BE2508" s="94" t="s">
        <v>8493</v>
      </c>
      <c r="BF2508" s="94" t="s">
        <v>8494</v>
      </c>
      <c r="BG2508" s="94" t="s">
        <v>8493</v>
      </c>
      <c r="BH2508" s="94" t="s">
        <v>8494</v>
      </c>
      <c r="BI2508" s="94" t="str">
        <f t="shared" si="1323"/>
        <v>RV3</v>
      </c>
    </row>
    <row r="2509" spans="56:61" hidden="1" x14ac:dyDescent="0.3">
      <c r="BD2509" t="str">
        <f t="shared" si="1322"/>
        <v>RV3  ROSEDALE COURT</v>
      </c>
      <c r="BE2509" s="94" t="s">
        <v>8497</v>
      </c>
      <c r="BF2509" s="94" t="s">
        <v>8498</v>
      </c>
      <c r="BG2509" s="94" t="s">
        <v>8497</v>
      </c>
      <c r="BH2509" s="94" t="s">
        <v>8498</v>
      </c>
      <c r="BI2509" s="94" t="str">
        <f t="shared" si="1323"/>
        <v>RV3</v>
      </c>
    </row>
    <row r="2510" spans="56:61" hidden="1" x14ac:dyDescent="0.3">
      <c r="BD2510" t="str">
        <f t="shared" si="1322"/>
        <v>RV3  THE BUTTERWORTH CENTRE</v>
      </c>
      <c r="BE2510" s="94" t="s">
        <v>8499</v>
      </c>
      <c r="BF2510" s="94" t="s">
        <v>8500</v>
      </c>
      <c r="BG2510" s="94" t="s">
        <v>8499</v>
      </c>
      <c r="BH2510" s="94" t="s">
        <v>8500</v>
      </c>
      <c r="BI2510" s="94" t="str">
        <f t="shared" si="1323"/>
        <v>RV3</v>
      </c>
    </row>
    <row r="2511" spans="56:61" hidden="1" x14ac:dyDescent="0.3">
      <c r="BD2511" t="str">
        <f t="shared" si="1322"/>
        <v>RV3  THE CAMPBELL CENTRE</v>
      </c>
      <c r="BE2511" s="94" t="s">
        <v>8502</v>
      </c>
      <c r="BF2511" s="94" t="s">
        <v>8503</v>
      </c>
      <c r="BG2511" s="94" t="s">
        <v>8502</v>
      </c>
      <c r="BH2511" s="94" t="s">
        <v>8503</v>
      </c>
      <c r="BI2511" s="94" t="str">
        <f t="shared" si="1323"/>
        <v>RV3</v>
      </c>
    </row>
    <row r="2512" spans="56:61" hidden="1" x14ac:dyDescent="0.3">
      <c r="BD2512" t="str">
        <f t="shared" si="1322"/>
        <v>RV3ACRC</v>
      </c>
      <c r="BE2512" s="94" t="s">
        <v>1209</v>
      </c>
      <c r="BF2512" s="94" t="s">
        <v>1210</v>
      </c>
      <c r="BG2512" s="94" t="s">
        <v>1209</v>
      </c>
      <c r="BH2512" s="94" t="s">
        <v>1210</v>
      </c>
      <c r="BI2512" s="94" t="str">
        <f t="shared" si="1323"/>
        <v>RV3</v>
      </c>
    </row>
    <row r="2513" spans="56:61" hidden="1" x14ac:dyDescent="0.3">
      <c r="BD2513" t="str">
        <f t="shared" si="1322"/>
        <v>RV3ASTI</v>
      </c>
      <c r="BE2513" s="94" t="s">
        <v>1246</v>
      </c>
      <c r="BF2513" s="94" t="s">
        <v>1247</v>
      </c>
      <c r="BG2513" s="94" t="s">
        <v>1246</v>
      </c>
      <c r="BH2513" s="94" t="s">
        <v>1247</v>
      </c>
      <c r="BI2513" s="94" t="str">
        <f t="shared" si="1323"/>
        <v>RV3</v>
      </c>
    </row>
    <row r="2514" spans="56:61" hidden="1" x14ac:dyDescent="0.3">
      <c r="BD2514" t="str">
        <f t="shared" si="1322"/>
        <v>RV3BLETCHLEY THERAPY UNIT</v>
      </c>
      <c r="BE2514" s="94" t="s">
        <v>1244</v>
      </c>
      <c r="BF2514" s="94" t="s">
        <v>1245</v>
      </c>
      <c r="BG2514" s="94" t="s">
        <v>1244</v>
      </c>
      <c r="BH2514" s="94" t="s">
        <v>1245</v>
      </c>
      <c r="BI2514" s="94" t="str">
        <f t="shared" si="1323"/>
        <v>RV3</v>
      </c>
    </row>
    <row r="2515" spans="56:61" hidden="1" x14ac:dyDescent="0.3">
      <c r="BD2515" t="str">
        <f t="shared" si="1322"/>
        <v>RV3CHELSEA &amp; WESTMINSTER HOSPITAL</v>
      </c>
      <c r="BE2515" s="94" t="s">
        <v>1193</v>
      </c>
      <c r="BF2515" s="94" t="s">
        <v>1194</v>
      </c>
      <c r="BG2515" s="94" t="s">
        <v>1193</v>
      </c>
      <c r="BH2515" s="94" t="s">
        <v>1194</v>
      </c>
      <c r="BI2515" s="94" t="str">
        <f t="shared" si="1323"/>
        <v>RV3</v>
      </c>
    </row>
    <row r="2516" spans="56:61" hidden="1" x14ac:dyDescent="0.3">
      <c r="BD2516" t="str">
        <f t="shared" si="1322"/>
        <v>RV3CHILD &amp; ADOLESCENT PSYCHIATRY</v>
      </c>
      <c r="BE2516" s="94" t="s">
        <v>1263</v>
      </c>
      <c r="BF2516" s="94" t="s">
        <v>1264</v>
      </c>
      <c r="BG2516" s="94" t="s">
        <v>1263</v>
      </c>
      <c r="BH2516" s="94" t="s">
        <v>1264</v>
      </c>
      <c r="BI2516" s="94" t="str">
        <f t="shared" si="1323"/>
        <v>RV3</v>
      </c>
    </row>
    <row r="2517" spans="56:61" hidden="1" x14ac:dyDescent="0.3">
      <c r="BD2517" t="str">
        <f t="shared" si="1322"/>
        <v>RV3CRAVEN PARK</v>
      </c>
      <c r="BE2517" s="94" t="s">
        <v>1203</v>
      </c>
      <c r="BF2517" s="94" t="s">
        <v>1204</v>
      </c>
      <c r="BG2517" s="94" t="s">
        <v>1203</v>
      </c>
      <c r="BH2517" s="94" t="s">
        <v>1204</v>
      </c>
      <c r="BI2517" s="94" t="str">
        <f t="shared" si="1323"/>
        <v>RV3</v>
      </c>
    </row>
    <row r="2518" spans="56:61" hidden="1" x14ac:dyDescent="0.3">
      <c r="BD2518" t="str">
        <f t="shared" si="1322"/>
        <v>RV3EAST RECOVERY</v>
      </c>
      <c r="BE2518" s="94" t="s">
        <v>1242</v>
      </c>
      <c r="BF2518" s="94" t="s">
        <v>1243</v>
      </c>
      <c r="BG2518" s="94" t="s">
        <v>1242</v>
      </c>
      <c r="BH2518" s="94" t="s">
        <v>1243</v>
      </c>
      <c r="BI2518" s="94" t="str">
        <f t="shared" si="1323"/>
        <v>RV3</v>
      </c>
    </row>
    <row r="2519" spans="56:61" hidden="1" x14ac:dyDescent="0.3">
      <c r="BD2519" t="str">
        <f t="shared" si="1322"/>
        <v>RV3EAST RECOVERY</v>
      </c>
      <c r="BE2519" s="94" t="s">
        <v>1248</v>
      </c>
      <c r="BF2519" s="94" t="s">
        <v>1243</v>
      </c>
      <c r="BG2519" s="94" t="s">
        <v>1248</v>
      </c>
      <c r="BH2519" s="94" t="s">
        <v>1243</v>
      </c>
      <c r="BI2519" s="94" t="str">
        <f t="shared" si="1323"/>
        <v>RV3</v>
      </c>
    </row>
    <row r="2520" spans="56:61" hidden="1" x14ac:dyDescent="0.3">
      <c r="BD2520" t="str">
        <f t="shared" si="1322"/>
        <v>RV3ENFIELD COMMUNITY LD</v>
      </c>
      <c r="BE2520" s="94" t="s">
        <v>1225</v>
      </c>
      <c r="BF2520" s="94" t="s">
        <v>1226</v>
      </c>
      <c r="BG2520" s="94" t="s">
        <v>1225</v>
      </c>
      <c r="BH2520" s="94" t="s">
        <v>1226</v>
      </c>
      <c r="BI2520" s="94" t="str">
        <f t="shared" si="1323"/>
        <v>RV3</v>
      </c>
    </row>
    <row r="2521" spans="56:61" hidden="1" x14ac:dyDescent="0.3">
      <c r="BD2521" t="str">
        <f t="shared" si="1322"/>
        <v>RV3FAIRLIGHT AVENUE COMMUNITY REHABILITATION UNIT</v>
      </c>
      <c r="BE2521" s="94" t="s">
        <v>1189</v>
      </c>
      <c r="BF2521" s="94" t="s">
        <v>1190</v>
      </c>
      <c r="BG2521" s="94" t="s">
        <v>1189</v>
      </c>
      <c r="BH2521" s="94" t="s">
        <v>1190</v>
      </c>
      <c r="BI2521" s="94" t="str">
        <f t="shared" si="1323"/>
        <v>RV3</v>
      </c>
    </row>
    <row r="2522" spans="56:61" hidden="1" x14ac:dyDescent="0.3">
      <c r="BD2522" t="str">
        <f t="shared" si="1322"/>
        <v>RV3GREENVIEW</v>
      </c>
      <c r="BE2522" s="94" t="s">
        <v>1221</v>
      </c>
      <c r="BF2522" s="94" t="s">
        <v>1222</v>
      </c>
      <c r="BG2522" s="94" t="s">
        <v>1221</v>
      </c>
      <c r="BH2522" s="94" t="s">
        <v>1222</v>
      </c>
      <c r="BI2522" s="94" t="str">
        <f t="shared" si="1323"/>
        <v>RV3</v>
      </c>
    </row>
    <row r="2523" spans="56:61" hidden="1" x14ac:dyDescent="0.3">
      <c r="BD2523" t="str">
        <f t="shared" si="1322"/>
        <v>RV3HILLINGDON HOSPITAL</v>
      </c>
      <c r="BE2523" s="94" t="s">
        <v>1211</v>
      </c>
      <c r="BF2523" s="94" t="s">
        <v>1212</v>
      </c>
      <c r="BG2523" s="94" t="s">
        <v>1211</v>
      </c>
      <c r="BH2523" s="94" t="s">
        <v>1212</v>
      </c>
      <c r="BI2523" s="94" t="str">
        <f t="shared" si="1323"/>
        <v>RV3</v>
      </c>
    </row>
    <row r="2524" spans="56:61" hidden="1" x14ac:dyDescent="0.3">
      <c r="BD2524" t="str">
        <f t="shared" si="1322"/>
        <v>RV3HORTON HAVEN</v>
      </c>
      <c r="BE2524" s="94" t="s">
        <v>1199</v>
      </c>
      <c r="BF2524" s="94" t="s">
        <v>1200</v>
      </c>
      <c r="BG2524" s="94" t="s">
        <v>1199</v>
      </c>
      <c r="BH2524" s="94" t="s">
        <v>1200</v>
      </c>
      <c r="BI2524" s="94" t="str">
        <f t="shared" si="1323"/>
        <v>RV3</v>
      </c>
    </row>
    <row r="2525" spans="56:61" hidden="1" x14ac:dyDescent="0.3">
      <c r="BD2525" t="str">
        <f t="shared" si="1322"/>
        <v>RV3INTERMEDIATE CARE</v>
      </c>
      <c r="BE2525" s="94" t="s">
        <v>1251</v>
      </c>
      <c r="BF2525" s="94" t="s">
        <v>1252</v>
      </c>
      <c r="BG2525" s="94" t="s">
        <v>1251</v>
      </c>
      <c r="BH2525" s="94" t="s">
        <v>1252</v>
      </c>
      <c r="BI2525" s="94" t="str">
        <f t="shared" si="1323"/>
        <v>RV3</v>
      </c>
    </row>
    <row r="2526" spans="56:61" hidden="1" x14ac:dyDescent="0.3">
      <c r="BD2526" t="str">
        <f t="shared" si="1322"/>
        <v>RV3ISMS WINCHESTER</v>
      </c>
      <c r="BE2526" s="94" t="s">
        <v>1238</v>
      </c>
      <c r="BF2526" s="94" t="s">
        <v>1239</v>
      </c>
      <c r="BG2526" s="94" t="s">
        <v>1238</v>
      </c>
      <c r="BH2526" s="94" t="s">
        <v>1239</v>
      </c>
      <c r="BI2526" s="94" t="str">
        <f t="shared" si="1323"/>
        <v>RV3</v>
      </c>
    </row>
    <row r="2527" spans="56:61" hidden="1" x14ac:dyDescent="0.3">
      <c r="BD2527" t="str">
        <f t="shared" si="1322"/>
        <v>RV3K &amp; C COMMUNITY LD</v>
      </c>
      <c r="BE2527" s="94" t="s">
        <v>1223</v>
      </c>
      <c r="BF2527" s="94" t="s">
        <v>1224</v>
      </c>
      <c r="BG2527" s="94" t="s">
        <v>1223</v>
      </c>
      <c r="BH2527" s="94" t="s">
        <v>1224</v>
      </c>
      <c r="BI2527" s="94" t="str">
        <f t="shared" si="1323"/>
        <v>RV3</v>
      </c>
    </row>
    <row r="2528" spans="56:61" hidden="1" x14ac:dyDescent="0.3">
      <c r="BD2528" t="str">
        <f t="shared" si="1322"/>
        <v>RV3KCW COMMUNITY REHAB</v>
      </c>
      <c r="BE2528" s="94" t="s">
        <v>1253</v>
      </c>
      <c r="BF2528" s="94" t="s">
        <v>1254</v>
      </c>
      <c r="BG2528" s="94" t="s">
        <v>1253</v>
      </c>
      <c r="BH2528" s="94" t="s">
        <v>1254</v>
      </c>
      <c r="BI2528" s="94" t="str">
        <f t="shared" si="1323"/>
        <v>RV3</v>
      </c>
    </row>
    <row r="2529" spans="56:61" hidden="1" x14ac:dyDescent="0.3">
      <c r="BD2529" t="str">
        <f t="shared" ref="BD2529:BD2592" si="1324">CONCATENATE(LEFT(BE2529, 3),BF2529)</f>
        <v>RV3KINGSTON DAY NURSERY</v>
      </c>
      <c r="BE2529" s="94" t="s">
        <v>1259</v>
      </c>
      <c r="BF2529" s="94" t="s">
        <v>1260</v>
      </c>
      <c r="BG2529" s="94" t="s">
        <v>1259</v>
      </c>
      <c r="BH2529" s="94" t="s">
        <v>1260</v>
      </c>
      <c r="BI2529" s="94" t="str">
        <f t="shared" ref="BI2529:BI2592" si="1325">LEFT(BG2529,3)</f>
        <v>RV3</v>
      </c>
    </row>
    <row r="2530" spans="56:61" hidden="1" x14ac:dyDescent="0.3">
      <c r="BD2530" t="str">
        <f t="shared" si="1324"/>
        <v>RV3KNOWLES NURSERY</v>
      </c>
      <c r="BE2530" s="94" t="s">
        <v>1265</v>
      </c>
      <c r="BF2530" s="94" t="s">
        <v>1266</v>
      </c>
      <c r="BG2530" s="94" t="s">
        <v>1265</v>
      </c>
      <c r="BH2530" s="94" t="s">
        <v>1266</v>
      </c>
      <c r="BI2530" s="94" t="str">
        <f t="shared" si="1325"/>
        <v>RV3</v>
      </c>
    </row>
    <row r="2531" spans="56:61" hidden="1" x14ac:dyDescent="0.3">
      <c r="BD2531" t="str">
        <f t="shared" si="1324"/>
        <v>RV3LINDEN</v>
      </c>
      <c r="BE2531" s="94" t="s">
        <v>1271</v>
      </c>
      <c r="BF2531" s="94" t="s">
        <v>1272</v>
      </c>
      <c r="BG2531" s="94" t="s">
        <v>1271</v>
      </c>
      <c r="BH2531" s="94" t="s">
        <v>1272</v>
      </c>
      <c r="BI2531" s="94" t="str">
        <f t="shared" si="1325"/>
        <v>RV3</v>
      </c>
    </row>
    <row r="2532" spans="56:61" hidden="1" x14ac:dyDescent="0.3">
      <c r="BD2532" t="str">
        <f t="shared" si="1324"/>
        <v>RV3MAX GLATT UNIT</v>
      </c>
      <c r="BE2532" s="94" t="s">
        <v>1229</v>
      </c>
      <c r="BF2532" s="94" t="s">
        <v>1230</v>
      </c>
      <c r="BG2532" s="94" t="s">
        <v>1229</v>
      </c>
      <c r="BH2532" s="94" t="s">
        <v>1230</v>
      </c>
      <c r="BI2532" s="94" t="str">
        <f t="shared" si="1325"/>
        <v>RV3</v>
      </c>
    </row>
    <row r="2533" spans="56:61" hidden="1" x14ac:dyDescent="0.3">
      <c r="BD2533" t="str">
        <f t="shared" si="1324"/>
        <v>RV3MORTIMER MARKET DDU</v>
      </c>
      <c r="BE2533" s="94" t="s">
        <v>1231</v>
      </c>
      <c r="BF2533" s="94" t="s">
        <v>1232</v>
      </c>
      <c r="BG2533" s="94" t="s">
        <v>1231</v>
      </c>
      <c r="BH2533" s="94" t="s">
        <v>1232</v>
      </c>
      <c r="BI2533" s="94" t="str">
        <f t="shared" si="1325"/>
        <v>RV3</v>
      </c>
    </row>
    <row r="2534" spans="56:61" hidden="1" x14ac:dyDescent="0.3">
      <c r="BD2534" t="str">
        <f t="shared" si="1324"/>
        <v>RV3MOUNT VERNON PCCS</v>
      </c>
      <c r="BE2534" s="94" t="s">
        <v>1213</v>
      </c>
      <c r="BF2534" s="94" t="s">
        <v>1214</v>
      </c>
      <c r="BG2534" s="94" t="s">
        <v>1213</v>
      </c>
      <c r="BH2534" s="94" t="s">
        <v>1214</v>
      </c>
      <c r="BI2534" s="94" t="str">
        <f t="shared" si="1325"/>
        <v>RV3</v>
      </c>
    </row>
    <row r="2535" spans="56:61" hidden="1" x14ac:dyDescent="0.3">
      <c r="BD2535" t="str">
        <f t="shared" si="1324"/>
        <v>RV3NORTHWICK PARK HOSPITAL</v>
      </c>
      <c r="BE2535" s="94" t="s">
        <v>1205</v>
      </c>
      <c r="BF2535" s="94" t="s">
        <v>1206</v>
      </c>
      <c r="BG2535" s="94" t="s">
        <v>1205</v>
      </c>
      <c r="BH2535" s="94" t="s">
        <v>1206</v>
      </c>
      <c r="BI2535" s="94" t="str">
        <f t="shared" si="1325"/>
        <v>RV3</v>
      </c>
    </row>
    <row r="2536" spans="56:61" hidden="1" x14ac:dyDescent="0.3">
      <c r="BD2536" t="str">
        <f t="shared" si="1324"/>
        <v>RV3NORTHWOOD &amp; PINNER COMMUNITY HOSPITAL</v>
      </c>
      <c r="BE2536" s="94" t="s">
        <v>1234</v>
      </c>
      <c r="BF2536" s="94" t="s">
        <v>1235</v>
      </c>
      <c r="BG2536" s="94" t="s">
        <v>1234</v>
      </c>
      <c r="BH2536" s="94" t="s">
        <v>1235</v>
      </c>
      <c r="BI2536" s="94" t="str">
        <f t="shared" si="1325"/>
        <v>RV3</v>
      </c>
    </row>
    <row r="2537" spans="56:61" hidden="1" x14ac:dyDescent="0.3">
      <c r="BD2537" t="str">
        <f t="shared" si="1324"/>
        <v>RV3NORTHWOOD &amp; PINNER COMMUNITY UNIT</v>
      </c>
      <c r="BE2537" s="94" t="s">
        <v>1217</v>
      </c>
      <c r="BF2537" s="94" t="s">
        <v>1218</v>
      </c>
      <c r="BG2537" s="94" t="s">
        <v>1217</v>
      </c>
      <c r="BH2537" s="94" t="s">
        <v>1218</v>
      </c>
      <c r="BI2537" s="94" t="str">
        <f t="shared" si="1325"/>
        <v>RV3</v>
      </c>
    </row>
    <row r="2538" spans="56:61" hidden="1" x14ac:dyDescent="0.3">
      <c r="BD2538" t="str">
        <f t="shared" si="1324"/>
        <v>RV3NORTHWOOD &amp; PINNER COMMUNITY UNIT</v>
      </c>
      <c r="BE2538" s="94" t="s">
        <v>1233</v>
      </c>
      <c r="BF2538" s="94" t="s">
        <v>1218</v>
      </c>
      <c r="BG2538" s="94" t="s">
        <v>1233</v>
      </c>
      <c r="BH2538" s="94" t="s">
        <v>1218</v>
      </c>
      <c r="BI2538" s="94" t="str">
        <f t="shared" si="1325"/>
        <v>RV3</v>
      </c>
    </row>
    <row r="2539" spans="56:61" hidden="1" x14ac:dyDescent="0.3">
      <c r="BD2539" t="str">
        <f t="shared" si="1324"/>
        <v>RV3OLDER PERSONS MH</v>
      </c>
      <c r="BE2539" s="94" t="s">
        <v>1249</v>
      </c>
      <c r="BF2539" s="94" t="s">
        <v>1250</v>
      </c>
      <c r="BG2539" s="94" t="s">
        <v>1249</v>
      </c>
      <c r="BH2539" s="94" t="s">
        <v>1250</v>
      </c>
      <c r="BI2539" s="94" t="str">
        <f t="shared" si="1325"/>
        <v>RV3</v>
      </c>
    </row>
    <row r="2540" spans="56:61" hidden="1" x14ac:dyDescent="0.3">
      <c r="BD2540" t="str">
        <f t="shared" si="1324"/>
        <v>RV3PADDINGTON GREEN</v>
      </c>
      <c r="BE2540" s="94" t="s">
        <v>1195</v>
      </c>
      <c r="BF2540" s="94" t="s">
        <v>1196</v>
      </c>
      <c r="BG2540" s="94" t="s">
        <v>1195</v>
      </c>
      <c r="BH2540" s="94" t="s">
        <v>1196</v>
      </c>
      <c r="BI2540" s="94" t="str">
        <f t="shared" si="1325"/>
        <v>RV3</v>
      </c>
    </row>
    <row r="2541" spans="56:61" hidden="1" x14ac:dyDescent="0.3">
      <c r="BD2541" t="str">
        <f t="shared" si="1324"/>
        <v>RV3PLAYZONE</v>
      </c>
      <c r="BE2541" s="94" t="s">
        <v>1261</v>
      </c>
      <c r="BF2541" s="94" t="s">
        <v>1262</v>
      </c>
      <c r="BG2541" s="94" t="s">
        <v>1261</v>
      </c>
      <c r="BH2541" s="94" t="s">
        <v>1262</v>
      </c>
      <c r="BI2541" s="94" t="str">
        <f t="shared" si="1325"/>
        <v>RV3</v>
      </c>
    </row>
    <row r="2542" spans="56:61" hidden="1" x14ac:dyDescent="0.3">
      <c r="BD2542" t="str">
        <f t="shared" si="1324"/>
        <v>RV3ROXBOURNE HOSPITAL</v>
      </c>
      <c r="BE2542" s="94" t="s">
        <v>1201</v>
      </c>
      <c r="BF2542" s="94" t="s">
        <v>1202</v>
      </c>
      <c r="BG2542" s="94" t="s">
        <v>1201</v>
      </c>
      <c r="BH2542" s="94" t="s">
        <v>1202</v>
      </c>
      <c r="BI2542" s="94" t="str">
        <f t="shared" si="1325"/>
        <v>RV3</v>
      </c>
    </row>
    <row r="2543" spans="56:61" hidden="1" x14ac:dyDescent="0.3">
      <c r="BD2543" t="str">
        <f t="shared" si="1324"/>
        <v>RV3SOUTH KENSINGTON &amp; CHELSEA MENTAL HEALTH CENTRE</v>
      </c>
      <c r="BE2543" s="101" t="s">
        <v>9802</v>
      </c>
      <c r="BF2543" s="101" t="s">
        <v>9803</v>
      </c>
      <c r="BG2543" s="101" t="s">
        <v>9802</v>
      </c>
      <c r="BH2543" s="101" t="s">
        <v>9803</v>
      </c>
      <c r="BI2543" s="94" t="str">
        <f t="shared" si="1325"/>
        <v>RV3</v>
      </c>
    </row>
    <row r="2544" spans="56:61" hidden="1" x14ac:dyDescent="0.3">
      <c r="BD2544" t="str">
        <f t="shared" si="1324"/>
        <v>RV3SOUTH RECOVERY WESTMINSTER</v>
      </c>
      <c r="BE2544" s="94" t="s">
        <v>1236</v>
      </c>
      <c r="BF2544" s="94" t="s">
        <v>1237</v>
      </c>
      <c r="BG2544" s="94" t="s">
        <v>1236</v>
      </c>
      <c r="BH2544" s="94" t="s">
        <v>1237</v>
      </c>
      <c r="BI2544" s="94" t="str">
        <f t="shared" si="1325"/>
        <v>RV3</v>
      </c>
    </row>
    <row r="2545" spans="56:61" hidden="1" x14ac:dyDescent="0.3">
      <c r="BD2545" t="str">
        <f t="shared" si="1324"/>
        <v>RV3SOUTHALL CMHRC</v>
      </c>
      <c r="BE2545" s="94" t="s">
        <v>1207</v>
      </c>
      <c r="BF2545" s="94" t="s">
        <v>1208</v>
      </c>
      <c r="BG2545" s="94" t="s">
        <v>1207</v>
      </c>
      <c r="BH2545" s="94" t="s">
        <v>1208</v>
      </c>
      <c r="BI2545" s="94" t="str">
        <f t="shared" si="1325"/>
        <v>RV3</v>
      </c>
    </row>
    <row r="2546" spans="56:61" hidden="1" x14ac:dyDescent="0.3">
      <c r="BD2546" t="str">
        <f t="shared" si="1324"/>
        <v>RV3ST CHARLES HOSPITAL</v>
      </c>
      <c r="BE2546" s="94" t="s">
        <v>1191</v>
      </c>
      <c r="BF2546" s="94" t="s">
        <v>1192</v>
      </c>
      <c r="BG2546" s="94" t="s">
        <v>1191</v>
      </c>
      <c r="BH2546" s="94" t="s">
        <v>1192</v>
      </c>
      <c r="BI2546" s="94" t="str">
        <f t="shared" si="1325"/>
        <v>RV3</v>
      </c>
    </row>
    <row r="2547" spans="56:61" hidden="1" x14ac:dyDescent="0.3">
      <c r="BD2547" t="str">
        <f t="shared" si="1324"/>
        <v>RV3ST MARY'S HOSPITAL</v>
      </c>
      <c r="BE2547" s="94" t="s">
        <v>1215</v>
      </c>
      <c r="BF2547" s="94" t="s">
        <v>1216</v>
      </c>
      <c r="BG2547" s="94" t="s">
        <v>1215</v>
      </c>
      <c r="BH2547" s="94" t="s">
        <v>1216</v>
      </c>
      <c r="BI2547" s="94" t="str">
        <f t="shared" si="1325"/>
        <v>RV3</v>
      </c>
    </row>
    <row r="2548" spans="56:61" hidden="1" x14ac:dyDescent="0.3">
      <c r="BD2548" t="str">
        <f t="shared" si="1324"/>
        <v>RV3ST PANCRAS HOSPITAL</v>
      </c>
      <c r="BE2548" s="94" t="s">
        <v>1219</v>
      </c>
      <c r="BF2548" s="94" t="s">
        <v>1220</v>
      </c>
      <c r="BG2548" s="94" t="s">
        <v>1219</v>
      </c>
      <c r="BH2548" s="94" t="s">
        <v>1220</v>
      </c>
      <c r="BI2548" s="94" t="str">
        <f t="shared" si="1325"/>
        <v>RV3</v>
      </c>
    </row>
    <row r="2549" spans="56:61" hidden="1" x14ac:dyDescent="0.3">
      <c r="BD2549" t="str">
        <f t="shared" si="1324"/>
        <v>RV3THE GORDON HOSPITAL</v>
      </c>
      <c r="BE2549" s="94" t="s">
        <v>1197</v>
      </c>
      <c r="BF2549" s="94" t="s">
        <v>1198</v>
      </c>
      <c r="BG2549" s="94" t="s">
        <v>1197</v>
      </c>
      <c r="BH2549" s="94" t="s">
        <v>1198</v>
      </c>
      <c r="BI2549" s="94" t="str">
        <f t="shared" si="1325"/>
        <v>RV3</v>
      </c>
    </row>
    <row r="2550" spans="56:61" hidden="1" x14ac:dyDescent="0.3">
      <c r="BD2550" t="str">
        <f t="shared" si="1324"/>
        <v>RV3TICKFORD MEADOW</v>
      </c>
      <c r="BE2550" s="94" t="s">
        <v>1267</v>
      </c>
      <c r="BF2550" s="94" t="s">
        <v>1268</v>
      </c>
      <c r="BG2550" s="94" t="s">
        <v>1267</v>
      </c>
      <c r="BH2550" s="94" t="s">
        <v>1268</v>
      </c>
      <c r="BI2550" s="94" t="str">
        <f t="shared" si="1325"/>
        <v>RV3</v>
      </c>
    </row>
    <row r="2551" spans="56:61" hidden="1" x14ac:dyDescent="0.3">
      <c r="BD2551" t="str">
        <f t="shared" si="1324"/>
        <v>RV3TOPAS</v>
      </c>
      <c r="BE2551" s="94" t="s">
        <v>1255</v>
      </c>
      <c r="BF2551" s="94" t="s">
        <v>1256</v>
      </c>
      <c r="BG2551" s="94" t="s">
        <v>1255</v>
      </c>
      <c r="BH2551" s="94" t="s">
        <v>1256</v>
      </c>
      <c r="BI2551" s="94" t="str">
        <f t="shared" si="1325"/>
        <v>RV3</v>
      </c>
    </row>
    <row r="2552" spans="56:61" hidden="1" x14ac:dyDescent="0.3">
      <c r="BD2552" t="str">
        <f t="shared" si="1324"/>
        <v>RV3UNIVERSITY COLLEGE LONDON HOSPITAL</v>
      </c>
      <c r="BE2552" s="94" t="s">
        <v>1227</v>
      </c>
      <c r="BF2552" s="94" t="s">
        <v>1228</v>
      </c>
      <c r="BG2552" s="94" t="s">
        <v>1227</v>
      </c>
      <c r="BH2552" s="94" t="s">
        <v>1228</v>
      </c>
      <c r="BI2552" s="94" t="str">
        <f t="shared" si="1325"/>
        <v>RV3</v>
      </c>
    </row>
    <row r="2553" spans="56:61" hidden="1" x14ac:dyDescent="0.3">
      <c r="BD2553" t="str">
        <f t="shared" si="1324"/>
        <v>RV3WEST RECOVERY</v>
      </c>
      <c r="BE2553" s="94" t="s">
        <v>1240</v>
      </c>
      <c r="BF2553" s="94" t="s">
        <v>1241</v>
      </c>
      <c r="BG2553" s="94" t="s">
        <v>1240</v>
      </c>
      <c r="BH2553" s="94" t="s">
        <v>1241</v>
      </c>
      <c r="BI2553" s="94" t="str">
        <f t="shared" si="1325"/>
        <v>RV3</v>
      </c>
    </row>
    <row r="2554" spans="56:61" hidden="1" x14ac:dyDescent="0.3">
      <c r="BD2554" t="str">
        <f t="shared" si="1324"/>
        <v>RV3WINDSOR INTERMEDIATE CARE UNIT (WICU)</v>
      </c>
      <c r="BE2554" s="94" t="s">
        <v>1257</v>
      </c>
      <c r="BF2554" s="94" t="s">
        <v>1258</v>
      </c>
      <c r="BG2554" s="94" t="s">
        <v>1257</v>
      </c>
      <c r="BH2554" s="94" t="s">
        <v>1258</v>
      </c>
      <c r="BI2554" s="94" t="str">
        <f t="shared" si="1325"/>
        <v>RV3</v>
      </c>
    </row>
    <row r="2555" spans="56:61" hidden="1" x14ac:dyDescent="0.3">
      <c r="BD2555" t="str">
        <f t="shared" si="1324"/>
        <v>RV3WOODHILL HEALTHCARE</v>
      </c>
      <c r="BE2555" s="94" t="s">
        <v>1269</v>
      </c>
      <c r="BF2555" s="94" t="s">
        <v>1270</v>
      </c>
      <c r="BG2555" s="94" t="s">
        <v>1269</v>
      </c>
      <c r="BH2555" s="94" t="s">
        <v>1270</v>
      </c>
      <c r="BI2555" s="94" t="str">
        <f t="shared" si="1325"/>
        <v>RV3</v>
      </c>
    </row>
    <row r="2556" spans="56:61" hidden="1" x14ac:dyDescent="0.3">
      <c r="BD2556" t="str">
        <f t="shared" si="1324"/>
        <v>RV5ADDISON WARD</v>
      </c>
      <c r="BE2556" s="94" t="s">
        <v>9952</v>
      </c>
      <c r="BF2556" s="94" t="s">
        <v>9953</v>
      </c>
      <c r="BG2556" s="94" t="s">
        <v>9952</v>
      </c>
      <c r="BH2556" s="94" t="s">
        <v>9953</v>
      </c>
      <c r="BI2556" s="94" t="str">
        <f t="shared" si="1325"/>
        <v>RV5</v>
      </c>
    </row>
    <row r="2557" spans="56:61" hidden="1" x14ac:dyDescent="0.3">
      <c r="BD2557" t="str">
        <f t="shared" si="1324"/>
        <v>RV5ASSESSMENT LIAISON AND OUTREACH TEAM</v>
      </c>
      <c r="BE2557" t="s">
        <v>9887</v>
      </c>
      <c r="BF2557" t="s">
        <v>9888</v>
      </c>
      <c r="BG2557" t="s">
        <v>9887</v>
      </c>
      <c r="BH2557" t="s">
        <v>9888</v>
      </c>
      <c r="BI2557" s="94" t="str">
        <f t="shared" si="1325"/>
        <v>RV5</v>
      </c>
    </row>
    <row r="2558" spans="56:61" hidden="1" x14ac:dyDescent="0.3">
      <c r="BD2558" t="str">
        <f t="shared" si="1324"/>
        <v>RV5BELMONT HILL</v>
      </c>
      <c r="BE2558" s="94" t="s">
        <v>1498</v>
      </c>
      <c r="BF2558" s="94" t="s">
        <v>1499</v>
      </c>
      <c r="BG2558" s="94" t="s">
        <v>1498</v>
      </c>
      <c r="BH2558" s="94" t="s">
        <v>1499</v>
      </c>
      <c r="BI2558" s="94" t="str">
        <f t="shared" si="1325"/>
        <v>RV5</v>
      </c>
    </row>
    <row r="2559" spans="56:61" hidden="1" x14ac:dyDescent="0.3">
      <c r="BD2559" t="str">
        <f t="shared" si="1324"/>
        <v>RV5BETHLEM ROYAL HOSPITAL</v>
      </c>
      <c r="BE2559" s="94" t="s">
        <v>1435</v>
      </c>
      <c r="BF2559" s="94" t="s">
        <v>1436</v>
      </c>
      <c r="BG2559" s="94" t="s">
        <v>1435</v>
      </c>
      <c r="BH2559" s="94" t="s">
        <v>1436</v>
      </c>
      <c r="BI2559" s="94" t="str">
        <f t="shared" si="1325"/>
        <v>RV5</v>
      </c>
    </row>
    <row r="2560" spans="56:61" hidden="1" x14ac:dyDescent="0.3">
      <c r="BD2560" t="str">
        <f t="shared" si="1324"/>
        <v>RV5BETHLEM ROYAL HOSPITAL</v>
      </c>
      <c r="BE2560" s="94" t="s">
        <v>1481</v>
      </c>
      <c r="BF2560" s="94" t="s">
        <v>1436</v>
      </c>
      <c r="BG2560" s="94" t="s">
        <v>1481</v>
      </c>
      <c r="BH2560" s="94" t="s">
        <v>1436</v>
      </c>
      <c r="BI2560" s="94" t="str">
        <f t="shared" si="1325"/>
        <v>RV5</v>
      </c>
    </row>
    <row r="2561" spans="56:61" hidden="1" x14ac:dyDescent="0.3">
      <c r="BD2561" t="str">
        <f t="shared" si="1324"/>
        <v>RV5CANE HILL UNIT</v>
      </c>
      <c r="BE2561" s="94" t="s">
        <v>1453</v>
      </c>
      <c r="BF2561" s="94" t="s">
        <v>1454</v>
      </c>
      <c r="BG2561" s="94" t="s">
        <v>1453</v>
      </c>
      <c r="BH2561" s="94" t="s">
        <v>1454</v>
      </c>
      <c r="BI2561" s="94" t="str">
        <f t="shared" si="1325"/>
        <v>RV5</v>
      </c>
    </row>
    <row r="2562" spans="56:61" hidden="1" x14ac:dyDescent="0.3">
      <c r="BD2562" t="str">
        <f t="shared" si="1324"/>
        <v>RV5CASCAID</v>
      </c>
      <c r="BE2562" s="94" t="s">
        <v>1492</v>
      </c>
      <c r="BF2562" s="94" t="s">
        <v>1493</v>
      </c>
      <c r="BG2562" s="94" t="s">
        <v>1492</v>
      </c>
      <c r="BH2562" s="94" t="s">
        <v>1493</v>
      </c>
      <c r="BI2562" s="94" t="str">
        <f t="shared" si="1325"/>
        <v>RV5</v>
      </c>
    </row>
    <row r="2563" spans="56:61" hidden="1" x14ac:dyDescent="0.3">
      <c r="BD2563" t="str">
        <f t="shared" si="1324"/>
        <v>RV5CASCAID (SOUTHWARK)</v>
      </c>
      <c r="BE2563" s="94" t="s">
        <v>1449</v>
      </c>
      <c r="BF2563" s="94" t="s">
        <v>1450</v>
      </c>
      <c r="BG2563" s="94" t="s">
        <v>1449</v>
      </c>
      <c r="BH2563" s="94" t="s">
        <v>1450</v>
      </c>
      <c r="BI2563" s="94" t="str">
        <f t="shared" si="1325"/>
        <v>RV5</v>
      </c>
    </row>
    <row r="2564" spans="56:61" hidden="1" x14ac:dyDescent="0.3">
      <c r="BD2564" t="str">
        <f t="shared" si="1324"/>
        <v>RV5CLAPHAM PARK TIME BANK</v>
      </c>
      <c r="BE2564" s="94" t="s">
        <v>1457</v>
      </c>
      <c r="BF2564" s="94" t="s">
        <v>1458</v>
      </c>
      <c r="BG2564" s="94" t="s">
        <v>1457</v>
      </c>
      <c r="BH2564" s="94" t="s">
        <v>1458</v>
      </c>
      <c r="BI2564" s="94" t="str">
        <f t="shared" si="1325"/>
        <v>RV5</v>
      </c>
    </row>
    <row r="2565" spans="56:61" hidden="1" x14ac:dyDescent="0.3">
      <c r="BD2565" t="str">
        <f t="shared" si="1324"/>
        <v>RV5CLAPHAM PARK TIMEBANK</v>
      </c>
      <c r="BE2565" s="94" t="s">
        <v>1494</v>
      </c>
      <c r="BF2565" s="94" t="s">
        <v>1495</v>
      </c>
      <c r="BG2565" s="94" t="s">
        <v>1494</v>
      </c>
      <c r="BH2565" s="94" t="s">
        <v>1495</v>
      </c>
      <c r="BI2565" s="94" t="str">
        <f t="shared" si="1325"/>
        <v>RV5</v>
      </c>
    </row>
    <row r="2566" spans="56:61" hidden="1" x14ac:dyDescent="0.3">
      <c r="BD2566" t="str">
        <f t="shared" si="1324"/>
        <v>RV5CROYDON MAP WEST</v>
      </c>
      <c r="BE2566" s="94" t="s">
        <v>1467</v>
      </c>
      <c r="BF2566" s="94" t="s">
        <v>1468</v>
      </c>
      <c r="BG2566" s="94" t="s">
        <v>1467</v>
      </c>
      <c r="BH2566" s="94" t="s">
        <v>1468</v>
      </c>
      <c r="BI2566" s="94" t="str">
        <f t="shared" si="1325"/>
        <v>RV5</v>
      </c>
    </row>
    <row r="2567" spans="56:61" hidden="1" x14ac:dyDescent="0.3">
      <c r="BD2567" t="str">
        <f t="shared" si="1324"/>
        <v>RV5CROYDON PC MENTAL HEALTH</v>
      </c>
      <c r="BE2567" s="94" t="s">
        <v>1465</v>
      </c>
      <c r="BF2567" s="94" t="s">
        <v>1466</v>
      </c>
      <c r="BG2567" s="94" t="s">
        <v>1465</v>
      </c>
      <c r="BH2567" s="94" t="s">
        <v>1466</v>
      </c>
      <c r="BI2567" s="94" t="str">
        <f t="shared" si="1325"/>
        <v>RV5</v>
      </c>
    </row>
    <row r="2568" spans="56:61" hidden="1" x14ac:dyDescent="0.3">
      <c r="BD2568" t="str">
        <f t="shared" si="1324"/>
        <v>RV5CROYDON SOUTH (MHOA)</v>
      </c>
      <c r="BE2568" s="94" t="s">
        <v>1441</v>
      </c>
      <c r="BF2568" s="94" t="s">
        <v>1442</v>
      </c>
      <c r="BG2568" s="94" t="s">
        <v>1441</v>
      </c>
      <c r="BH2568" s="94" t="s">
        <v>1442</v>
      </c>
      <c r="BI2568" s="94" t="str">
        <f t="shared" si="1325"/>
        <v>RV5</v>
      </c>
    </row>
    <row r="2569" spans="56:61" hidden="1" x14ac:dyDescent="0.3">
      <c r="BD2569" t="str">
        <f t="shared" si="1324"/>
        <v>RV5DOMUS ANN MOSS WAY</v>
      </c>
      <c r="BE2569" t="s">
        <v>9879</v>
      </c>
      <c r="BF2569" t="s">
        <v>9880</v>
      </c>
      <c r="BG2569" t="s">
        <v>9879</v>
      </c>
      <c r="BH2569" t="s">
        <v>9880</v>
      </c>
      <c r="BI2569" s="94" t="str">
        <f t="shared" si="1325"/>
        <v>RV5</v>
      </c>
    </row>
    <row r="2570" spans="56:61" hidden="1" x14ac:dyDescent="0.3">
      <c r="BD2570" t="str">
        <f t="shared" si="1324"/>
        <v>RV5DOMUS GRANVILLE PARK</v>
      </c>
      <c r="BE2570" s="94" t="s">
        <v>1482</v>
      </c>
      <c r="BF2570" s="94" t="s">
        <v>1483</v>
      </c>
      <c r="BG2570" s="94" t="s">
        <v>1482</v>
      </c>
      <c r="BH2570" s="94" t="s">
        <v>1483</v>
      </c>
      <c r="BI2570" s="94" t="str">
        <f t="shared" si="1325"/>
        <v>RV5</v>
      </c>
    </row>
    <row r="2571" spans="56:61" hidden="1" x14ac:dyDescent="0.3">
      <c r="BD2571" t="str">
        <f t="shared" si="1324"/>
        <v>RV5DOMUS INGLEMERE</v>
      </c>
      <c r="BE2571" s="94" t="s">
        <v>1484</v>
      </c>
      <c r="BF2571" s="94" t="s">
        <v>1485</v>
      </c>
      <c r="BG2571" s="94" t="s">
        <v>1484</v>
      </c>
      <c r="BH2571" s="94" t="s">
        <v>1485</v>
      </c>
      <c r="BI2571" s="94" t="str">
        <f t="shared" si="1325"/>
        <v>RV5</v>
      </c>
    </row>
    <row r="2572" spans="56:61" hidden="1" x14ac:dyDescent="0.3">
      <c r="BD2572" t="str">
        <f t="shared" si="1324"/>
        <v>RV5LADYWELL UNIT</v>
      </c>
      <c r="BE2572" s="94" t="s">
        <v>1477</v>
      </c>
      <c r="BF2572" s="94" t="s">
        <v>1478</v>
      </c>
      <c r="BG2572" s="94" t="s">
        <v>1477</v>
      </c>
      <c r="BH2572" s="94" t="s">
        <v>1478</v>
      </c>
      <c r="BI2572" s="94" t="str">
        <f t="shared" si="1325"/>
        <v>RV5</v>
      </c>
    </row>
    <row r="2573" spans="56:61" hidden="1" x14ac:dyDescent="0.3">
      <c r="BD2573" t="str">
        <f t="shared" si="1324"/>
        <v>RV5LAMBETH CHILD MENTAL HEALTH</v>
      </c>
      <c r="BE2573" s="94" t="s">
        <v>1461</v>
      </c>
      <c r="BF2573" s="94" t="s">
        <v>1462</v>
      </c>
      <c r="BG2573" s="94" t="s">
        <v>1461</v>
      </c>
      <c r="BH2573" s="94" t="s">
        <v>1462</v>
      </c>
      <c r="BI2573" s="94" t="str">
        <f t="shared" si="1325"/>
        <v>RV5</v>
      </c>
    </row>
    <row r="2574" spans="56:61" hidden="1" x14ac:dyDescent="0.3">
      <c r="BD2574" t="str">
        <f t="shared" si="1324"/>
        <v>RV5LAMBETH HOSPITAL</v>
      </c>
      <c r="BE2574" s="94" t="s">
        <v>1490</v>
      </c>
      <c r="BF2574" s="94" t="s">
        <v>1491</v>
      </c>
      <c r="BG2574" s="94" t="s">
        <v>1490</v>
      </c>
      <c r="BH2574" s="94" t="s">
        <v>1491</v>
      </c>
      <c r="BI2574" s="94" t="str">
        <f t="shared" si="1325"/>
        <v>RV5</v>
      </c>
    </row>
    <row r="2575" spans="56:61" hidden="1" x14ac:dyDescent="0.3">
      <c r="BD2575" t="str">
        <f t="shared" si="1324"/>
        <v>RV5LAMBETH SUPPORTED RESIDENCE OFFERTON</v>
      </c>
      <c r="BE2575" s="94" t="s">
        <v>1479</v>
      </c>
      <c r="BF2575" s="94" t="s">
        <v>1480</v>
      </c>
      <c r="BG2575" s="94" t="s">
        <v>1479</v>
      </c>
      <c r="BH2575" s="94" t="s">
        <v>1480</v>
      </c>
      <c r="BI2575" s="94" t="str">
        <f t="shared" si="1325"/>
        <v>RV5</v>
      </c>
    </row>
    <row r="2576" spans="56:61" hidden="1" x14ac:dyDescent="0.3">
      <c r="BD2576" t="str">
        <f t="shared" si="1324"/>
        <v>RV5LEJIP</v>
      </c>
      <c r="BE2576" s="94" t="s">
        <v>1451</v>
      </c>
      <c r="BF2576" s="94" t="s">
        <v>1452</v>
      </c>
      <c r="BG2576" s="94" t="s">
        <v>1451</v>
      </c>
      <c r="BH2576" s="94" t="s">
        <v>1452</v>
      </c>
      <c r="BI2576" s="94" t="str">
        <f t="shared" si="1325"/>
        <v>RV5</v>
      </c>
    </row>
    <row r="2577" spans="56:61" hidden="1" x14ac:dyDescent="0.3">
      <c r="BD2577" t="str">
        <f t="shared" si="1324"/>
        <v>RV5LEWISHAM C.Y.P.S</v>
      </c>
      <c r="BE2577" s="94" t="s">
        <v>1463</v>
      </c>
      <c r="BF2577" s="94" t="s">
        <v>1464</v>
      </c>
      <c r="BG2577" s="94" t="s">
        <v>1463</v>
      </c>
      <c r="BH2577" s="94" t="s">
        <v>1464</v>
      </c>
      <c r="BI2577" s="94" t="str">
        <f t="shared" si="1325"/>
        <v>RV5</v>
      </c>
    </row>
    <row r="2578" spans="56:61" hidden="1" x14ac:dyDescent="0.3">
      <c r="BD2578" t="str">
        <f t="shared" si="1324"/>
        <v>RV5LEWISHAM DIP</v>
      </c>
      <c r="BE2578" s="94" t="s">
        <v>1486</v>
      </c>
      <c r="BF2578" s="94" t="s">
        <v>1487</v>
      </c>
      <c r="BG2578" s="94" t="s">
        <v>1486</v>
      </c>
      <c r="BH2578" s="94" t="s">
        <v>1487</v>
      </c>
      <c r="BI2578" s="94" t="str">
        <f t="shared" si="1325"/>
        <v>RV5</v>
      </c>
    </row>
    <row r="2579" spans="56:61" hidden="1" x14ac:dyDescent="0.3">
      <c r="BD2579" t="str">
        <f t="shared" si="1324"/>
        <v>RV5LEWISHAM HEATHER CLOSE</v>
      </c>
      <c r="BE2579" t="s">
        <v>9885</v>
      </c>
      <c r="BF2579" t="s">
        <v>9886</v>
      </c>
      <c r="BG2579" t="s">
        <v>9885</v>
      </c>
      <c r="BH2579" t="s">
        <v>9886</v>
      </c>
      <c r="BI2579" s="94" t="str">
        <f t="shared" si="1325"/>
        <v>RV5</v>
      </c>
    </row>
    <row r="2580" spans="56:61" hidden="1" x14ac:dyDescent="0.3">
      <c r="BD2580" t="str">
        <f t="shared" si="1324"/>
        <v>RV5MAPPIM</v>
      </c>
      <c r="BE2580" s="94" t="s">
        <v>1473</v>
      </c>
      <c r="BF2580" s="94" t="s">
        <v>1474</v>
      </c>
      <c r="BG2580" s="94" t="s">
        <v>1473</v>
      </c>
      <c r="BH2580" s="94" t="s">
        <v>1474</v>
      </c>
      <c r="BI2580" s="94" t="str">
        <f t="shared" si="1325"/>
        <v>RV5</v>
      </c>
    </row>
    <row r="2581" spans="56:61" hidden="1" x14ac:dyDescent="0.3">
      <c r="BD2581" t="str">
        <f t="shared" si="1324"/>
        <v>RV5MAUDSLEY HOSPITAL</v>
      </c>
      <c r="BE2581" s="94" t="s">
        <v>1433</v>
      </c>
      <c r="BF2581" s="94" t="s">
        <v>1434</v>
      </c>
      <c r="BG2581" s="94" t="s">
        <v>1433</v>
      </c>
      <c r="BH2581" s="94" t="s">
        <v>1434</v>
      </c>
      <c r="BI2581" s="94" t="str">
        <f t="shared" si="1325"/>
        <v>RV5</v>
      </c>
    </row>
    <row r="2582" spans="56:61" hidden="1" x14ac:dyDescent="0.3">
      <c r="BD2582" t="str">
        <f t="shared" si="1324"/>
        <v>RV5MENTAL HEALTH UNIT</v>
      </c>
      <c r="BE2582" s="94" t="s">
        <v>1429</v>
      </c>
      <c r="BF2582" s="94" t="s">
        <v>1430</v>
      </c>
      <c r="BG2582" s="94" t="s">
        <v>1429</v>
      </c>
      <c r="BH2582" s="94" t="s">
        <v>1430</v>
      </c>
      <c r="BI2582" s="94" t="str">
        <f t="shared" si="1325"/>
        <v>RV5</v>
      </c>
    </row>
    <row r="2583" spans="56:61" hidden="1" x14ac:dyDescent="0.3">
      <c r="BD2583" t="str">
        <f t="shared" si="1324"/>
        <v>RV5MHILD SECTION (SOUTHWARK)</v>
      </c>
      <c r="BE2583" s="94" t="s">
        <v>1447</v>
      </c>
      <c r="BF2583" s="94" t="s">
        <v>1448</v>
      </c>
      <c r="BG2583" s="94" t="s">
        <v>1447</v>
      </c>
      <c r="BH2583" s="94" t="s">
        <v>1448</v>
      </c>
      <c r="BI2583" s="94" t="str">
        <f t="shared" si="1325"/>
        <v>RV5</v>
      </c>
    </row>
    <row r="2584" spans="56:61" hidden="1" x14ac:dyDescent="0.3">
      <c r="BD2584" t="str">
        <f t="shared" si="1324"/>
        <v>RV5MHOA CROYDON NORTH</v>
      </c>
      <c r="BE2584" s="94" t="s">
        <v>1469</v>
      </c>
      <c r="BF2584" s="94" t="s">
        <v>1470</v>
      </c>
      <c r="BG2584" s="94" t="s">
        <v>1469</v>
      </c>
      <c r="BH2584" s="94" t="s">
        <v>1470</v>
      </c>
      <c r="BI2584" s="94" t="str">
        <f t="shared" si="1325"/>
        <v>RV5</v>
      </c>
    </row>
    <row r="2585" spans="56:61" hidden="1" x14ac:dyDescent="0.3">
      <c r="BD2585" t="str">
        <f t="shared" si="1324"/>
        <v>RV5MHOA GREENVALE NURSING HOME</v>
      </c>
      <c r="BE2585" t="s">
        <v>9883</v>
      </c>
      <c r="BF2585" t="s">
        <v>9884</v>
      </c>
      <c r="BG2585" t="s">
        <v>9883</v>
      </c>
      <c r="BH2585" t="s">
        <v>9884</v>
      </c>
      <c r="BI2585" s="94" t="str">
        <f t="shared" si="1325"/>
        <v>RV5</v>
      </c>
    </row>
    <row r="2586" spans="56:61" hidden="1" x14ac:dyDescent="0.3">
      <c r="BD2586" t="str">
        <f t="shared" si="1324"/>
        <v>RV5MHOA KNIGHTS HILL</v>
      </c>
      <c r="BE2586" s="94" t="s">
        <v>1437</v>
      </c>
      <c r="BF2586" s="94" t="s">
        <v>1438</v>
      </c>
      <c r="BG2586" s="94" t="s">
        <v>1437</v>
      </c>
      <c r="BH2586" s="94" t="s">
        <v>1438</v>
      </c>
      <c r="BI2586" s="94" t="str">
        <f t="shared" si="1325"/>
        <v>RV5</v>
      </c>
    </row>
    <row r="2587" spans="56:61" hidden="1" x14ac:dyDescent="0.3">
      <c r="BD2587" t="str">
        <f t="shared" si="1324"/>
        <v>RV5MHOA LAMBETH</v>
      </c>
      <c r="BE2587" s="94" t="s">
        <v>1459</v>
      </c>
      <c r="BF2587" s="94" t="s">
        <v>1460</v>
      </c>
      <c r="BG2587" s="94" t="s">
        <v>1459</v>
      </c>
      <c r="BH2587" s="94" t="s">
        <v>1460</v>
      </c>
      <c r="BI2587" s="94" t="str">
        <f t="shared" si="1325"/>
        <v>RV5</v>
      </c>
    </row>
    <row r="2588" spans="56:61" hidden="1" x14ac:dyDescent="0.3">
      <c r="BD2588" t="str">
        <f t="shared" si="1324"/>
        <v>RV5NATIONAL MBU - COMMUNITY ASSESSMENT &amp; TREATMENT</v>
      </c>
      <c r="BE2588" s="94" t="s">
        <v>1496</v>
      </c>
      <c r="BF2588" s="94" t="s">
        <v>1497</v>
      </c>
      <c r="BG2588" s="94" t="s">
        <v>1496</v>
      </c>
      <c r="BH2588" s="94" t="s">
        <v>1497</v>
      </c>
      <c r="BI2588" s="94" t="str">
        <f t="shared" si="1325"/>
        <v>RV5</v>
      </c>
    </row>
    <row r="2589" spans="56:61" hidden="1" x14ac:dyDescent="0.3">
      <c r="BD2589" t="str">
        <f t="shared" si="1324"/>
        <v>RV5NEURO &amp; MEM DISORDERS</v>
      </c>
      <c r="BE2589" s="94" t="s">
        <v>1471</v>
      </c>
      <c r="BF2589" s="94" t="s">
        <v>1472</v>
      </c>
      <c r="BG2589" s="94" t="s">
        <v>1471</v>
      </c>
      <c r="BH2589" s="94" t="s">
        <v>1472</v>
      </c>
      <c r="BI2589" s="94" t="str">
        <f t="shared" si="1325"/>
        <v>RV5</v>
      </c>
    </row>
    <row r="2590" spans="56:61" hidden="1" x14ac:dyDescent="0.3">
      <c r="BD2590" t="str">
        <f t="shared" si="1324"/>
        <v>RV5OASIS</v>
      </c>
      <c r="BE2590" s="94" t="s">
        <v>1445</v>
      </c>
      <c r="BF2590" s="94" t="s">
        <v>1446</v>
      </c>
      <c r="BG2590" s="94" t="s">
        <v>1445</v>
      </c>
      <c r="BH2590" s="94" t="s">
        <v>1446</v>
      </c>
      <c r="BI2590" s="94" t="str">
        <f t="shared" si="1325"/>
        <v>RV5</v>
      </c>
    </row>
    <row r="2591" spans="56:61" hidden="1" x14ac:dyDescent="0.3">
      <c r="BD2591" t="str">
        <f t="shared" si="1324"/>
        <v>RV5SALVATION ARMY</v>
      </c>
      <c r="BE2591" s="94" t="s">
        <v>1475</v>
      </c>
      <c r="BF2591" s="94" t="s">
        <v>1476</v>
      </c>
      <c r="BG2591" s="94" t="s">
        <v>1475</v>
      </c>
      <c r="BH2591" s="94" t="s">
        <v>1476</v>
      </c>
      <c r="BI2591" s="94" t="str">
        <f t="shared" si="1325"/>
        <v>RV5</v>
      </c>
    </row>
    <row r="2592" spans="56:61" hidden="1" x14ac:dyDescent="0.3">
      <c r="BD2592" t="str">
        <f t="shared" si="1324"/>
        <v>RV5SOUTH SOUTHWARK MHOA</v>
      </c>
      <c r="BE2592" s="94" t="s">
        <v>1443</v>
      </c>
      <c r="BF2592" s="94" t="s">
        <v>1444</v>
      </c>
      <c r="BG2592" s="94" t="s">
        <v>1443</v>
      </c>
      <c r="BH2592" s="94" t="s">
        <v>1444</v>
      </c>
      <c r="BI2592" s="94" t="str">
        <f t="shared" si="1325"/>
        <v>RV5</v>
      </c>
    </row>
    <row r="2593" spans="56:61" hidden="1" x14ac:dyDescent="0.3">
      <c r="BD2593" t="str">
        <f t="shared" ref="BD2593:BD2600" si="1326">CONCATENATE(LEFT(BE2593, 3),BF2593)</f>
        <v>RV5SOUTHWARK HIGH SUPPORT REHABILITATION</v>
      </c>
      <c r="BE2593" s="94" t="s">
        <v>1455</v>
      </c>
      <c r="BF2593" s="94" t="s">
        <v>1456</v>
      </c>
      <c r="BG2593" s="94" t="s">
        <v>1455</v>
      </c>
      <c r="BH2593" s="94" t="s">
        <v>1456</v>
      </c>
      <c r="BI2593" s="94" t="str">
        <f t="shared" ref="BI2593:BI2600" si="1327">LEFT(BG2593,3)</f>
        <v>RV5</v>
      </c>
    </row>
    <row r="2594" spans="56:61" hidden="1" x14ac:dyDescent="0.3">
      <c r="BD2594" t="str">
        <f t="shared" si="1326"/>
        <v>RV5ST THOMAS' HOSPITAL (MENTAL HEALTH UNIT)</v>
      </c>
      <c r="BE2594" s="94" t="s">
        <v>1500</v>
      </c>
      <c r="BF2594" s="94" t="s">
        <v>1501</v>
      </c>
      <c r="BG2594" s="94" t="s">
        <v>1500</v>
      </c>
      <c r="BH2594" s="94" t="s">
        <v>1501</v>
      </c>
      <c r="BI2594" s="94" t="str">
        <f t="shared" si="1327"/>
        <v>RV5</v>
      </c>
    </row>
    <row r="2595" spans="56:61" hidden="1" x14ac:dyDescent="0.3">
      <c r="BD2595" t="str">
        <f t="shared" si="1326"/>
        <v>RV5THE LADYWELL UNIT</v>
      </c>
      <c r="BE2595" s="94" t="s">
        <v>1439</v>
      </c>
      <c r="BF2595" s="94" t="s">
        <v>1440</v>
      </c>
      <c r="BG2595" s="94" t="s">
        <v>1439</v>
      </c>
      <c r="BH2595" s="94" t="s">
        <v>1440</v>
      </c>
      <c r="BI2595" s="94" t="str">
        <f t="shared" si="1327"/>
        <v>RV5</v>
      </c>
    </row>
    <row r="2596" spans="56:61" hidden="1" x14ac:dyDescent="0.3">
      <c r="BD2596" t="str">
        <f t="shared" si="1326"/>
        <v>RV5THE LAMBETH HOSPITAL</v>
      </c>
      <c r="BE2596" s="94" t="s">
        <v>1431</v>
      </c>
      <c r="BF2596" s="94" t="s">
        <v>1432</v>
      </c>
      <c r="BG2596" s="94" t="s">
        <v>1431</v>
      </c>
      <c r="BH2596" s="94" t="s">
        <v>1432</v>
      </c>
      <c r="BI2596" s="94" t="str">
        <f t="shared" si="1327"/>
        <v>RV5</v>
      </c>
    </row>
    <row r="2597" spans="56:61" hidden="1" x14ac:dyDescent="0.3">
      <c r="BD2597" t="str">
        <f t="shared" si="1326"/>
        <v>RV5WARD IN THE COMMUNITY</v>
      </c>
      <c r="BE2597" s="94" t="s">
        <v>1488</v>
      </c>
      <c r="BF2597" s="94" t="s">
        <v>1489</v>
      </c>
      <c r="BG2597" s="94" t="s">
        <v>1488</v>
      </c>
      <c r="BH2597" s="94" t="s">
        <v>1489</v>
      </c>
      <c r="BI2597" s="94" t="str">
        <f t="shared" si="1327"/>
        <v>RV5</v>
      </c>
    </row>
    <row r="2598" spans="56:61" hidden="1" x14ac:dyDescent="0.3">
      <c r="BD2598" t="str">
        <f t="shared" si="1326"/>
        <v>RV5WOMENS SERVICE CROYDON</v>
      </c>
      <c r="BE2598" t="s">
        <v>9881</v>
      </c>
      <c r="BF2598" t="s">
        <v>9882</v>
      </c>
      <c r="BG2598" t="s">
        <v>9881</v>
      </c>
      <c r="BH2598" t="s">
        <v>9882</v>
      </c>
      <c r="BI2598" s="94" t="str">
        <f t="shared" si="1327"/>
        <v>RV5</v>
      </c>
    </row>
    <row r="2599" spans="56:61" hidden="1" x14ac:dyDescent="0.3">
      <c r="BD2599" t="str">
        <f t="shared" si="1326"/>
        <v>RV5N&amp;S CAMHS ASH ADOLESCENT UNIT</v>
      </c>
      <c r="BE2599" s="29" t="s">
        <v>10255</v>
      </c>
      <c r="BF2599" s="29" t="s">
        <v>10256</v>
      </c>
      <c r="BG2599" s="29" t="s">
        <v>10255</v>
      </c>
      <c r="BH2599" s="29" t="s">
        <v>10256</v>
      </c>
      <c r="BI2599" s="94" t="str">
        <f t="shared" si="1327"/>
        <v>RV5</v>
      </c>
    </row>
    <row r="2600" spans="56:61" ht="14.4" hidden="1" x14ac:dyDescent="0.3">
      <c r="BD2600" t="str">
        <f t="shared" si="1326"/>
        <v>RV5N&amp;S CAMHS OAK ADOLESCENT UNIT</v>
      </c>
      <c r="BE2600" s="29" t="s">
        <v>10257</v>
      </c>
      <c r="BF2600" s="112" t="s">
        <v>10258</v>
      </c>
      <c r="BG2600" s="29" t="s">
        <v>10257</v>
      </c>
      <c r="BH2600" s="112" t="s">
        <v>10258</v>
      </c>
      <c r="BI2600" s="94" t="str">
        <f t="shared" si="1327"/>
        <v>RV5</v>
      </c>
    </row>
    <row r="2601" spans="56:61" hidden="1" x14ac:dyDescent="0.3">
      <c r="BD2601" t="str">
        <f t="shared" ref="BD2601:BD2632" si="1328">CONCATENATE(LEFT(BE2601, 3),BF2601)</f>
        <v>RV8CENTRAL MIDDLESEX HOSPITAL</v>
      </c>
      <c r="BE2601" s="94" t="s">
        <v>883</v>
      </c>
      <c r="BF2601" s="94" t="s">
        <v>9001</v>
      </c>
      <c r="BG2601" s="94" t="s">
        <v>883</v>
      </c>
      <c r="BH2601" s="94" t="s">
        <v>9001</v>
      </c>
      <c r="BI2601" s="94" t="str">
        <f t="shared" ref="BI2601:BI2632" si="1329">LEFT(BG2601,3)</f>
        <v>RV8</v>
      </c>
    </row>
    <row r="2602" spans="56:61" hidden="1" x14ac:dyDescent="0.3">
      <c r="BD2602" t="str">
        <f t="shared" si="1328"/>
        <v>RV8EDGWARE COMMUNITY HOSPITAL</v>
      </c>
      <c r="BE2602" s="94" t="s">
        <v>884</v>
      </c>
      <c r="BF2602" s="94" t="s">
        <v>3965</v>
      </c>
      <c r="BG2602" s="94" t="s">
        <v>884</v>
      </c>
      <c r="BH2602" s="94" t="s">
        <v>3965</v>
      </c>
      <c r="BI2602" s="94" t="str">
        <f t="shared" si="1329"/>
        <v>RV8</v>
      </c>
    </row>
    <row r="2603" spans="56:61" hidden="1" x14ac:dyDescent="0.3">
      <c r="BD2603" t="str">
        <f t="shared" si="1328"/>
        <v>RV8NORTHWICK PARK HOSPITAL</v>
      </c>
      <c r="BE2603" s="94" t="s">
        <v>885</v>
      </c>
      <c r="BF2603" s="94" t="s">
        <v>1206</v>
      </c>
      <c r="BG2603" s="94" t="s">
        <v>885</v>
      </c>
      <c r="BH2603" s="94" t="s">
        <v>1206</v>
      </c>
      <c r="BI2603" s="94" t="str">
        <f t="shared" si="1329"/>
        <v>RV8</v>
      </c>
    </row>
    <row r="2604" spans="56:61" hidden="1" x14ac:dyDescent="0.3">
      <c r="BD2604" t="str">
        <f t="shared" si="1328"/>
        <v>RV8ST MARK'S HOSPITAL</v>
      </c>
      <c r="BE2604" s="94" t="s">
        <v>886</v>
      </c>
      <c r="BF2604" s="94" t="s">
        <v>9049</v>
      </c>
      <c r="BG2604" s="94" t="s">
        <v>886</v>
      </c>
      <c r="BH2604" s="94" t="s">
        <v>9049</v>
      </c>
      <c r="BI2604" s="94" t="str">
        <f t="shared" si="1329"/>
        <v>RV8</v>
      </c>
    </row>
    <row r="2605" spans="56:61" hidden="1" x14ac:dyDescent="0.3">
      <c r="BD2605" t="str">
        <f t="shared" si="1328"/>
        <v>RV8WILLESDEN HOSPITAL</v>
      </c>
      <c r="BE2605" s="94" t="s">
        <v>887</v>
      </c>
      <c r="BF2605" s="94" t="s">
        <v>9529</v>
      </c>
      <c r="BG2605" s="94" t="s">
        <v>887</v>
      </c>
      <c r="BH2605" s="94" t="s">
        <v>9529</v>
      </c>
      <c r="BI2605" s="94" t="str">
        <f t="shared" si="1329"/>
        <v>RV8</v>
      </c>
    </row>
    <row r="2606" spans="56:61" hidden="1" x14ac:dyDescent="0.3">
      <c r="BD2606" t="str">
        <f t="shared" si="1328"/>
        <v>RV9ALCOHOL WITHDRAWN PROG</v>
      </c>
      <c r="BE2606" s="94" t="s">
        <v>4688</v>
      </c>
      <c r="BF2606" s="94" t="s">
        <v>4689</v>
      </c>
      <c r="BG2606" s="94" t="s">
        <v>4688</v>
      </c>
      <c r="BH2606" s="94" t="s">
        <v>4689</v>
      </c>
      <c r="BI2606" s="94" t="str">
        <f t="shared" si="1329"/>
        <v>RV9</v>
      </c>
    </row>
    <row r="2607" spans="56:61" hidden="1" x14ac:dyDescent="0.3">
      <c r="BD2607" t="str">
        <f t="shared" si="1328"/>
        <v>RV9ALDERSON RESOURCE</v>
      </c>
      <c r="BE2607" s="94" t="s">
        <v>4641</v>
      </c>
      <c r="BF2607" s="94" t="s">
        <v>4642</v>
      </c>
      <c r="BG2607" s="94" t="s">
        <v>4641</v>
      </c>
      <c r="BH2607" s="94" t="s">
        <v>4642</v>
      </c>
      <c r="BI2607" s="94" t="str">
        <f t="shared" si="1329"/>
        <v>RV9</v>
      </c>
    </row>
    <row r="2608" spans="56:61" hidden="1" x14ac:dyDescent="0.3">
      <c r="BD2608" t="str">
        <f t="shared" si="1328"/>
        <v>RV9ALFRED BEAN HOSPITAL</v>
      </c>
      <c r="BE2608" s="94" t="s">
        <v>4619</v>
      </c>
      <c r="BF2608" s="94" t="s">
        <v>4620</v>
      </c>
      <c r="BG2608" s="94" t="s">
        <v>4619</v>
      </c>
      <c r="BH2608" s="94" t="s">
        <v>4620</v>
      </c>
      <c r="BI2608" s="94" t="str">
        <f t="shared" si="1329"/>
        <v>RV9</v>
      </c>
    </row>
    <row r="2609" spans="56:61" hidden="1" x14ac:dyDescent="0.3">
      <c r="BD2609" t="str">
        <f t="shared" si="1328"/>
        <v>RV9AVONDALE IN-PATIENT 101740</v>
      </c>
      <c r="BE2609" s="94" t="s">
        <v>4668</v>
      </c>
      <c r="BF2609" s="94" t="s">
        <v>4669</v>
      </c>
      <c r="BG2609" s="94" t="s">
        <v>4668</v>
      </c>
      <c r="BH2609" s="94" t="s">
        <v>4669</v>
      </c>
      <c r="BI2609" s="94" t="str">
        <f t="shared" si="1329"/>
        <v>RV9</v>
      </c>
    </row>
    <row r="2610" spans="56:61" hidden="1" x14ac:dyDescent="0.3">
      <c r="BD2610" t="str">
        <f t="shared" si="1328"/>
        <v>RV9BEECH WARD IN-PATIENT</v>
      </c>
      <c r="BE2610" s="94" t="s">
        <v>4746</v>
      </c>
      <c r="BF2610" s="94" t="s">
        <v>4747</v>
      </c>
      <c r="BG2610" s="94" t="s">
        <v>4746</v>
      </c>
      <c r="BH2610" s="94" t="s">
        <v>4747</v>
      </c>
      <c r="BI2610" s="94" t="str">
        <f t="shared" si="1329"/>
        <v>RV9</v>
      </c>
    </row>
    <row r="2611" spans="56:61" hidden="1" x14ac:dyDescent="0.3">
      <c r="BD2611" t="str">
        <f t="shared" si="1328"/>
        <v>RV9BRIDLINGTON &amp; DISTRICT HOSPITAL</v>
      </c>
      <c r="BE2611" s="94" t="s">
        <v>4631</v>
      </c>
      <c r="BF2611" s="94" t="s">
        <v>4632</v>
      </c>
      <c r="BG2611" s="94" t="s">
        <v>4631</v>
      </c>
      <c r="BH2611" s="94" t="s">
        <v>4632</v>
      </c>
      <c r="BI2611" s="94" t="str">
        <f t="shared" si="1329"/>
        <v>RV9</v>
      </c>
    </row>
    <row r="2612" spans="56:61" hidden="1" x14ac:dyDescent="0.3">
      <c r="BD2612" t="str">
        <f t="shared" si="1328"/>
        <v>RV9BUCKROSE WARD</v>
      </c>
      <c r="BE2612" s="94" t="s">
        <v>4650</v>
      </c>
      <c r="BF2612" s="94" t="s">
        <v>4651</v>
      </c>
      <c r="BG2612" s="94" t="s">
        <v>4650</v>
      </c>
      <c r="BH2612" s="94" t="s">
        <v>4651</v>
      </c>
      <c r="BI2612" s="94" t="str">
        <f t="shared" si="1329"/>
        <v>RV9</v>
      </c>
    </row>
    <row r="2613" spans="56:61" hidden="1" x14ac:dyDescent="0.3">
      <c r="BD2613" t="str">
        <f t="shared" si="1328"/>
        <v>RV9BUCKROSE WARD IN-PATIENT 101724</v>
      </c>
      <c r="BE2613" s="94" t="s">
        <v>4662</v>
      </c>
      <c r="BF2613" s="94" t="s">
        <v>4663</v>
      </c>
      <c r="BG2613" s="94" t="s">
        <v>4662</v>
      </c>
      <c r="BH2613" s="94" t="s">
        <v>4663</v>
      </c>
      <c r="BI2613" s="94" t="str">
        <f t="shared" si="1329"/>
        <v>RV9</v>
      </c>
    </row>
    <row r="2614" spans="56:61" hidden="1" x14ac:dyDescent="0.3">
      <c r="BD2614" t="str">
        <f t="shared" si="1328"/>
        <v>RV9CARDIOLOGY (SNEY)</v>
      </c>
      <c r="BE2614" s="94" t="s">
        <v>4732</v>
      </c>
      <c r="BF2614" s="94" t="s">
        <v>4733</v>
      </c>
      <c r="BG2614" s="94" t="s">
        <v>4732</v>
      </c>
      <c r="BH2614" s="94" t="s">
        <v>4733</v>
      </c>
      <c r="BI2614" s="94" t="str">
        <f t="shared" si="1329"/>
        <v>RV9</v>
      </c>
    </row>
    <row r="2615" spans="56:61" hidden="1" x14ac:dyDescent="0.3">
      <c r="BD2615" t="str">
        <f t="shared" si="1328"/>
        <v>RV9CAT HULL</v>
      </c>
      <c r="BE2615" s="94" t="s">
        <v>4692</v>
      </c>
      <c r="BF2615" s="94" t="s">
        <v>4693</v>
      </c>
      <c r="BG2615" s="94" t="s">
        <v>4692</v>
      </c>
      <c r="BH2615" s="94" t="s">
        <v>4693</v>
      </c>
      <c r="BI2615" s="94" t="str">
        <f t="shared" si="1329"/>
        <v>RV9</v>
      </c>
    </row>
    <row r="2616" spans="56:61" hidden="1" x14ac:dyDescent="0.3">
      <c r="BD2616" t="str">
        <f t="shared" si="1328"/>
        <v>RV9CHEST MEDICINE (HFT)</v>
      </c>
      <c r="BE2616" s="94" t="s">
        <v>4728</v>
      </c>
      <c r="BF2616" s="94" t="s">
        <v>4729</v>
      </c>
      <c r="BG2616" s="94" t="s">
        <v>4728</v>
      </c>
      <c r="BH2616" s="94" t="s">
        <v>4729</v>
      </c>
      <c r="BI2616" s="94" t="str">
        <f t="shared" si="1329"/>
        <v>RV9</v>
      </c>
    </row>
    <row r="2617" spans="56:61" hidden="1" x14ac:dyDescent="0.3">
      <c r="BD2617" t="str">
        <f t="shared" si="1328"/>
        <v>RV9CRYSTAL VILLAS</v>
      </c>
      <c r="BE2617" s="94" t="s">
        <v>4608</v>
      </c>
      <c r="BF2617" s="94" t="s">
        <v>4609</v>
      </c>
      <c r="BG2617" s="94" t="s">
        <v>4608</v>
      </c>
      <c r="BH2617" s="94" t="s">
        <v>4609</v>
      </c>
      <c r="BI2617" s="94" t="str">
        <f t="shared" si="1329"/>
        <v>RV9</v>
      </c>
    </row>
    <row r="2618" spans="56:61" hidden="1" x14ac:dyDescent="0.3">
      <c r="BD2618" t="str">
        <f t="shared" si="1328"/>
        <v>RV9CTLD EAST 103601</v>
      </c>
      <c r="BE2618" s="94" t="s">
        <v>4752</v>
      </c>
      <c r="BF2618" s="94" t="s">
        <v>4753</v>
      </c>
      <c r="BG2618" s="94" t="s">
        <v>4752</v>
      </c>
      <c r="BH2618" s="94" t="s">
        <v>4753</v>
      </c>
      <c r="BI2618" s="94" t="str">
        <f t="shared" si="1329"/>
        <v>RV9</v>
      </c>
    </row>
    <row r="2619" spans="56:61" hidden="1" x14ac:dyDescent="0.3">
      <c r="BD2619" t="str">
        <f t="shared" si="1328"/>
        <v>RV9CTLD EAST RIDING</v>
      </c>
      <c r="BE2619" s="94" t="s">
        <v>4750</v>
      </c>
      <c r="BF2619" s="94" t="s">
        <v>4751</v>
      </c>
      <c r="BG2619" s="94" t="s">
        <v>4750</v>
      </c>
      <c r="BH2619" s="94" t="s">
        <v>4751</v>
      </c>
      <c r="BI2619" s="94" t="str">
        <f t="shared" si="1329"/>
        <v>RV9</v>
      </c>
    </row>
    <row r="2620" spans="56:61" hidden="1" x14ac:dyDescent="0.3">
      <c r="BD2620" t="str">
        <f t="shared" si="1328"/>
        <v>RV9CTLD WEST 103601</v>
      </c>
      <c r="BE2620" s="94" t="s">
        <v>4748</v>
      </c>
      <c r="BF2620" s="94" t="s">
        <v>4749</v>
      </c>
      <c r="BG2620" s="94" t="s">
        <v>4748</v>
      </c>
      <c r="BH2620" s="94" t="s">
        <v>4749</v>
      </c>
      <c r="BI2620" s="94" t="str">
        <f t="shared" si="1329"/>
        <v>RV9</v>
      </c>
    </row>
    <row r="2621" spans="56:61" hidden="1" x14ac:dyDescent="0.3">
      <c r="BD2621" t="str">
        <f t="shared" si="1328"/>
        <v>RV9DEPARTMENT OF PSYCHOLOGICAL MEDICINE</v>
      </c>
      <c r="BE2621" s="94" t="s">
        <v>4647</v>
      </c>
      <c r="BF2621" s="94" t="s">
        <v>4015</v>
      </c>
      <c r="BG2621" s="94" t="s">
        <v>4647</v>
      </c>
      <c r="BH2621" s="94" t="s">
        <v>4015</v>
      </c>
      <c r="BI2621" s="94" t="str">
        <f t="shared" si="1329"/>
        <v>RV9</v>
      </c>
    </row>
    <row r="2622" spans="56:61" hidden="1" x14ac:dyDescent="0.3">
      <c r="BD2622" t="str">
        <f t="shared" si="1328"/>
        <v>RV9DIABETES</v>
      </c>
      <c r="BE2622" s="94" t="s">
        <v>4758</v>
      </c>
      <c r="BF2622" s="94" t="s">
        <v>4759</v>
      </c>
      <c r="BG2622" s="94" t="s">
        <v>4758</v>
      </c>
      <c r="BH2622" s="94" t="s">
        <v>4759</v>
      </c>
      <c r="BI2622" s="94" t="str">
        <f t="shared" si="1329"/>
        <v>RV9</v>
      </c>
    </row>
    <row r="2623" spans="56:61" hidden="1" x14ac:dyDescent="0.3">
      <c r="BD2623" t="str">
        <f t="shared" si="1328"/>
        <v>RV9EAST RIDING COMMUNITY HOSPITAL</v>
      </c>
      <c r="BE2623" s="94" t="s">
        <v>4712</v>
      </c>
      <c r="BF2623" s="94" t="s">
        <v>4713</v>
      </c>
      <c r="BG2623" s="94" t="s">
        <v>4712</v>
      </c>
      <c r="BH2623" s="94" t="s">
        <v>4713</v>
      </c>
      <c r="BI2623" s="94" t="str">
        <f t="shared" si="1329"/>
        <v>RV9</v>
      </c>
    </row>
    <row r="2624" spans="56:61" hidden="1" x14ac:dyDescent="0.3">
      <c r="BD2624" t="str">
        <f t="shared" si="1328"/>
        <v>RV9ENT (HEY)</v>
      </c>
      <c r="BE2624" s="94" t="s">
        <v>4720</v>
      </c>
      <c r="BF2624" s="94" t="s">
        <v>4721</v>
      </c>
      <c r="BG2624" s="94" t="s">
        <v>4720</v>
      </c>
      <c r="BH2624" s="94" t="s">
        <v>4721</v>
      </c>
      <c r="BI2624" s="94" t="str">
        <f t="shared" si="1329"/>
        <v>RV9</v>
      </c>
    </row>
    <row r="2625" spans="56:61" hidden="1" x14ac:dyDescent="0.3">
      <c r="BD2625" t="str">
        <f t="shared" si="1328"/>
        <v>RV9ER CAT</v>
      </c>
      <c r="BE2625" s="94" t="s">
        <v>4698</v>
      </c>
      <c r="BF2625" s="94" t="s">
        <v>4699</v>
      </c>
      <c r="BG2625" s="94" t="s">
        <v>4698</v>
      </c>
      <c r="BH2625" s="94" t="s">
        <v>4699</v>
      </c>
      <c r="BI2625" s="94" t="str">
        <f t="shared" si="1329"/>
        <v>RV9</v>
      </c>
    </row>
    <row r="2626" spans="56:61" hidden="1" x14ac:dyDescent="0.3">
      <c r="BD2626" t="str">
        <f t="shared" si="1328"/>
        <v>RV9ER SHARED CARE LAIRGATE 103815</v>
      </c>
      <c r="BE2626" s="94" t="s">
        <v>4700</v>
      </c>
      <c r="BF2626" s="94" t="s">
        <v>4701</v>
      </c>
      <c r="BG2626" s="94" t="s">
        <v>4700</v>
      </c>
      <c r="BH2626" s="94" t="s">
        <v>4701</v>
      </c>
      <c r="BI2626" s="94" t="str">
        <f t="shared" si="1329"/>
        <v>RV9</v>
      </c>
    </row>
    <row r="2627" spans="56:61" hidden="1" x14ac:dyDescent="0.3">
      <c r="BD2627" t="str">
        <f t="shared" si="1328"/>
        <v>RV9ERSDS</v>
      </c>
      <c r="BE2627" s="94" t="s">
        <v>4696</v>
      </c>
      <c r="BF2627" s="94" t="s">
        <v>4697</v>
      </c>
      <c r="BG2627" s="94" t="s">
        <v>4696</v>
      </c>
      <c r="BH2627" s="94" t="s">
        <v>4697</v>
      </c>
      <c r="BI2627" s="94" t="str">
        <f t="shared" si="1329"/>
        <v>RV9</v>
      </c>
    </row>
    <row r="2628" spans="56:61" hidden="1" x14ac:dyDescent="0.3">
      <c r="BD2628" t="str">
        <f t="shared" si="1328"/>
        <v>RV9ERYPSM</v>
      </c>
      <c r="BE2628" s="94" t="s">
        <v>4694</v>
      </c>
      <c r="BF2628" s="94" t="s">
        <v>4695</v>
      </c>
      <c r="BG2628" s="94" t="s">
        <v>4694</v>
      </c>
      <c r="BH2628" s="94" t="s">
        <v>4695</v>
      </c>
      <c r="BI2628" s="94" t="str">
        <f t="shared" si="1329"/>
        <v>RV9</v>
      </c>
    </row>
    <row r="2629" spans="56:61" hidden="1" x14ac:dyDescent="0.3">
      <c r="BD2629" t="str">
        <f t="shared" si="1328"/>
        <v>RV9GEN MED DIABETES (SNEY)</v>
      </c>
      <c r="BE2629" s="94" t="s">
        <v>4736</v>
      </c>
      <c r="BF2629" s="94" t="s">
        <v>4737</v>
      </c>
      <c r="BG2629" s="94" t="s">
        <v>4736</v>
      </c>
      <c r="BH2629" s="94" t="s">
        <v>4737</v>
      </c>
      <c r="BI2629" s="94" t="str">
        <f t="shared" si="1329"/>
        <v>RV9</v>
      </c>
    </row>
    <row r="2630" spans="56:61" hidden="1" x14ac:dyDescent="0.3">
      <c r="BD2630" t="str">
        <f t="shared" si="1328"/>
        <v>RV9GM ENDROCRINOLOGY (SNEY)</v>
      </c>
      <c r="BE2630" s="94" t="s">
        <v>4734</v>
      </c>
      <c r="BF2630" s="94" t="s">
        <v>4735</v>
      </c>
      <c r="BG2630" s="94" t="s">
        <v>4734</v>
      </c>
      <c r="BH2630" s="94" t="s">
        <v>4735</v>
      </c>
      <c r="BI2630" s="94" t="str">
        <f t="shared" si="1329"/>
        <v>RV9</v>
      </c>
    </row>
    <row r="2631" spans="56:61" hidden="1" x14ac:dyDescent="0.3">
      <c r="BD2631" t="str">
        <f t="shared" si="1328"/>
        <v>RV9GOOLE &amp; DISTRICT HOSPITAL</v>
      </c>
      <c r="BE2631" s="94" t="s">
        <v>4639</v>
      </c>
      <c r="BF2631" s="94" t="s">
        <v>4640</v>
      </c>
      <c r="BG2631" s="94" t="s">
        <v>4639</v>
      </c>
      <c r="BH2631" s="94" t="s">
        <v>4640</v>
      </c>
      <c r="BI2631" s="94" t="str">
        <f t="shared" si="1329"/>
        <v>RV9</v>
      </c>
    </row>
    <row r="2632" spans="56:61" hidden="1" x14ac:dyDescent="0.3">
      <c r="BD2632" t="str">
        <f t="shared" si="1328"/>
        <v>RV9GOOLE SSMS</v>
      </c>
      <c r="BE2632" s="94" t="s">
        <v>4656</v>
      </c>
      <c r="BF2632" s="94" t="s">
        <v>4657</v>
      </c>
      <c r="BG2632" s="94" t="s">
        <v>4656</v>
      </c>
      <c r="BH2632" s="94" t="s">
        <v>4657</v>
      </c>
      <c r="BI2632" s="94" t="str">
        <f t="shared" si="1329"/>
        <v>RV9</v>
      </c>
    </row>
    <row r="2633" spans="56:61" hidden="1" x14ac:dyDescent="0.3">
      <c r="BD2633" t="str">
        <f t="shared" ref="BD2633:BD2660" si="1330">CONCATENATE(LEFT(BE2633, 3),BF2633)</f>
        <v>RV9GRANVILLE COURT NURSING HOME</v>
      </c>
      <c r="BE2633" s="94" t="s">
        <v>10225</v>
      </c>
      <c r="BF2633" s="94" t="s">
        <v>10226</v>
      </c>
      <c r="BG2633" s="94" t="s">
        <v>10225</v>
      </c>
      <c r="BH2633" s="94" t="s">
        <v>10226</v>
      </c>
      <c r="BI2633" s="94" t="str">
        <f t="shared" ref="BI2633:BI2660" si="1331">LEFT(BG2633,3)</f>
        <v>RV9</v>
      </c>
    </row>
    <row r="2634" spans="56:61" hidden="1" x14ac:dyDescent="0.3">
      <c r="BD2634" t="str">
        <f t="shared" si="1330"/>
        <v>RV9GREEN TREES IN-PATIENT 101772</v>
      </c>
      <c r="BE2634" s="94" t="s">
        <v>4706</v>
      </c>
      <c r="BF2634" s="94" t="s">
        <v>4707</v>
      </c>
      <c r="BG2634" s="94" t="s">
        <v>4706</v>
      </c>
      <c r="BH2634" s="94" t="s">
        <v>4707</v>
      </c>
      <c r="BI2634" s="94" t="str">
        <f t="shared" si="1331"/>
        <v>RV9</v>
      </c>
    </row>
    <row r="2635" spans="56:61" hidden="1" x14ac:dyDescent="0.3">
      <c r="BD2635" t="str">
        <f t="shared" si="1330"/>
        <v>RV9GYNAECOLOGY (HFT)</v>
      </c>
      <c r="BE2635" s="94" t="s">
        <v>4730</v>
      </c>
      <c r="BF2635" s="94" t="s">
        <v>4731</v>
      </c>
      <c r="BG2635" s="94" t="s">
        <v>4730</v>
      </c>
      <c r="BH2635" s="94" t="s">
        <v>4731</v>
      </c>
      <c r="BI2635" s="94" t="str">
        <f t="shared" si="1331"/>
        <v>RV9</v>
      </c>
    </row>
    <row r="2636" spans="56:61" hidden="1" x14ac:dyDescent="0.3">
      <c r="BD2636" t="str">
        <f t="shared" si="1330"/>
        <v>RV9HAWTHORNE CT IN-PATIENT 101720</v>
      </c>
      <c r="BE2636" s="94" t="s">
        <v>4666</v>
      </c>
      <c r="BF2636" s="94" t="s">
        <v>4667</v>
      </c>
      <c r="BG2636" s="94" t="s">
        <v>4666</v>
      </c>
      <c r="BH2636" s="94" t="s">
        <v>4667</v>
      </c>
      <c r="BI2636" s="94" t="str">
        <f t="shared" si="1331"/>
        <v>RV9</v>
      </c>
    </row>
    <row r="2637" spans="56:61" hidden="1" x14ac:dyDescent="0.3">
      <c r="BD2637" t="str">
        <f t="shared" si="1330"/>
        <v>RV9HIT &amp; ED EAST RIDING</v>
      </c>
      <c r="BE2637" s="94" t="s">
        <v>4672</v>
      </c>
      <c r="BF2637" s="94" t="s">
        <v>4673</v>
      </c>
      <c r="BG2637" s="94" t="s">
        <v>4672</v>
      </c>
      <c r="BH2637" s="94" t="s">
        <v>4673</v>
      </c>
      <c r="BI2637" s="94" t="str">
        <f t="shared" si="1331"/>
        <v>RV9</v>
      </c>
    </row>
    <row r="2638" spans="56:61" hidden="1" x14ac:dyDescent="0.3">
      <c r="BD2638" t="str">
        <f t="shared" si="1330"/>
        <v>RV9HIT &amp; ED HULL 101700</v>
      </c>
      <c r="BE2638" s="94" t="s">
        <v>4684</v>
      </c>
      <c r="BF2638" s="94" t="s">
        <v>4685</v>
      </c>
      <c r="BG2638" s="94" t="s">
        <v>4684</v>
      </c>
      <c r="BH2638" s="94" t="s">
        <v>4685</v>
      </c>
      <c r="BI2638" s="94" t="str">
        <f t="shared" si="1331"/>
        <v>RV9</v>
      </c>
    </row>
    <row r="2639" spans="56:61" hidden="1" x14ac:dyDescent="0.3">
      <c r="BD2639" t="str">
        <f t="shared" si="1330"/>
        <v>RV9HORNSEA COTTAGE HOSPITAL</v>
      </c>
      <c r="BE2639" s="94" t="s">
        <v>4606</v>
      </c>
      <c r="BF2639" s="94" t="s">
        <v>4607</v>
      </c>
      <c r="BG2639" s="94" t="s">
        <v>4606</v>
      </c>
      <c r="BH2639" s="94" t="s">
        <v>4607</v>
      </c>
      <c r="BI2639" s="94" t="str">
        <f t="shared" si="1331"/>
        <v>RV9</v>
      </c>
    </row>
    <row r="2640" spans="56:61" hidden="1" x14ac:dyDescent="0.3">
      <c r="BD2640" t="str">
        <f t="shared" si="1330"/>
        <v xml:space="preserve">RV9HUMBER CENTRE </v>
      </c>
      <c r="BE2640" s="94" t="s">
        <v>8291</v>
      </c>
      <c r="BF2640" s="94" t="s">
        <v>9530</v>
      </c>
      <c r="BG2640" s="94" t="s">
        <v>8291</v>
      </c>
      <c r="BH2640" s="94" t="s">
        <v>9530</v>
      </c>
      <c r="BI2640" s="94" t="str">
        <f t="shared" si="1331"/>
        <v>RV9</v>
      </c>
    </row>
    <row r="2641" spans="56:61" hidden="1" x14ac:dyDescent="0.3">
      <c r="BD2641" t="str">
        <f t="shared" si="1330"/>
        <v>RV9HUMBER INTERMEDIATE CARE</v>
      </c>
      <c r="BE2641" s="94" t="s">
        <v>4627</v>
      </c>
      <c r="BF2641" s="94" t="s">
        <v>4628</v>
      </c>
      <c r="BG2641" s="94" t="s">
        <v>4627</v>
      </c>
      <c r="BH2641" s="94" t="s">
        <v>4628</v>
      </c>
      <c r="BI2641" s="94" t="str">
        <f t="shared" si="1331"/>
        <v>RV9</v>
      </c>
    </row>
    <row r="2642" spans="56:61" hidden="1" x14ac:dyDescent="0.3">
      <c r="BD2642" t="str">
        <f t="shared" si="1330"/>
        <v>RV9HYPSM</v>
      </c>
      <c r="BE2642" s="94" t="s">
        <v>4690</v>
      </c>
      <c r="BF2642" s="94" t="s">
        <v>4691</v>
      </c>
      <c r="BG2642" s="94" t="s">
        <v>4690</v>
      </c>
      <c r="BH2642" s="94" t="s">
        <v>4691</v>
      </c>
      <c r="BI2642" s="94" t="str">
        <f t="shared" si="1331"/>
        <v>RV9</v>
      </c>
    </row>
    <row r="2643" spans="56:61" hidden="1" x14ac:dyDescent="0.3">
      <c r="BD2643" t="str">
        <f t="shared" si="1330"/>
        <v>RV9KELDGATE</v>
      </c>
      <c r="BE2643" s="94" t="s">
        <v>4654</v>
      </c>
      <c r="BF2643" s="94" t="s">
        <v>4655</v>
      </c>
      <c r="BG2643" s="94" t="s">
        <v>4654</v>
      </c>
      <c r="BH2643" s="94" t="s">
        <v>4655</v>
      </c>
      <c r="BI2643" s="94" t="str">
        <f t="shared" si="1331"/>
        <v>RV9</v>
      </c>
    </row>
    <row r="2644" spans="56:61" hidden="1" x14ac:dyDescent="0.3">
      <c r="BD2644" t="str">
        <f t="shared" si="1330"/>
        <v>RV9LAIRGATE</v>
      </c>
      <c r="BE2644" s="94" t="s">
        <v>4623</v>
      </c>
      <c r="BF2644" s="94" t="s">
        <v>4624</v>
      </c>
      <c r="BG2644" s="94" t="s">
        <v>4623</v>
      </c>
      <c r="BH2644" s="94" t="s">
        <v>4624</v>
      </c>
      <c r="BI2644" s="94" t="str">
        <f t="shared" si="1331"/>
        <v>RV9</v>
      </c>
    </row>
    <row r="2645" spans="56:61" hidden="1" x14ac:dyDescent="0.3">
      <c r="BD2645" t="str">
        <f t="shared" si="1330"/>
        <v>RV9LILAC WARD IN-PATIENT</v>
      </c>
      <c r="BE2645" s="94" t="s">
        <v>4754</v>
      </c>
      <c r="BF2645" s="94" t="s">
        <v>4755</v>
      </c>
      <c r="BG2645" s="94" t="s">
        <v>4754</v>
      </c>
      <c r="BH2645" s="94" t="s">
        <v>4755</v>
      </c>
      <c r="BI2645" s="94" t="str">
        <f t="shared" si="1331"/>
        <v>RV9</v>
      </c>
    </row>
    <row r="2646" spans="56:61" hidden="1" x14ac:dyDescent="0.3">
      <c r="BD2646" t="str">
        <f t="shared" si="1330"/>
        <v>RV9MALTON HOSPITAL</v>
      </c>
      <c r="BE2646" s="94" t="s">
        <v>10290</v>
      </c>
      <c r="BF2646" s="94" t="s">
        <v>10289</v>
      </c>
      <c r="BG2646" s="94" t="s">
        <v>10290</v>
      </c>
      <c r="BH2646" s="94" t="s">
        <v>10289</v>
      </c>
      <c r="BI2646" s="94" t="s">
        <v>1072</v>
      </c>
    </row>
    <row r="2647" spans="56:61" hidden="1" x14ac:dyDescent="0.3">
      <c r="BD2647" t="str">
        <f t="shared" si="1330"/>
        <v>RV9MAISTER LODGE</v>
      </c>
      <c r="BE2647" s="94" t="s">
        <v>8292</v>
      </c>
      <c r="BF2647" s="94" t="s">
        <v>9531</v>
      </c>
      <c r="BG2647" s="94" t="s">
        <v>8292</v>
      </c>
      <c r="BH2647" s="94" t="s">
        <v>9531</v>
      </c>
      <c r="BI2647" s="94" t="str">
        <f t="shared" si="1331"/>
        <v>RV9</v>
      </c>
    </row>
    <row r="2648" spans="56:61" hidden="1" x14ac:dyDescent="0.3">
      <c r="BD2648" t="str">
        <f t="shared" si="1330"/>
        <v>RV9MEMORY SERV - YOUNG PEOP 101763</v>
      </c>
      <c r="BE2648" s="94" t="s">
        <v>4682</v>
      </c>
      <c r="BF2648" s="94" t="s">
        <v>4683</v>
      </c>
      <c r="BG2648" s="94" t="s">
        <v>4682</v>
      </c>
      <c r="BH2648" s="94" t="s">
        <v>4683</v>
      </c>
      <c r="BI2648" s="94" t="str">
        <f t="shared" si="1331"/>
        <v>RV9</v>
      </c>
    </row>
    <row r="2649" spans="56:61" hidden="1" x14ac:dyDescent="0.3">
      <c r="BD2649" t="str">
        <f t="shared" si="1330"/>
        <v>RV9MILL VIEW COURT</v>
      </c>
      <c r="BE2649" s="94" t="s">
        <v>8293</v>
      </c>
      <c r="BF2649" s="94" t="s">
        <v>9532</v>
      </c>
      <c r="BG2649" s="94" t="s">
        <v>8293</v>
      </c>
      <c r="BH2649" s="94" t="s">
        <v>9532</v>
      </c>
      <c r="BI2649" s="94" t="str">
        <f t="shared" si="1331"/>
        <v>RV9</v>
      </c>
    </row>
    <row r="2650" spans="56:61" hidden="1" x14ac:dyDescent="0.3">
      <c r="BD2650" t="str">
        <f t="shared" si="1330"/>
        <v>RV9MILL VIEW LODGE</v>
      </c>
      <c r="BE2650" s="94" t="s">
        <v>8294</v>
      </c>
      <c r="BF2650" s="94" t="s">
        <v>9533</v>
      </c>
      <c r="BG2650" s="94" t="s">
        <v>8294</v>
      </c>
      <c r="BH2650" s="94" t="s">
        <v>9533</v>
      </c>
      <c r="BI2650" s="94" t="str">
        <f t="shared" si="1331"/>
        <v>RV9</v>
      </c>
    </row>
    <row r="2651" spans="56:61" hidden="1" x14ac:dyDescent="0.3">
      <c r="BD2651" t="str">
        <f t="shared" si="1330"/>
        <v>RV9NEW BRIDGES</v>
      </c>
      <c r="BE2651" s="94" t="s">
        <v>4635</v>
      </c>
      <c r="BF2651" s="94" t="s">
        <v>4636</v>
      </c>
      <c r="BG2651" s="94" t="s">
        <v>4635</v>
      </c>
      <c r="BH2651" s="94" t="s">
        <v>4636</v>
      </c>
      <c r="BI2651" s="94" t="str">
        <f t="shared" si="1331"/>
        <v>RV9</v>
      </c>
    </row>
    <row r="2652" spans="56:61" hidden="1" x14ac:dyDescent="0.3">
      <c r="BD2652" t="str">
        <f t="shared" si="1330"/>
        <v>RV9NEWBRIDGES IN-PATIENT 101742</v>
      </c>
      <c r="BE2652" s="94" t="s">
        <v>4670</v>
      </c>
      <c r="BF2652" s="94" t="s">
        <v>4671</v>
      </c>
      <c r="BG2652" s="94" t="s">
        <v>4670</v>
      </c>
      <c r="BH2652" s="94" t="s">
        <v>4671</v>
      </c>
      <c r="BI2652" s="94" t="str">
        <f t="shared" si="1331"/>
        <v>RV9</v>
      </c>
    </row>
    <row r="2653" spans="56:61" hidden="1" x14ac:dyDescent="0.3">
      <c r="BD2653" t="str">
        <f t="shared" si="1330"/>
        <v>RV9NIDDERDALE</v>
      </c>
      <c r="BE2653" s="94" t="s">
        <v>4621</v>
      </c>
      <c r="BF2653" s="94" t="s">
        <v>4622</v>
      </c>
      <c r="BG2653" s="94" t="s">
        <v>4621</v>
      </c>
      <c r="BH2653" s="94" t="s">
        <v>4622</v>
      </c>
      <c r="BI2653" s="94" t="str">
        <f t="shared" si="1331"/>
        <v>RV9</v>
      </c>
    </row>
    <row r="2654" spans="56:61" hidden="1" x14ac:dyDescent="0.3">
      <c r="BD2654" t="str">
        <f t="shared" si="1330"/>
        <v>RV9OPHTHALMOLOGY (HEY)</v>
      </c>
      <c r="BE2654" s="94" t="s">
        <v>4722</v>
      </c>
      <c r="BF2654" s="94" t="s">
        <v>4723</v>
      </c>
      <c r="BG2654" s="94" t="s">
        <v>4722</v>
      </c>
      <c r="BH2654" s="94" t="s">
        <v>4723</v>
      </c>
      <c r="BI2654" s="94" t="str">
        <f t="shared" si="1331"/>
        <v>RV9</v>
      </c>
    </row>
    <row r="2655" spans="56:61" hidden="1" x14ac:dyDescent="0.3">
      <c r="BD2655" t="str">
        <f t="shared" si="1330"/>
        <v>RV9OPHTHALMOLOGY (SNEY)</v>
      </c>
      <c r="BE2655" s="94" t="s">
        <v>4738</v>
      </c>
      <c r="BF2655" s="94" t="s">
        <v>4739</v>
      </c>
      <c r="BG2655" s="94" t="s">
        <v>4738</v>
      </c>
      <c r="BH2655" s="94" t="s">
        <v>4739</v>
      </c>
      <c r="BI2655" s="94" t="str">
        <f t="shared" si="1331"/>
        <v>RV9</v>
      </c>
    </row>
    <row r="2656" spans="56:61" hidden="1" x14ac:dyDescent="0.3">
      <c r="BD2656" t="str">
        <f t="shared" si="1330"/>
        <v>RV9ORTHOPAEDICS (SNEY)</v>
      </c>
      <c r="BE2656" s="94" t="s">
        <v>4740</v>
      </c>
      <c r="BF2656" s="94" t="s">
        <v>4741</v>
      </c>
      <c r="BG2656" s="94" t="s">
        <v>4740</v>
      </c>
      <c r="BH2656" s="94" t="s">
        <v>4741</v>
      </c>
      <c r="BI2656" s="94" t="str">
        <f t="shared" si="1331"/>
        <v>RV9</v>
      </c>
    </row>
    <row r="2657" spans="56:61" hidden="1" x14ac:dyDescent="0.3">
      <c r="BD2657" t="str">
        <f t="shared" si="1330"/>
        <v>RV9PAEDIATRIC MED (SNEY)</v>
      </c>
      <c r="BE2657" s="94" t="s">
        <v>4742</v>
      </c>
      <c r="BF2657" s="94" t="s">
        <v>4743</v>
      </c>
      <c r="BG2657" s="94" t="s">
        <v>4742</v>
      </c>
      <c r="BH2657" s="94" t="s">
        <v>4743</v>
      </c>
      <c r="BI2657" s="94" t="str">
        <f t="shared" si="1331"/>
        <v>RV9</v>
      </c>
    </row>
    <row r="2658" spans="56:61" hidden="1" x14ac:dyDescent="0.3">
      <c r="BD2658" t="str">
        <f t="shared" si="1330"/>
        <v>RV9PAEDIATRIC MEDICINE (HEY)</v>
      </c>
      <c r="BE2658" s="94" t="s">
        <v>4724</v>
      </c>
      <c r="BF2658" s="94" t="s">
        <v>4725</v>
      </c>
      <c r="BG2658" s="94" t="s">
        <v>4724</v>
      </c>
      <c r="BH2658" s="94" t="s">
        <v>4725</v>
      </c>
      <c r="BI2658" s="94" t="str">
        <f t="shared" si="1331"/>
        <v>RV9</v>
      </c>
    </row>
    <row r="2659" spans="56:61" hidden="1" x14ac:dyDescent="0.3">
      <c r="BD2659" t="str">
        <f t="shared" si="1330"/>
        <v>RV9PICU IN-PATIENT 101773</v>
      </c>
      <c r="BE2659" s="94" t="s">
        <v>4708</v>
      </c>
      <c r="BF2659" s="94" t="s">
        <v>4709</v>
      </c>
      <c r="BG2659" s="94" t="s">
        <v>4708</v>
      </c>
      <c r="BH2659" s="94" t="s">
        <v>4709</v>
      </c>
      <c r="BI2659" s="94" t="str">
        <f t="shared" si="1331"/>
        <v>RV9</v>
      </c>
    </row>
    <row r="2660" spans="56:61" hidden="1" x14ac:dyDescent="0.3">
      <c r="BD2660" t="str">
        <f t="shared" si="1330"/>
        <v>RV9PRIORY VIEW CTLD</v>
      </c>
      <c r="BE2660" s="94" t="s">
        <v>4658</v>
      </c>
      <c r="BF2660" s="94" t="s">
        <v>4659</v>
      </c>
      <c r="BG2660" s="94" t="s">
        <v>4658</v>
      </c>
      <c r="BH2660" s="94" t="s">
        <v>4659</v>
      </c>
      <c r="BI2660" s="94" t="str">
        <f t="shared" si="1331"/>
        <v>RV9</v>
      </c>
    </row>
    <row r="2661" spans="56:61" hidden="1" x14ac:dyDescent="0.3">
      <c r="BD2661" t="str">
        <f t="shared" ref="BD2661:BD2725" si="1332">CONCATENATE(LEFT(BE2661, 3),BF2661)</f>
        <v>RV9RHEUMATOLOGY (HEY)</v>
      </c>
      <c r="BE2661" s="94" t="s">
        <v>4726</v>
      </c>
      <c r="BF2661" s="94" t="s">
        <v>4727</v>
      </c>
      <c r="BG2661" s="94" t="s">
        <v>4726</v>
      </c>
      <c r="BH2661" s="94" t="s">
        <v>4727</v>
      </c>
      <c r="BI2661" s="94" t="str">
        <f t="shared" ref="BI2661:BI2725" si="1333">LEFT(BG2661,3)</f>
        <v>RV9</v>
      </c>
    </row>
    <row r="2662" spans="56:61" hidden="1" x14ac:dyDescent="0.3">
      <c r="BD2662" t="str">
        <f t="shared" si="1332"/>
        <v>RV9ROSEDALE</v>
      </c>
      <c r="BE2662" s="94" t="s">
        <v>4637</v>
      </c>
      <c r="BF2662" s="94" t="s">
        <v>4638</v>
      </c>
      <c r="BG2662" s="94" t="s">
        <v>4637</v>
      </c>
      <c r="BH2662" s="94" t="s">
        <v>4638</v>
      </c>
      <c r="BI2662" s="94" t="str">
        <f t="shared" si="1333"/>
        <v>RV9</v>
      </c>
    </row>
    <row r="2663" spans="56:61" hidden="1" x14ac:dyDescent="0.3">
      <c r="BD2663" t="str">
        <f t="shared" si="1332"/>
        <v>RV9RPIT HULL CITY WIDE</v>
      </c>
      <c r="BE2663" s="94" t="s">
        <v>4660</v>
      </c>
      <c r="BF2663" s="94" t="s">
        <v>4661</v>
      </c>
      <c r="BG2663" s="94" t="s">
        <v>4660</v>
      </c>
      <c r="BH2663" s="94" t="s">
        <v>4661</v>
      </c>
      <c r="BI2663" s="94" t="str">
        <f t="shared" si="1333"/>
        <v>RV9</v>
      </c>
    </row>
    <row r="2664" spans="56:61" hidden="1" x14ac:dyDescent="0.3">
      <c r="BD2664" t="str">
        <f t="shared" si="1332"/>
        <v>RV9RST EAST RIDING EAST 101715</v>
      </c>
      <c r="BE2664" s="94" t="s">
        <v>4676</v>
      </c>
      <c r="BF2664" s="94" t="s">
        <v>4677</v>
      </c>
      <c r="BG2664" s="94" t="s">
        <v>4676</v>
      </c>
      <c r="BH2664" s="94" t="s">
        <v>4677</v>
      </c>
      <c r="BI2664" s="94" t="str">
        <f t="shared" si="1333"/>
        <v>RV9</v>
      </c>
    </row>
    <row r="2665" spans="56:61" hidden="1" x14ac:dyDescent="0.3">
      <c r="BD2665" t="str">
        <f t="shared" si="1332"/>
        <v>RV9RST EAST RIDING WEST 101723</v>
      </c>
      <c r="BE2665" s="94" t="s">
        <v>4664</v>
      </c>
      <c r="BF2665" s="94" t="s">
        <v>4665</v>
      </c>
      <c r="BG2665" s="94" t="s">
        <v>4664</v>
      </c>
      <c r="BH2665" s="94" t="s">
        <v>4665</v>
      </c>
      <c r="BI2665" s="94" t="str">
        <f t="shared" si="1333"/>
        <v>RV9</v>
      </c>
    </row>
    <row r="2666" spans="56:61" hidden="1" x14ac:dyDescent="0.3">
      <c r="BD2666" t="str">
        <f t="shared" si="1332"/>
        <v>RV9RST EAST RIDING WEST 101733</v>
      </c>
      <c r="BE2666" s="94" t="s">
        <v>4678</v>
      </c>
      <c r="BF2666" s="94" t="s">
        <v>4679</v>
      </c>
      <c r="BG2666" s="94" t="s">
        <v>4678</v>
      </c>
      <c r="BH2666" s="94" t="s">
        <v>4679</v>
      </c>
      <c r="BI2666" s="94" t="str">
        <f t="shared" si="1333"/>
        <v>RV9</v>
      </c>
    </row>
    <row r="2667" spans="56:61" hidden="1" x14ac:dyDescent="0.3">
      <c r="BD2667" t="str">
        <f t="shared" si="1332"/>
        <v>RV9RST ER EAST - BRID</v>
      </c>
      <c r="BE2667" s="94" t="s">
        <v>4714</v>
      </c>
      <c r="BF2667" s="94" t="s">
        <v>4715</v>
      </c>
      <c r="BG2667" s="94" t="s">
        <v>4714</v>
      </c>
      <c r="BH2667" s="94" t="s">
        <v>4715</v>
      </c>
      <c r="BI2667" s="94" t="str">
        <f t="shared" si="1333"/>
        <v>RV9</v>
      </c>
    </row>
    <row r="2668" spans="56:61" hidden="1" x14ac:dyDescent="0.3">
      <c r="BD2668" t="str">
        <f t="shared" si="1332"/>
        <v>RV9RST ER EAST - DRIFF</v>
      </c>
      <c r="BE2668" s="94" t="s">
        <v>4716</v>
      </c>
      <c r="BF2668" s="94" t="s">
        <v>4717</v>
      </c>
      <c r="BG2668" s="94" t="s">
        <v>4716</v>
      </c>
      <c r="BH2668" s="94" t="s">
        <v>4717</v>
      </c>
      <c r="BI2668" s="94" t="str">
        <f t="shared" si="1333"/>
        <v>RV9</v>
      </c>
    </row>
    <row r="2669" spans="56:61" hidden="1" x14ac:dyDescent="0.3">
      <c r="BD2669" t="str">
        <f t="shared" si="1332"/>
        <v>RV9RST ER EAST - HOLD</v>
      </c>
      <c r="BE2669" s="94" t="s">
        <v>4718</v>
      </c>
      <c r="BF2669" s="94" t="s">
        <v>4719</v>
      </c>
      <c r="BG2669" s="94" t="s">
        <v>4718</v>
      </c>
      <c r="BH2669" s="94" t="s">
        <v>4719</v>
      </c>
      <c r="BI2669" s="94" t="str">
        <f t="shared" si="1333"/>
        <v>RV9</v>
      </c>
    </row>
    <row r="2670" spans="56:61" hidden="1" x14ac:dyDescent="0.3">
      <c r="BD2670" t="str">
        <f t="shared" si="1332"/>
        <v>RV9SOUTHCOATES ANNEX</v>
      </c>
      <c r="BE2670" s="94" t="s">
        <v>4648</v>
      </c>
      <c r="BF2670" s="94" t="s">
        <v>4649</v>
      </c>
      <c r="BG2670" s="94" t="s">
        <v>4648</v>
      </c>
      <c r="BH2670" s="94" t="s">
        <v>4649</v>
      </c>
      <c r="BI2670" s="94" t="str">
        <f t="shared" si="1333"/>
        <v>RV9</v>
      </c>
    </row>
    <row r="2671" spans="56:61" hidden="1" x14ac:dyDescent="0.3">
      <c r="BD2671" t="str">
        <f t="shared" si="1332"/>
        <v>RV9SPA HULL</v>
      </c>
      <c r="BE2671" s="94" t="s">
        <v>4710</v>
      </c>
      <c r="BF2671" s="94" t="s">
        <v>4711</v>
      </c>
      <c r="BG2671" s="94" t="s">
        <v>4710</v>
      </c>
      <c r="BH2671" s="94" t="s">
        <v>4711</v>
      </c>
      <c r="BI2671" s="94" t="str">
        <f t="shared" si="1333"/>
        <v>RV9</v>
      </c>
    </row>
    <row r="2672" spans="56:61" hidden="1" x14ac:dyDescent="0.3">
      <c r="BD2672" t="str">
        <f t="shared" si="1332"/>
        <v>RV9SPECIALIST PSYCHOTHERAPY</v>
      </c>
      <c r="BE2672" s="94" t="s">
        <v>4760</v>
      </c>
      <c r="BF2672" s="94" t="s">
        <v>4761</v>
      </c>
      <c r="BG2672" s="94" t="s">
        <v>4760</v>
      </c>
      <c r="BH2672" s="94" t="s">
        <v>4761</v>
      </c>
      <c r="BI2672" s="94" t="str">
        <f t="shared" si="1333"/>
        <v>RV9</v>
      </c>
    </row>
    <row r="2673" spans="56:61" hidden="1" x14ac:dyDescent="0.3">
      <c r="BD2673" t="str">
        <f t="shared" si="1332"/>
        <v>RV9ST ANDREWS IN-PATIENT 101743</v>
      </c>
      <c r="BE2673" s="94" t="s">
        <v>4680</v>
      </c>
      <c r="BF2673" s="94" t="s">
        <v>4681</v>
      </c>
      <c r="BG2673" s="94" t="s">
        <v>4680</v>
      </c>
      <c r="BH2673" s="94" t="s">
        <v>4681</v>
      </c>
      <c r="BI2673" s="94" t="str">
        <f t="shared" si="1333"/>
        <v>RV9</v>
      </c>
    </row>
    <row r="2674" spans="56:61" hidden="1" x14ac:dyDescent="0.3">
      <c r="BD2674" t="str">
        <f t="shared" si="1332"/>
        <v>RV9ST ANDREWS PLACE</v>
      </c>
      <c r="BE2674" s="94" t="s">
        <v>4645</v>
      </c>
      <c r="BF2674" s="94" t="s">
        <v>4646</v>
      </c>
      <c r="BG2674" s="94" t="s">
        <v>4645</v>
      </c>
      <c r="BH2674" s="94" t="s">
        <v>4646</v>
      </c>
      <c r="BI2674" s="94" t="str">
        <f t="shared" si="1333"/>
        <v>RV9</v>
      </c>
    </row>
    <row r="2675" spans="56:61" hidden="1" x14ac:dyDescent="0.3">
      <c r="BD2675" t="str">
        <f t="shared" si="1332"/>
        <v>RV9SWALES UNIT IN-PATIENT 101774</v>
      </c>
      <c r="BE2675" s="94" t="s">
        <v>4702</v>
      </c>
      <c r="BF2675" s="94" t="s">
        <v>4703</v>
      </c>
      <c r="BG2675" s="94" t="s">
        <v>4702</v>
      </c>
      <c r="BH2675" s="94" t="s">
        <v>4703</v>
      </c>
      <c r="BI2675" s="94" t="str">
        <f t="shared" si="1333"/>
        <v>RV9</v>
      </c>
    </row>
    <row r="2676" spans="56:61" hidden="1" x14ac:dyDescent="0.3">
      <c r="BD2676" t="str">
        <f t="shared" si="1332"/>
        <v>RV9THE GRANGE</v>
      </c>
      <c r="BE2676" s="94" t="s">
        <v>4610</v>
      </c>
      <c r="BF2676" s="94" t="s">
        <v>1965</v>
      </c>
      <c r="BG2676" s="94" t="s">
        <v>4610</v>
      </c>
      <c r="BH2676" s="94" t="s">
        <v>1965</v>
      </c>
      <c r="BI2676" s="94" t="str">
        <f t="shared" si="1333"/>
        <v>RV9</v>
      </c>
    </row>
    <row r="2677" spans="56:61" hidden="1" x14ac:dyDescent="0.3">
      <c r="BD2677" t="str">
        <f t="shared" si="1332"/>
        <v>RV9THE LANGUAGE UNIT</v>
      </c>
      <c r="BE2677" s="94" t="s">
        <v>4625</v>
      </c>
      <c r="BF2677" s="94" t="s">
        <v>4626</v>
      </c>
      <c r="BG2677" s="94" t="s">
        <v>4625</v>
      </c>
      <c r="BH2677" s="94" t="s">
        <v>4626</v>
      </c>
      <c r="BI2677" s="94" t="str">
        <f t="shared" si="1333"/>
        <v>RV9</v>
      </c>
    </row>
    <row r="2678" spans="56:61" hidden="1" x14ac:dyDescent="0.3">
      <c r="BD2678" t="str">
        <f t="shared" si="1332"/>
        <v>RV9THE OLD FIRE STATION</v>
      </c>
      <c r="BE2678" s="94" t="s">
        <v>4652</v>
      </c>
      <c r="BF2678" s="94" t="s">
        <v>4653</v>
      </c>
      <c r="BG2678" s="94" t="s">
        <v>4652</v>
      </c>
      <c r="BH2678" s="94" t="s">
        <v>4653</v>
      </c>
      <c r="BI2678" s="94" t="str">
        <f t="shared" si="1333"/>
        <v>RV9</v>
      </c>
    </row>
    <row r="2679" spans="56:61" hidden="1" x14ac:dyDescent="0.3">
      <c r="BD2679" t="str">
        <f t="shared" si="1332"/>
        <v>RV9THE QUAYS</v>
      </c>
      <c r="BE2679" s="94" t="s">
        <v>4617</v>
      </c>
      <c r="BF2679" s="94" t="s">
        <v>4618</v>
      </c>
      <c r="BG2679" s="94" t="s">
        <v>4617</v>
      </c>
      <c r="BH2679" s="94" t="s">
        <v>4618</v>
      </c>
      <c r="BI2679" s="94" t="str">
        <f t="shared" si="1333"/>
        <v>RV9</v>
      </c>
    </row>
    <row r="2680" spans="56:61" hidden="1" x14ac:dyDescent="0.3">
      <c r="BD2680" t="str">
        <f t="shared" si="1332"/>
        <v>RV9TOWNEND COURT</v>
      </c>
      <c r="BE2680" s="94" t="s">
        <v>10014</v>
      </c>
      <c r="BF2680" s="94" t="s">
        <v>10015</v>
      </c>
      <c r="BG2680" s="94" t="s">
        <v>10014</v>
      </c>
      <c r="BH2680" s="94" t="s">
        <v>10015</v>
      </c>
      <c r="BI2680" s="94" t="str">
        <f t="shared" si="1333"/>
        <v>RV9</v>
      </c>
    </row>
    <row r="2681" spans="56:61" hidden="1" x14ac:dyDescent="0.3">
      <c r="BD2681" t="str">
        <f t="shared" si="1332"/>
        <v>RV9ULLSWATER UNIT IN-PATIENT 101770</v>
      </c>
      <c r="BE2681" s="94" t="s">
        <v>4704</v>
      </c>
      <c r="BF2681" s="94" t="s">
        <v>4705</v>
      </c>
      <c r="BG2681" s="94" t="s">
        <v>4704</v>
      </c>
      <c r="BH2681" s="94" t="s">
        <v>4705</v>
      </c>
      <c r="BI2681" s="94" t="str">
        <f t="shared" si="1333"/>
        <v>RV9</v>
      </c>
    </row>
    <row r="2682" spans="56:61" hidden="1" x14ac:dyDescent="0.3">
      <c r="BD2682" t="str">
        <f t="shared" si="1332"/>
        <v>RV9UROLOGY (SNEY)</v>
      </c>
      <c r="BE2682" s="94" t="s">
        <v>4744</v>
      </c>
      <c r="BF2682" s="94" t="s">
        <v>4745</v>
      </c>
      <c r="BG2682" s="94" t="s">
        <v>4744</v>
      </c>
      <c r="BH2682" s="94" t="s">
        <v>4745</v>
      </c>
      <c r="BI2682" s="94" t="str">
        <f t="shared" si="1333"/>
        <v>RV9</v>
      </c>
    </row>
    <row r="2683" spans="56:61" hidden="1" x14ac:dyDescent="0.3">
      <c r="BD2683" t="str">
        <f t="shared" si="1332"/>
        <v>RV9WEST END COMMUNITY MENTAL HEALTH ADOLESCENT UNIT</v>
      </c>
      <c r="BE2683" s="94" t="s">
        <v>4613</v>
      </c>
      <c r="BF2683" s="94" t="s">
        <v>4614</v>
      </c>
      <c r="BG2683" s="94" t="s">
        <v>4613</v>
      </c>
      <c r="BH2683" s="94" t="s">
        <v>4614</v>
      </c>
      <c r="BI2683" s="94" t="str">
        <f t="shared" si="1333"/>
        <v>RV9</v>
      </c>
    </row>
    <row r="2684" spans="56:61" hidden="1" x14ac:dyDescent="0.3">
      <c r="BD2684" t="str">
        <f t="shared" si="1332"/>
        <v>RV9WEST END WARDS IN-PATIENT 101776</v>
      </c>
      <c r="BE2684" s="94" t="s">
        <v>4686</v>
      </c>
      <c r="BF2684" s="94" t="s">
        <v>4687</v>
      </c>
      <c r="BG2684" s="94" t="s">
        <v>4686</v>
      </c>
      <c r="BH2684" s="94" t="s">
        <v>4687</v>
      </c>
      <c r="BI2684" s="94" t="str">
        <f t="shared" si="1333"/>
        <v>RV9</v>
      </c>
    </row>
    <row r="2685" spans="56:61" hidden="1" x14ac:dyDescent="0.3">
      <c r="BD2685" t="str">
        <f t="shared" si="1332"/>
        <v>RV9WESTLANDS</v>
      </c>
      <c r="BE2685" s="94" t="s">
        <v>4633</v>
      </c>
      <c r="BF2685" s="94" t="s">
        <v>4634</v>
      </c>
      <c r="BG2685" s="94" t="s">
        <v>4633</v>
      </c>
      <c r="BH2685" s="94" t="s">
        <v>4634</v>
      </c>
      <c r="BI2685" s="94" t="str">
        <f t="shared" si="1333"/>
        <v>RV9</v>
      </c>
    </row>
    <row r="2686" spans="56:61" hidden="1" x14ac:dyDescent="0.3">
      <c r="BD2686" t="str">
        <f t="shared" si="1332"/>
        <v>RV9WESTLANDS IN-PATIENT 101741</v>
      </c>
      <c r="BE2686" s="94" t="s">
        <v>4674</v>
      </c>
      <c r="BF2686" s="94" t="s">
        <v>4675</v>
      </c>
      <c r="BG2686" s="94" t="s">
        <v>4674</v>
      </c>
      <c r="BH2686" s="94" t="s">
        <v>4675</v>
      </c>
      <c r="BI2686" s="94" t="str">
        <f t="shared" si="1333"/>
        <v>RV9</v>
      </c>
    </row>
    <row r="2687" spans="56:61" hidden="1" x14ac:dyDescent="0.3">
      <c r="BD2687" t="str">
        <f t="shared" si="1332"/>
        <v>RV9WESTWOOD HOSPITAL</v>
      </c>
      <c r="BE2687" s="94" t="s">
        <v>4629</v>
      </c>
      <c r="BF2687" s="94" t="s">
        <v>4630</v>
      </c>
      <c r="BG2687" s="94" t="s">
        <v>4629</v>
      </c>
      <c r="BH2687" s="94" t="s">
        <v>4630</v>
      </c>
      <c r="BI2687" s="94" t="str">
        <f t="shared" si="1333"/>
        <v>RV9</v>
      </c>
    </row>
    <row r="2688" spans="56:61" hidden="1" x14ac:dyDescent="0.3">
      <c r="BD2688" t="str">
        <f t="shared" si="1332"/>
        <v>RV9WHITBY HOSPITAL</v>
      </c>
      <c r="BE2688" s="94" t="s">
        <v>10023</v>
      </c>
      <c r="BF2688" s="94" t="s">
        <v>3134</v>
      </c>
      <c r="BG2688" s="94" t="s">
        <v>10023</v>
      </c>
      <c r="BH2688" s="94" t="s">
        <v>3134</v>
      </c>
      <c r="BI2688" s="94" t="str">
        <f t="shared" si="1333"/>
        <v>RV9</v>
      </c>
    </row>
    <row r="2689" spans="56:61" hidden="1" x14ac:dyDescent="0.3">
      <c r="BD2689" t="str">
        <f t="shared" si="1332"/>
        <v>RV9WILLOW GARTH RESIDENTIAL HOME</v>
      </c>
      <c r="BE2689" s="94" t="s">
        <v>4643</v>
      </c>
      <c r="BF2689" s="94" t="s">
        <v>4644</v>
      </c>
      <c r="BG2689" s="94" t="s">
        <v>4643</v>
      </c>
      <c r="BH2689" s="94" t="s">
        <v>4644</v>
      </c>
      <c r="BI2689" s="94" t="str">
        <f t="shared" si="1333"/>
        <v>RV9</v>
      </c>
    </row>
    <row r="2690" spans="56:61" hidden="1" x14ac:dyDescent="0.3">
      <c r="BD2690" t="str">
        <f t="shared" si="1332"/>
        <v>RV9WILLOW WARD IN-PATIENT</v>
      </c>
      <c r="BE2690" s="94" t="s">
        <v>4756</v>
      </c>
      <c r="BF2690" s="94" t="s">
        <v>4757</v>
      </c>
      <c r="BG2690" s="94" t="s">
        <v>4756</v>
      </c>
      <c r="BH2690" s="94" t="s">
        <v>4757</v>
      </c>
      <c r="BI2690" s="94" t="str">
        <f t="shared" si="1333"/>
        <v>RV9</v>
      </c>
    </row>
    <row r="2691" spans="56:61" hidden="1" x14ac:dyDescent="0.3">
      <c r="BD2691" t="str">
        <f t="shared" si="1332"/>
        <v>RV9WITHERNSEA HOSPITAL</v>
      </c>
      <c r="BE2691" s="94" t="s">
        <v>4615</v>
      </c>
      <c r="BF2691" s="94" t="s">
        <v>4616</v>
      </c>
      <c r="BG2691" s="94" t="s">
        <v>4615</v>
      </c>
      <c r="BH2691" s="94" t="s">
        <v>4616</v>
      </c>
      <c r="BI2691" s="94" t="str">
        <f t="shared" si="1333"/>
        <v>RV9</v>
      </c>
    </row>
    <row r="2692" spans="56:61" hidden="1" x14ac:dyDescent="0.3">
      <c r="BD2692" t="str">
        <f t="shared" si="1332"/>
        <v>RV9WITHERNSEA WARD</v>
      </c>
      <c r="BE2692" s="94" t="s">
        <v>4762</v>
      </c>
      <c r="BF2692" s="94" t="s">
        <v>4763</v>
      </c>
      <c r="BG2692" s="94" t="s">
        <v>4762</v>
      </c>
      <c r="BH2692" s="94" t="s">
        <v>4763</v>
      </c>
      <c r="BI2692" s="94" t="str">
        <f t="shared" si="1333"/>
        <v>RV9</v>
      </c>
    </row>
    <row r="2693" spans="56:61" hidden="1" x14ac:dyDescent="0.3">
      <c r="BD2693" t="str">
        <f t="shared" si="1332"/>
        <v>RV9WOLD HAVEN</v>
      </c>
      <c r="BE2693" s="94" t="s">
        <v>4611</v>
      </c>
      <c r="BF2693" s="94" t="s">
        <v>4612</v>
      </c>
      <c r="BG2693" s="94" t="s">
        <v>4611</v>
      </c>
      <c r="BH2693" s="94" t="s">
        <v>4612</v>
      </c>
      <c r="BI2693" s="94" t="str">
        <f t="shared" si="1333"/>
        <v>RV9</v>
      </c>
    </row>
    <row r="2694" spans="56:61" hidden="1" x14ac:dyDescent="0.3">
      <c r="BD2694" t="str">
        <f t="shared" si="1332"/>
        <v>RVJBATH MINERAL HOSPITAL</v>
      </c>
      <c r="BE2694" s="104" t="s">
        <v>888</v>
      </c>
      <c r="BF2694" s="104" t="s">
        <v>9534</v>
      </c>
      <c r="BG2694" s="104" t="s">
        <v>888</v>
      </c>
      <c r="BH2694" s="104" t="s">
        <v>9534</v>
      </c>
      <c r="BI2694" s="104" t="str">
        <f t="shared" si="1333"/>
        <v>RVJ</v>
      </c>
    </row>
    <row r="2695" spans="56:61" hidden="1" x14ac:dyDescent="0.3">
      <c r="BD2695" t="str">
        <f t="shared" si="1332"/>
        <v>RVJBRISTOL CHILDREN'S HOSPITAL</v>
      </c>
      <c r="BE2695" s="104" t="s">
        <v>889</v>
      </c>
      <c r="BF2695" s="104" t="s">
        <v>9535</v>
      </c>
      <c r="BG2695" s="104" t="s">
        <v>889</v>
      </c>
      <c r="BH2695" s="104" t="s">
        <v>9535</v>
      </c>
      <c r="BI2695" s="104" t="str">
        <f t="shared" si="1333"/>
        <v>RVJ</v>
      </c>
    </row>
    <row r="2696" spans="56:61" hidden="1" x14ac:dyDescent="0.3">
      <c r="BD2696" t="str">
        <f t="shared" si="1332"/>
        <v>RVJBRISTOL DENTAL HOSPITAL</v>
      </c>
      <c r="BE2696" s="104" t="s">
        <v>890</v>
      </c>
      <c r="BF2696" s="104" t="s">
        <v>9536</v>
      </c>
      <c r="BG2696" s="104" t="s">
        <v>890</v>
      </c>
      <c r="BH2696" s="104" t="s">
        <v>9536</v>
      </c>
      <c r="BI2696" s="104" t="str">
        <f t="shared" si="1333"/>
        <v>RVJ</v>
      </c>
    </row>
    <row r="2697" spans="56:61" hidden="1" x14ac:dyDescent="0.3">
      <c r="BD2697" t="str">
        <f t="shared" si="1332"/>
        <v>RVJBRISTOL ROYAL INFIRMARY</v>
      </c>
      <c r="BE2697" s="104" t="s">
        <v>475</v>
      </c>
      <c r="BF2697" s="104" t="s">
        <v>4777</v>
      </c>
      <c r="BG2697" s="104" t="s">
        <v>475</v>
      </c>
      <c r="BH2697" s="104" t="s">
        <v>4777</v>
      </c>
      <c r="BI2697" s="104" t="str">
        <f t="shared" si="1333"/>
        <v>RVJ</v>
      </c>
    </row>
    <row r="2698" spans="56:61" hidden="1" x14ac:dyDescent="0.3">
      <c r="BD2698" t="str">
        <f t="shared" si="1332"/>
        <v>RVJBURDEN NEUROLOGICAL HOSPITAL</v>
      </c>
      <c r="BE2698" s="104" t="s">
        <v>476</v>
      </c>
      <c r="BF2698" s="104" t="s">
        <v>9537</v>
      </c>
      <c r="BG2698" s="104" t="s">
        <v>476</v>
      </c>
      <c r="BH2698" s="104" t="s">
        <v>9537</v>
      </c>
      <c r="BI2698" s="104" t="str">
        <f t="shared" si="1333"/>
        <v>RVJ</v>
      </c>
    </row>
    <row r="2699" spans="56:61" hidden="1" x14ac:dyDescent="0.3">
      <c r="BD2699" t="str">
        <f t="shared" si="1332"/>
        <v>RVJCLEVEDON HOSPITAL</v>
      </c>
      <c r="BE2699" s="104" t="s">
        <v>477</v>
      </c>
      <c r="BF2699" s="104" t="s">
        <v>9538</v>
      </c>
      <c r="BG2699" s="104" t="s">
        <v>477</v>
      </c>
      <c r="BH2699" s="104" t="s">
        <v>9538</v>
      </c>
      <c r="BI2699" s="104" t="str">
        <f t="shared" si="1333"/>
        <v>RVJ</v>
      </c>
    </row>
    <row r="2700" spans="56:61" hidden="1" x14ac:dyDescent="0.3">
      <c r="BD2700" t="str">
        <f t="shared" si="1332"/>
        <v>RVJCOSSHAM HOSPITAL</v>
      </c>
      <c r="BE2700" s="104" t="s">
        <v>478</v>
      </c>
      <c r="BF2700" s="104" t="s">
        <v>7854</v>
      </c>
      <c r="BG2700" s="104" t="s">
        <v>478</v>
      </c>
      <c r="BH2700" s="104" t="s">
        <v>7854</v>
      </c>
      <c r="BI2700" s="104" t="str">
        <f t="shared" si="1333"/>
        <v>RVJ</v>
      </c>
    </row>
    <row r="2701" spans="56:61" hidden="1" x14ac:dyDescent="0.3">
      <c r="BD2701" t="str">
        <f t="shared" si="1332"/>
        <v>RVJFRENCHAY HOSPITAL</v>
      </c>
      <c r="BE2701" s="104" t="s">
        <v>479</v>
      </c>
      <c r="BF2701" s="104" t="s">
        <v>9539</v>
      </c>
      <c r="BG2701" s="104" t="s">
        <v>479</v>
      </c>
      <c r="BH2701" s="104" t="s">
        <v>9539</v>
      </c>
      <c r="BI2701" s="104" t="str">
        <f t="shared" si="1333"/>
        <v>RVJ</v>
      </c>
    </row>
    <row r="2702" spans="56:61" hidden="1" x14ac:dyDescent="0.3">
      <c r="BD2702" t="str">
        <f t="shared" si="1332"/>
        <v>RVJGLENSIDE HOSPITAL</v>
      </c>
      <c r="BE2702" s="104" t="s">
        <v>480</v>
      </c>
      <c r="BF2702" s="104" t="s">
        <v>9540</v>
      </c>
      <c r="BG2702" s="104" t="s">
        <v>480</v>
      </c>
      <c r="BH2702" s="104" t="s">
        <v>9540</v>
      </c>
      <c r="BI2702" s="104" t="str">
        <f t="shared" si="1333"/>
        <v>RVJ</v>
      </c>
    </row>
    <row r="2703" spans="56:61" hidden="1" x14ac:dyDescent="0.3">
      <c r="BD2703" t="str">
        <f t="shared" si="1332"/>
        <v>RVJHAM GREEN HOSPITAL</v>
      </c>
      <c r="BE2703" s="104" t="s">
        <v>481</v>
      </c>
      <c r="BF2703" s="104" t="s">
        <v>9541</v>
      </c>
      <c r="BG2703" s="104" t="s">
        <v>481</v>
      </c>
      <c r="BH2703" s="104" t="s">
        <v>9541</v>
      </c>
      <c r="BI2703" s="104" t="str">
        <f t="shared" si="1333"/>
        <v>RVJ</v>
      </c>
    </row>
    <row r="2704" spans="56:61" hidden="1" x14ac:dyDescent="0.3">
      <c r="BD2704" t="str">
        <f t="shared" si="1332"/>
        <v>RVJLYDNEY HOSPITAL SITE</v>
      </c>
      <c r="BE2704" s="104" t="s">
        <v>482</v>
      </c>
      <c r="BF2704" s="104" t="s">
        <v>9542</v>
      </c>
      <c r="BG2704" s="104" t="s">
        <v>482</v>
      </c>
      <c r="BH2704" s="104" t="s">
        <v>9542</v>
      </c>
      <c r="BI2704" s="104" t="str">
        <f t="shared" si="1333"/>
        <v>RVJ</v>
      </c>
    </row>
    <row r="2705" spans="56:61" hidden="1" x14ac:dyDescent="0.3">
      <c r="BD2705" t="str">
        <f t="shared" si="1332"/>
        <v>RVJMANOR PARK HOSPITAL</v>
      </c>
      <c r="BE2705" s="104" t="s">
        <v>483</v>
      </c>
      <c r="BF2705" s="104" t="s">
        <v>9543</v>
      </c>
      <c r="BG2705" s="104" t="s">
        <v>483</v>
      </c>
      <c r="BH2705" s="104" t="s">
        <v>9543</v>
      </c>
      <c r="BI2705" s="104" t="str">
        <f t="shared" si="1333"/>
        <v>RVJ</v>
      </c>
    </row>
    <row r="2706" spans="56:61" hidden="1" x14ac:dyDescent="0.3">
      <c r="BD2706" t="str">
        <f t="shared" si="1332"/>
        <v>RVJRIVERSIDE UNIT</v>
      </c>
      <c r="BE2706" s="104" t="s">
        <v>484</v>
      </c>
      <c r="BF2706" s="104" t="s">
        <v>9544</v>
      </c>
      <c r="BG2706" s="104" t="s">
        <v>484</v>
      </c>
      <c r="BH2706" s="104" t="s">
        <v>9544</v>
      </c>
      <c r="BI2706" s="104" t="str">
        <f t="shared" si="1333"/>
        <v>RVJ</v>
      </c>
    </row>
    <row r="2707" spans="56:61" hidden="1" x14ac:dyDescent="0.3">
      <c r="BD2707" t="str">
        <f t="shared" si="1332"/>
        <v>RVJSOUTHMEAD HOSPITAL</v>
      </c>
      <c r="BE2707" s="104" t="s">
        <v>485</v>
      </c>
      <c r="BF2707" s="104" t="s">
        <v>9545</v>
      </c>
      <c r="BG2707" s="104" t="s">
        <v>485</v>
      </c>
      <c r="BH2707" s="104" t="s">
        <v>9545</v>
      </c>
      <c r="BI2707" s="104" t="str">
        <f t="shared" si="1333"/>
        <v>RVJ</v>
      </c>
    </row>
    <row r="2708" spans="56:61" hidden="1" x14ac:dyDescent="0.3">
      <c r="BD2708" t="str">
        <f t="shared" si="1332"/>
        <v>RVJTHORNBURY HOSPITAL</v>
      </c>
      <c r="BE2708" s="104" t="s">
        <v>486</v>
      </c>
      <c r="BF2708" s="104" t="s">
        <v>7852</v>
      </c>
      <c r="BG2708" s="104" t="s">
        <v>486</v>
      </c>
      <c r="BH2708" s="104" t="s">
        <v>7852</v>
      </c>
      <c r="BI2708" s="104" t="str">
        <f t="shared" si="1333"/>
        <v>RVJ</v>
      </c>
    </row>
    <row r="2709" spans="56:61" hidden="1" x14ac:dyDescent="0.3">
      <c r="BD2709" t="str">
        <f t="shared" si="1332"/>
        <v>RVJWESTON GENERAL HOSPITAL</v>
      </c>
      <c r="BE2709" s="104" t="s">
        <v>487</v>
      </c>
      <c r="BF2709" s="104" t="s">
        <v>8943</v>
      </c>
      <c r="BG2709" s="104" t="s">
        <v>487</v>
      </c>
      <c r="BH2709" s="104" t="s">
        <v>8943</v>
      </c>
      <c r="BI2709" s="104" t="str">
        <f t="shared" si="1333"/>
        <v>RVJ</v>
      </c>
    </row>
    <row r="2710" spans="56:61" hidden="1" x14ac:dyDescent="0.3">
      <c r="BD2710" t="str">
        <f t="shared" si="1332"/>
        <v>RVNB&amp;NES ADULT</v>
      </c>
      <c r="BE2710" s="104" t="s">
        <v>4815</v>
      </c>
      <c r="BF2710" s="104" t="s">
        <v>4816</v>
      </c>
      <c r="BG2710" s="104" t="s">
        <v>4815</v>
      </c>
      <c r="BH2710" s="104" t="s">
        <v>4816</v>
      </c>
      <c r="BI2710" s="104" t="str">
        <f t="shared" si="1333"/>
        <v>RVN</v>
      </c>
    </row>
    <row r="2711" spans="56:61" hidden="1" x14ac:dyDescent="0.3">
      <c r="BD2711" t="str">
        <f t="shared" si="1332"/>
        <v>RVNB&amp;NES OLDER ADULT</v>
      </c>
      <c r="BE2711" s="104" t="s">
        <v>4817</v>
      </c>
      <c r="BF2711" s="104" t="s">
        <v>4818</v>
      </c>
      <c r="BG2711" s="104" t="s">
        <v>4817</v>
      </c>
      <c r="BH2711" s="104" t="s">
        <v>4818</v>
      </c>
      <c r="BI2711" s="104" t="str">
        <f t="shared" si="1333"/>
        <v>RVN</v>
      </c>
    </row>
    <row r="2712" spans="56:61" hidden="1" x14ac:dyDescent="0.3">
      <c r="BD2712" t="str">
        <f t="shared" si="1332"/>
        <v>RVNB&amp;NES SDAS</v>
      </c>
      <c r="BE2712" s="104" t="s">
        <v>4819</v>
      </c>
      <c r="BF2712" s="104" t="s">
        <v>4820</v>
      </c>
      <c r="BG2712" s="104" t="s">
        <v>4819</v>
      </c>
      <c r="BH2712" s="104" t="s">
        <v>4820</v>
      </c>
      <c r="BI2712" s="104" t="str">
        <f t="shared" si="1333"/>
        <v>RVN</v>
      </c>
    </row>
    <row r="2713" spans="56:61" hidden="1" x14ac:dyDescent="0.3">
      <c r="BD2713" t="str">
        <f t="shared" si="1332"/>
        <v>RVNBLACKBERRY HILL HOSPITAL</v>
      </c>
      <c r="BE2713" s="104" t="s">
        <v>4786</v>
      </c>
      <c r="BF2713" s="104" t="s">
        <v>4787</v>
      </c>
      <c r="BG2713" s="104" t="s">
        <v>4786</v>
      </c>
      <c r="BH2713" s="104" t="s">
        <v>4787</v>
      </c>
      <c r="BI2713" s="104" t="str">
        <f t="shared" si="1333"/>
        <v>RVN</v>
      </c>
    </row>
    <row r="2714" spans="56:61" hidden="1" x14ac:dyDescent="0.3">
      <c r="BD2714" t="str">
        <f t="shared" si="1332"/>
        <v>RVNBRENTRY SITE</v>
      </c>
      <c r="BE2714" s="104" t="s">
        <v>4811</v>
      </c>
      <c r="BF2714" s="104" t="s">
        <v>4812</v>
      </c>
      <c r="BG2714" s="104" t="s">
        <v>4811</v>
      </c>
      <c r="BH2714" s="104" t="s">
        <v>4812</v>
      </c>
      <c r="BI2714" s="104" t="str">
        <f t="shared" si="1333"/>
        <v>RVN</v>
      </c>
    </row>
    <row r="2715" spans="56:61" hidden="1" x14ac:dyDescent="0.3">
      <c r="BD2715" t="str">
        <f t="shared" si="1332"/>
        <v>RVNBRISTOL ADULT</v>
      </c>
      <c r="BE2715" s="104" t="s">
        <v>4821</v>
      </c>
      <c r="BF2715" s="104" t="s">
        <v>4822</v>
      </c>
      <c r="BG2715" s="104" t="s">
        <v>4821</v>
      </c>
      <c r="BH2715" s="104" t="s">
        <v>4822</v>
      </c>
      <c r="BI2715" s="104" t="str">
        <f t="shared" si="1333"/>
        <v>RVN</v>
      </c>
    </row>
    <row r="2716" spans="56:61" hidden="1" x14ac:dyDescent="0.3">
      <c r="BD2716" t="str">
        <f t="shared" si="1332"/>
        <v>RVNBRISTOL ADULT SDAS</v>
      </c>
      <c r="BE2716" s="104" t="s">
        <v>4829</v>
      </c>
      <c r="BF2716" s="104" t="s">
        <v>4830</v>
      </c>
      <c r="BG2716" s="104" t="s">
        <v>4829</v>
      </c>
      <c r="BH2716" s="104" t="s">
        <v>4830</v>
      </c>
      <c r="BI2716" s="104" t="str">
        <f t="shared" si="1333"/>
        <v>RVN</v>
      </c>
    </row>
    <row r="2717" spans="56:61" hidden="1" x14ac:dyDescent="0.3">
      <c r="BD2717" t="str">
        <f t="shared" si="1332"/>
        <v>RVNBRISTOL OLDER ADULT</v>
      </c>
      <c r="BE2717" s="104" t="s">
        <v>4825</v>
      </c>
      <c r="BF2717" s="104" t="s">
        <v>4826</v>
      </c>
      <c r="BG2717" s="104" t="s">
        <v>4825</v>
      </c>
      <c r="BH2717" s="104" t="s">
        <v>4826</v>
      </c>
      <c r="BI2717" s="104" t="str">
        <f t="shared" si="1333"/>
        <v>RVN</v>
      </c>
    </row>
    <row r="2718" spans="56:61" hidden="1" x14ac:dyDescent="0.3">
      <c r="BD2718" t="str">
        <f t="shared" si="1332"/>
        <v>RVNBRISTOL ROYAL INFIRMARY</v>
      </c>
      <c r="BE2718" s="104" t="s">
        <v>4776</v>
      </c>
      <c r="BF2718" s="104" t="s">
        <v>4777</v>
      </c>
      <c r="BG2718" s="104" t="s">
        <v>4776</v>
      </c>
      <c r="BH2718" s="104" t="s">
        <v>4777</v>
      </c>
      <c r="BI2718" s="104" t="str">
        <f t="shared" si="1333"/>
        <v>RVN</v>
      </c>
    </row>
    <row r="2719" spans="56:61" hidden="1" x14ac:dyDescent="0.3">
      <c r="BD2719" t="str">
        <f t="shared" si="1332"/>
        <v>RVNBRISTOL SDAS</v>
      </c>
      <c r="BE2719" s="104" t="s">
        <v>4827</v>
      </c>
      <c r="BF2719" s="104" t="s">
        <v>4828</v>
      </c>
      <c r="BG2719" s="104" t="s">
        <v>4827</v>
      </c>
      <c r="BH2719" s="104" t="s">
        <v>4828</v>
      </c>
      <c r="BI2719" s="104" t="str">
        <f t="shared" si="1333"/>
        <v>RVN</v>
      </c>
    </row>
    <row r="2720" spans="56:61" hidden="1" x14ac:dyDescent="0.3">
      <c r="BD2720" t="str">
        <f t="shared" si="1332"/>
        <v>RVNBRISTOL UNIVERSITY</v>
      </c>
      <c r="BE2720" s="104" t="s">
        <v>4788</v>
      </c>
      <c r="BF2720" s="104" t="s">
        <v>4789</v>
      </c>
      <c r="BG2720" s="104" t="s">
        <v>4788</v>
      </c>
      <c r="BH2720" s="104" t="s">
        <v>4789</v>
      </c>
      <c r="BI2720" s="104" t="str">
        <f t="shared" si="1333"/>
        <v>RVN</v>
      </c>
    </row>
    <row r="2721" spans="56:61" hidden="1" x14ac:dyDescent="0.3">
      <c r="BD2721" t="str">
        <f t="shared" si="1332"/>
        <v>RVNBROOKLAND HALL</v>
      </c>
      <c r="BE2721" s="104" t="s">
        <v>4780</v>
      </c>
      <c r="BF2721" s="104" t="s">
        <v>4781</v>
      </c>
      <c r="BG2721" s="104" t="s">
        <v>4780</v>
      </c>
      <c r="BH2721" s="104" t="s">
        <v>4781</v>
      </c>
      <c r="BI2721" s="104" t="str">
        <f t="shared" si="1333"/>
        <v>RVN</v>
      </c>
    </row>
    <row r="2722" spans="56:61" hidden="1" x14ac:dyDescent="0.3">
      <c r="BD2722" t="str">
        <f t="shared" si="1332"/>
        <v xml:space="preserve">RVNCALLINGTON ROAD </v>
      </c>
      <c r="BE2722" s="104" t="s">
        <v>8763</v>
      </c>
      <c r="BF2722" s="104" t="s">
        <v>9547</v>
      </c>
      <c r="BG2722" s="104" t="s">
        <v>8763</v>
      </c>
      <c r="BH2722" s="104" t="s">
        <v>9547</v>
      </c>
      <c r="BI2722" s="104" t="str">
        <f t="shared" si="1333"/>
        <v>RVN</v>
      </c>
    </row>
    <row r="2723" spans="56:61" hidden="1" x14ac:dyDescent="0.3">
      <c r="BD2723" t="str">
        <f t="shared" si="1332"/>
        <v>RVNCENTRAL WILTS AOWA</v>
      </c>
      <c r="BE2723" s="104" t="s">
        <v>4863</v>
      </c>
      <c r="BF2723" s="104" t="s">
        <v>4864</v>
      </c>
      <c r="BG2723" s="104" t="s">
        <v>4863</v>
      </c>
      <c r="BH2723" s="104" t="s">
        <v>4864</v>
      </c>
      <c r="BI2723" s="104" t="str">
        <f t="shared" si="1333"/>
        <v>RVN</v>
      </c>
    </row>
    <row r="2724" spans="56:61" hidden="1" x14ac:dyDescent="0.3">
      <c r="BD2724" t="str">
        <f t="shared" si="1332"/>
        <v>RVNCITY HALL</v>
      </c>
      <c r="BE2724" s="104" t="s">
        <v>4813</v>
      </c>
      <c r="BF2724" s="104" t="s">
        <v>4814</v>
      </c>
      <c r="BG2724" s="104" t="s">
        <v>4813</v>
      </c>
      <c r="BH2724" s="104" t="s">
        <v>4814</v>
      </c>
      <c r="BI2724" s="104" t="str">
        <f t="shared" si="1333"/>
        <v>RVN</v>
      </c>
    </row>
    <row r="2725" spans="56:61" hidden="1" x14ac:dyDescent="0.3">
      <c r="BD2725" t="str">
        <f t="shared" si="1332"/>
        <v>RVNCOLSTON FORT</v>
      </c>
      <c r="BE2725" s="104" t="s">
        <v>4782</v>
      </c>
      <c r="BF2725" s="104" t="s">
        <v>4783</v>
      </c>
      <c r="BG2725" s="104" t="s">
        <v>4782</v>
      </c>
      <c r="BH2725" s="104" t="s">
        <v>4783</v>
      </c>
      <c r="BI2725" s="104" t="str">
        <f t="shared" si="1333"/>
        <v>RVN</v>
      </c>
    </row>
    <row r="2726" spans="56:61" hidden="1" x14ac:dyDescent="0.3">
      <c r="BD2726" t="str">
        <f t="shared" ref="BD2726:BD2789" si="1334">CONCATENATE(LEFT(BE2726, 3),BF2726)</f>
        <v>RVNCORUM TWO</v>
      </c>
      <c r="BE2726" s="104" t="s">
        <v>4796</v>
      </c>
      <c r="BF2726" s="104" t="s">
        <v>4797</v>
      </c>
      <c r="BG2726" s="104" t="s">
        <v>4796</v>
      </c>
      <c r="BH2726" s="104" t="s">
        <v>4797</v>
      </c>
      <c r="BI2726" s="104" t="str">
        <f t="shared" ref="BI2726:BI2789" si="1335">LEFT(BG2726,3)</f>
        <v>RVN</v>
      </c>
    </row>
    <row r="2727" spans="56:61" hidden="1" x14ac:dyDescent="0.3">
      <c r="BD2727" t="str">
        <f t="shared" si="1334"/>
        <v>RVNEMERGENCY 001</v>
      </c>
      <c r="BE2727" s="104" t="s">
        <v>4764</v>
      </c>
      <c r="BF2727" s="104" t="s">
        <v>4765</v>
      </c>
      <c r="BG2727" s="104" t="s">
        <v>4764</v>
      </c>
      <c r="BH2727" s="104" t="s">
        <v>4765</v>
      </c>
      <c r="BI2727" s="104" t="str">
        <f t="shared" si="1335"/>
        <v>RVN</v>
      </c>
    </row>
    <row r="2728" spans="56:61" hidden="1" x14ac:dyDescent="0.3">
      <c r="BD2728" t="str">
        <f t="shared" si="1334"/>
        <v xml:space="preserve">RVNFOUNTAIN WAY, SALISBURY </v>
      </c>
      <c r="BE2728" s="104" t="s">
        <v>8767</v>
      </c>
      <c r="BF2728" s="104" t="s">
        <v>9548</v>
      </c>
      <c r="BG2728" s="104" t="s">
        <v>8767</v>
      </c>
      <c r="BH2728" s="104" t="s">
        <v>9548</v>
      </c>
      <c r="BI2728" s="104" t="str">
        <f t="shared" si="1335"/>
        <v>RVN</v>
      </c>
    </row>
    <row r="2729" spans="56:61" hidden="1" x14ac:dyDescent="0.3">
      <c r="BD2729" t="str">
        <f t="shared" si="1334"/>
        <v>RVNFROMESIDE</v>
      </c>
      <c r="BE2729" s="104" t="s">
        <v>4823</v>
      </c>
      <c r="BF2729" s="104" t="s">
        <v>4824</v>
      </c>
      <c r="BG2729" s="104" t="s">
        <v>4823</v>
      </c>
      <c r="BH2729" s="104" t="s">
        <v>4824</v>
      </c>
      <c r="BI2729" s="104" t="str">
        <f t="shared" si="1335"/>
        <v>RVN</v>
      </c>
    </row>
    <row r="2730" spans="56:61" hidden="1" x14ac:dyDescent="0.3">
      <c r="BD2730" t="str">
        <f t="shared" si="1334"/>
        <v>RVNGREAT WESTERN HOSPITAL AWP</v>
      </c>
      <c r="BE2730" s="104" t="s">
        <v>4807</v>
      </c>
      <c r="BF2730" s="104" t="s">
        <v>4808</v>
      </c>
      <c r="BG2730" s="104" t="s">
        <v>4807</v>
      </c>
      <c r="BH2730" s="104" t="s">
        <v>4808</v>
      </c>
      <c r="BI2730" s="104" t="str">
        <f t="shared" si="1335"/>
        <v>RVN</v>
      </c>
    </row>
    <row r="2731" spans="56:61" hidden="1" x14ac:dyDescent="0.3">
      <c r="BD2731" t="str">
        <f t="shared" si="1334"/>
        <v xml:space="preserve">RVNGREEN LAND HOSPITAL, DEVIZES </v>
      </c>
      <c r="BE2731" s="104" t="s">
        <v>8768</v>
      </c>
      <c r="BF2731" s="104" t="s">
        <v>9549</v>
      </c>
      <c r="BG2731" s="104" t="s">
        <v>8768</v>
      </c>
      <c r="BH2731" s="104" t="s">
        <v>9549</v>
      </c>
      <c r="BI2731" s="104" t="str">
        <f t="shared" si="1335"/>
        <v>RVN</v>
      </c>
    </row>
    <row r="2732" spans="56:61" hidden="1" x14ac:dyDescent="0.3">
      <c r="BD2732" t="str">
        <f t="shared" si="1334"/>
        <v xml:space="preserve">RVNHILLVIEW LODGE </v>
      </c>
      <c r="BE2732" s="104" t="s">
        <v>8762</v>
      </c>
      <c r="BF2732" s="104" t="s">
        <v>9550</v>
      </c>
      <c r="BG2732" s="104" t="s">
        <v>8762</v>
      </c>
      <c r="BH2732" s="104" t="s">
        <v>9550</v>
      </c>
      <c r="BI2732" s="104" t="str">
        <f t="shared" si="1335"/>
        <v>RVN</v>
      </c>
    </row>
    <row r="2733" spans="56:61" hidden="1" x14ac:dyDescent="0.3">
      <c r="BD2733" t="str">
        <f t="shared" si="1334"/>
        <v xml:space="preserve">RVNLOCKING CASTLE </v>
      </c>
      <c r="BE2733" s="104" t="s">
        <v>8764</v>
      </c>
      <c r="BF2733" s="104" t="s">
        <v>9551</v>
      </c>
      <c r="BG2733" s="104" t="s">
        <v>8764</v>
      </c>
      <c r="BH2733" s="104" t="s">
        <v>9551</v>
      </c>
      <c r="BI2733" s="104" t="str">
        <f t="shared" si="1335"/>
        <v>RVN</v>
      </c>
    </row>
    <row r="2734" spans="56:61" hidden="1" x14ac:dyDescent="0.3">
      <c r="BD2734" t="str">
        <f t="shared" si="1334"/>
        <v>RVNLONG FOX UNIT</v>
      </c>
      <c r="BE2734" s="104" t="s">
        <v>4792</v>
      </c>
      <c r="BF2734" s="104" t="s">
        <v>4793</v>
      </c>
      <c r="BG2734" s="104" t="s">
        <v>4792</v>
      </c>
      <c r="BH2734" s="104" t="s">
        <v>4793</v>
      </c>
      <c r="BI2734" s="104" t="str">
        <f t="shared" si="1335"/>
        <v>RVN</v>
      </c>
    </row>
    <row r="2735" spans="56:61" hidden="1" x14ac:dyDescent="0.3">
      <c r="BD2735" t="str">
        <f t="shared" si="1334"/>
        <v>RVNMELKSHAM COMMUNITY HOSPITAL</v>
      </c>
      <c r="BE2735" s="104" t="s">
        <v>4800</v>
      </c>
      <c r="BF2735" s="104" t="s">
        <v>4801</v>
      </c>
      <c r="BG2735" s="104" t="s">
        <v>4800</v>
      </c>
      <c r="BH2735" s="104" t="s">
        <v>4801</v>
      </c>
      <c r="BI2735" s="104" t="str">
        <f t="shared" si="1335"/>
        <v>RVN</v>
      </c>
    </row>
    <row r="2736" spans="56:61" hidden="1" x14ac:dyDescent="0.3">
      <c r="BD2736" t="str">
        <f t="shared" si="1334"/>
        <v>RVNMENTAL HEALTH BRISTOL SOUTH PLAZA</v>
      </c>
      <c r="BE2736" s="104" t="s">
        <v>4774</v>
      </c>
      <c r="BF2736" s="104" t="s">
        <v>4775</v>
      </c>
      <c r="BG2736" s="104" t="s">
        <v>4774</v>
      </c>
      <c r="BH2736" s="104" t="s">
        <v>4775</v>
      </c>
      <c r="BI2736" s="104" t="str">
        <f t="shared" si="1335"/>
        <v>RVN</v>
      </c>
    </row>
    <row r="2737" spans="56:61" hidden="1" x14ac:dyDescent="0.3">
      <c r="BD2737" t="str">
        <f t="shared" si="1334"/>
        <v>RVNNEW FRIENDS HALL</v>
      </c>
      <c r="BE2737" s="104" t="s">
        <v>4790</v>
      </c>
      <c r="BF2737" s="104" t="s">
        <v>4791</v>
      </c>
      <c r="BG2737" s="104" t="s">
        <v>4790</v>
      </c>
      <c r="BH2737" s="104" t="s">
        <v>4791</v>
      </c>
      <c r="BI2737" s="104" t="str">
        <f t="shared" si="1335"/>
        <v>RVN</v>
      </c>
    </row>
    <row r="2738" spans="56:61" hidden="1" x14ac:dyDescent="0.3">
      <c r="BD2738" t="str">
        <f t="shared" si="1334"/>
        <v>RVNNORTH SOMERSET ADULT</v>
      </c>
      <c r="BE2738" s="104" t="s">
        <v>4845</v>
      </c>
      <c r="BF2738" s="104" t="s">
        <v>4846</v>
      </c>
      <c r="BG2738" s="104" t="s">
        <v>4845</v>
      </c>
      <c r="BH2738" s="104" t="s">
        <v>4846</v>
      </c>
      <c r="BI2738" s="104" t="str">
        <f t="shared" si="1335"/>
        <v>RVN</v>
      </c>
    </row>
    <row r="2739" spans="56:61" hidden="1" x14ac:dyDescent="0.3">
      <c r="BD2739" t="str">
        <f t="shared" si="1334"/>
        <v>RVNNORTH SOMERSET CTPLD</v>
      </c>
      <c r="BE2739" s="104" t="s">
        <v>4847</v>
      </c>
      <c r="BF2739" s="104" t="s">
        <v>4848</v>
      </c>
      <c r="BG2739" s="104" t="s">
        <v>4847</v>
      </c>
      <c r="BH2739" s="104" t="s">
        <v>4848</v>
      </c>
      <c r="BI2739" s="104" t="str">
        <f t="shared" si="1335"/>
        <v>RVN</v>
      </c>
    </row>
    <row r="2740" spans="56:61" hidden="1" x14ac:dyDescent="0.3">
      <c r="BD2740" t="str">
        <f t="shared" si="1334"/>
        <v>RVNNORTH SOMERSET EIS</v>
      </c>
      <c r="BE2740" s="104" t="s">
        <v>4853</v>
      </c>
      <c r="BF2740" s="104" t="s">
        <v>4854</v>
      </c>
      <c r="BG2740" s="104" t="s">
        <v>4853</v>
      </c>
      <c r="BH2740" s="104" t="s">
        <v>4854</v>
      </c>
      <c r="BI2740" s="104" t="str">
        <f t="shared" si="1335"/>
        <v>RVN</v>
      </c>
    </row>
    <row r="2741" spans="56:61" hidden="1" x14ac:dyDescent="0.3">
      <c r="BD2741" t="str">
        <f t="shared" si="1334"/>
        <v>RVNNORTH SOMERSET OLDER ADULT</v>
      </c>
      <c r="BE2741" s="104" t="s">
        <v>4849</v>
      </c>
      <c r="BF2741" s="104" t="s">
        <v>4850</v>
      </c>
      <c r="BG2741" s="104" t="s">
        <v>4849</v>
      </c>
      <c r="BH2741" s="104" t="s">
        <v>4850</v>
      </c>
      <c r="BI2741" s="104" t="str">
        <f t="shared" si="1335"/>
        <v>RVN</v>
      </c>
    </row>
    <row r="2742" spans="56:61" hidden="1" x14ac:dyDescent="0.3">
      <c r="BD2742" t="str">
        <f t="shared" si="1334"/>
        <v>RVNNORTH SOMERSET SDAS</v>
      </c>
      <c r="BE2742" s="104" t="s">
        <v>4851</v>
      </c>
      <c r="BF2742" s="104" t="s">
        <v>4852</v>
      </c>
      <c r="BG2742" s="104" t="s">
        <v>4851</v>
      </c>
      <c r="BH2742" s="104" t="s">
        <v>4852</v>
      </c>
      <c r="BI2742" s="104" t="str">
        <f t="shared" si="1335"/>
        <v>RVN</v>
      </c>
    </row>
    <row r="2743" spans="56:61" hidden="1" x14ac:dyDescent="0.3">
      <c r="BD2743" t="str">
        <f t="shared" si="1334"/>
        <v>RVNNORTH WILTS SDAS</v>
      </c>
      <c r="BE2743" s="104" t="s">
        <v>4865</v>
      </c>
      <c r="BF2743" s="104" t="s">
        <v>4866</v>
      </c>
      <c r="BG2743" s="104" t="s">
        <v>4865</v>
      </c>
      <c r="BH2743" s="104" t="s">
        <v>4866</v>
      </c>
      <c r="BI2743" s="104" t="str">
        <f t="shared" si="1335"/>
        <v>RVN</v>
      </c>
    </row>
    <row r="2744" spans="56:61" hidden="1" x14ac:dyDescent="0.3">
      <c r="BD2744" t="str">
        <f t="shared" si="1334"/>
        <v>RVNOLDER ADULT INPATIENT UNIT, LONG FOX UNIT</v>
      </c>
      <c r="BE2744" s="104" t="s">
        <v>4855</v>
      </c>
      <c r="BF2744" s="104" t="s">
        <v>4856</v>
      </c>
      <c r="BG2744" s="104" t="s">
        <v>4855</v>
      </c>
      <c r="BH2744" s="104" t="s">
        <v>4856</v>
      </c>
      <c r="BI2744" s="104" t="str">
        <f t="shared" si="1335"/>
        <v>RVN</v>
      </c>
    </row>
    <row r="2745" spans="56:61" hidden="1" x14ac:dyDescent="0.3">
      <c r="BD2745" t="str">
        <f t="shared" si="1334"/>
        <v>RVNOP SGLOS MEMORY SGLOS</v>
      </c>
      <c r="BE2745" s="104" t="s">
        <v>4837</v>
      </c>
      <c r="BF2745" s="104" t="s">
        <v>4838</v>
      </c>
      <c r="BG2745" s="104" t="s">
        <v>4837</v>
      </c>
      <c r="BH2745" s="104" t="s">
        <v>4838</v>
      </c>
      <c r="BI2745" s="104" t="str">
        <f t="shared" si="1335"/>
        <v>RVN</v>
      </c>
    </row>
    <row r="2746" spans="56:61" hidden="1" x14ac:dyDescent="0.3">
      <c r="BD2746" t="str">
        <f t="shared" si="1334"/>
        <v>RVNOP SWINDON MEMORY</v>
      </c>
      <c r="BE2746" s="104" t="s">
        <v>4843</v>
      </c>
      <c r="BF2746" s="104" t="s">
        <v>4844</v>
      </c>
      <c r="BG2746" s="104" t="s">
        <v>4843</v>
      </c>
      <c r="BH2746" s="104" t="s">
        <v>4844</v>
      </c>
      <c r="BI2746" s="104" t="str">
        <f t="shared" si="1335"/>
        <v>RVN</v>
      </c>
    </row>
    <row r="2747" spans="56:61" hidden="1" x14ac:dyDescent="0.3">
      <c r="BD2747" t="str">
        <f t="shared" si="1334"/>
        <v>RVNOP WILTS MEMORY SWILTS</v>
      </c>
      <c r="BE2747" s="104" t="s">
        <v>4859</v>
      </c>
      <c r="BF2747" s="104" t="s">
        <v>4860</v>
      </c>
      <c r="BG2747" s="104" t="s">
        <v>4859</v>
      </c>
      <c r="BH2747" s="104" t="s">
        <v>4860</v>
      </c>
      <c r="BI2747" s="104" t="str">
        <f t="shared" si="1335"/>
        <v>RVN</v>
      </c>
    </row>
    <row r="2748" spans="56:61" hidden="1" x14ac:dyDescent="0.3">
      <c r="BD2748" t="str">
        <f t="shared" si="1334"/>
        <v>RVNRED GABLES</v>
      </c>
      <c r="BE2748" s="104" t="s">
        <v>4798</v>
      </c>
      <c r="BF2748" s="104" t="s">
        <v>4799</v>
      </c>
      <c r="BG2748" s="104" t="s">
        <v>4798</v>
      </c>
      <c r="BH2748" s="104" t="s">
        <v>4799</v>
      </c>
      <c r="BI2748" s="104" t="str">
        <f t="shared" si="1335"/>
        <v>RVN</v>
      </c>
    </row>
    <row r="2749" spans="56:61" hidden="1" x14ac:dyDescent="0.3">
      <c r="BD2749" t="str">
        <f t="shared" si="1334"/>
        <v>RVNROCK HALL</v>
      </c>
      <c r="BE2749" s="104" t="s">
        <v>4770</v>
      </c>
      <c r="BF2749" s="104" t="s">
        <v>4771</v>
      </c>
      <c r="BG2749" s="104" t="s">
        <v>4770</v>
      </c>
      <c r="BH2749" s="104" t="s">
        <v>4771</v>
      </c>
      <c r="BI2749" s="104" t="str">
        <f t="shared" si="1335"/>
        <v>RVN</v>
      </c>
    </row>
    <row r="2750" spans="56:61" hidden="1" x14ac:dyDescent="0.3">
      <c r="BD2750" t="str">
        <f t="shared" si="1334"/>
        <v xml:space="preserve">RVNSANDALWOOD COURT, SWINDON </v>
      </c>
      <c r="BE2750" s="104" t="s">
        <v>8769</v>
      </c>
      <c r="BF2750" s="104" t="s">
        <v>9552</v>
      </c>
      <c r="BG2750" s="104" t="s">
        <v>8769</v>
      </c>
      <c r="BH2750" s="104" t="s">
        <v>9552</v>
      </c>
      <c r="BI2750" s="104" t="str">
        <f t="shared" si="1335"/>
        <v>RVN</v>
      </c>
    </row>
    <row r="2751" spans="56:61" hidden="1" x14ac:dyDescent="0.3">
      <c r="BD2751" t="str">
        <f t="shared" si="1334"/>
        <v>RVNSAVERNAKE HOSPITAL</v>
      </c>
      <c r="BE2751" s="104" t="s">
        <v>4804</v>
      </c>
      <c r="BF2751" s="104" t="s">
        <v>3743</v>
      </c>
      <c r="BG2751" s="104" t="s">
        <v>4804</v>
      </c>
      <c r="BH2751" s="104" t="s">
        <v>3743</v>
      </c>
      <c r="BI2751" s="104" t="str">
        <f t="shared" si="1335"/>
        <v>RVN</v>
      </c>
    </row>
    <row r="2752" spans="56:61" hidden="1" x14ac:dyDescent="0.3">
      <c r="BD2752" t="str">
        <f t="shared" si="1334"/>
        <v>RVNSOUTH GLOS OLDER ADULT</v>
      </c>
      <c r="BE2752" s="104" t="s">
        <v>4835</v>
      </c>
      <c r="BF2752" s="104" t="s">
        <v>4836</v>
      </c>
      <c r="BG2752" s="104" t="s">
        <v>4835</v>
      </c>
      <c r="BH2752" s="104" t="s">
        <v>4836</v>
      </c>
      <c r="BI2752" s="104" t="str">
        <f t="shared" si="1335"/>
        <v>RVN</v>
      </c>
    </row>
    <row r="2753" spans="56:61" hidden="1" x14ac:dyDescent="0.3">
      <c r="BD2753" t="str">
        <f t="shared" si="1334"/>
        <v>RVNSOUTH GLOUCESTERSHIRE KINGSWOOD CLDT</v>
      </c>
      <c r="BE2753" s="104" t="s">
        <v>4831</v>
      </c>
      <c r="BF2753" s="104" t="s">
        <v>4832</v>
      </c>
      <c r="BG2753" s="104" t="s">
        <v>4831</v>
      </c>
      <c r="BH2753" s="104" t="s">
        <v>4832</v>
      </c>
      <c r="BI2753" s="104" t="str">
        <f t="shared" si="1335"/>
        <v>RVN</v>
      </c>
    </row>
    <row r="2754" spans="56:61" hidden="1" x14ac:dyDescent="0.3">
      <c r="BD2754" t="str">
        <f t="shared" si="1334"/>
        <v>RVNSOUTH GLOUCESTERSHIRE THORNBURY CLDT</v>
      </c>
      <c r="BE2754" s="104" t="s">
        <v>4833</v>
      </c>
      <c r="BF2754" s="104" t="s">
        <v>4834</v>
      </c>
      <c r="BG2754" s="104" t="s">
        <v>4833</v>
      </c>
      <c r="BH2754" s="104" t="s">
        <v>4834</v>
      </c>
      <c r="BI2754" s="104" t="str">
        <f t="shared" si="1335"/>
        <v>RVN</v>
      </c>
    </row>
    <row r="2755" spans="56:61" hidden="1" x14ac:dyDescent="0.3">
      <c r="BD2755" t="str">
        <f t="shared" si="1334"/>
        <v>RVNSOUTH WILTS ADAS</v>
      </c>
      <c r="BE2755" s="104" t="s">
        <v>4861</v>
      </c>
      <c r="BF2755" s="104" t="s">
        <v>4862</v>
      </c>
      <c r="BG2755" s="104" t="s">
        <v>4861</v>
      </c>
      <c r="BH2755" s="104" t="s">
        <v>4862</v>
      </c>
      <c r="BI2755" s="104" t="str">
        <f t="shared" si="1335"/>
        <v>RVN</v>
      </c>
    </row>
    <row r="2756" spans="56:61" hidden="1" x14ac:dyDescent="0.3">
      <c r="BD2756" t="str">
        <f t="shared" si="1334"/>
        <v>RVNSOUTH WILTS CRHT</v>
      </c>
      <c r="BE2756" s="104" t="s">
        <v>4857</v>
      </c>
      <c r="BF2756" s="104" t="s">
        <v>4858</v>
      </c>
      <c r="BG2756" s="104" t="s">
        <v>4857</v>
      </c>
      <c r="BH2756" s="104" t="s">
        <v>4858</v>
      </c>
      <c r="BI2756" s="104" t="str">
        <f t="shared" si="1335"/>
        <v>RVN</v>
      </c>
    </row>
    <row r="2757" spans="56:61" hidden="1" x14ac:dyDescent="0.3">
      <c r="BD2757" t="str">
        <f t="shared" si="1334"/>
        <v>RVNSOUTHMEAD HOSPITAL AWP</v>
      </c>
      <c r="BE2757" s="104" t="s">
        <v>4784</v>
      </c>
      <c r="BF2757" s="104" t="s">
        <v>4785</v>
      </c>
      <c r="BG2757" s="104" t="s">
        <v>4784</v>
      </c>
      <c r="BH2757" s="104" t="s">
        <v>4785</v>
      </c>
      <c r="BI2757" s="104" t="str">
        <f t="shared" si="1335"/>
        <v>RVN</v>
      </c>
    </row>
    <row r="2758" spans="56:61" hidden="1" x14ac:dyDescent="0.3">
      <c r="BD2758" t="str">
        <f t="shared" si="1334"/>
        <v>RVNST MARTINS HOSPITAL (BATH)</v>
      </c>
      <c r="BE2758" s="104" t="s">
        <v>4766</v>
      </c>
      <c r="BF2758" s="104" t="s">
        <v>4767</v>
      </c>
      <c r="BG2758" s="104" t="s">
        <v>4766</v>
      </c>
      <c r="BH2758" s="104" t="s">
        <v>4767</v>
      </c>
      <c r="BI2758" s="104" t="str">
        <f t="shared" si="1335"/>
        <v>RVN</v>
      </c>
    </row>
    <row r="2759" spans="56:61" hidden="1" x14ac:dyDescent="0.3">
      <c r="BD2759" t="str">
        <f t="shared" si="1334"/>
        <v>RVNSTOKES CROFT</v>
      </c>
      <c r="BE2759" s="104" t="s">
        <v>4778</v>
      </c>
      <c r="BF2759" s="104" t="s">
        <v>4779</v>
      </c>
      <c r="BG2759" s="104" t="s">
        <v>4778</v>
      </c>
      <c r="BH2759" s="104" t="s">
        <v>4779</v>
      </c>
      <c r="BI2759" s="104" t="str">
        <f t="shared" si="1335"/>
        <v>RVN</v>
      </c>
    </row>
    <row r="2760" spans="56:61" hidden="1" x14ac:dyDescent="0.3">
      <c r="BD2760" t="str">
        <f t="shared" si="1334"/>
        <v>RVNSWINDON PSYCHOTHERAPY</v>
      </c>
      <c r="BE2760" s="104" t="s">
        <v>4839</v>
      </c>
      <c r="BF2760" s="104" t="s">
        <v>4840</v>
      </c>
      <c r="BG2760" s="104" t="s">
        <v>4839</v>
      </c>
      <c r="BH2760" s="104" t="s">
        <v>4840</v>
      </c>
      <c r="BI2760" s="104" t="str">
        <f t="shared" si="1335"/>
        <v>RVN</v>
      </c>
    </row>
    <row r="2761" spans="56:61" hidden="1" x14ac:dyDescent="0.3">
      <c r="BD2761" t="str">
        <f t="shared" si="1334"/>
        <v>RVNSWINDON SDAS</v>
      </c>
      <c r="BE2761" s="104" t="s">
        <v>4841</v>
      </c>
      <c r="BF2761" s="104" t="s">
        <v>4842</v>
      </c>
      <c r="BG2761" s="104" t="s">
        <v>4841</v>
      </c>
      <c r="BH2761" s="104" t="s">
        <v>4842</v>
      </c>
      <c r="BI2761" s="104" t="str">
        <f t="shared" si="1335"/>
        <v>RVN</v>
      </c>
    </row>
    <row r="2762" spans="56:61" hidden="1" x14ac:dyDescent="0.3">
      <c r="BD2762" t="str">
        <f t="shared" si="1334"/>
        <v>RVNTHE BRIDEWELL</v>
      </c>
      <c r="BE2762" s="104" t="s">
        <v>4809</v>
      </c>
      <c r="BF2762" s="104" t="s">
        <v>4810</v>
      </c>
      <c r="BG2762" s="104" t="s">
        <v>4809</v>
      </c>
      <c r="BH2762" s="104" t="s">
        <v>4810</v>
      </c>
      <c r="BI2762" s="104" t="str">
        <f t="shared" si="1335"/>
        <v>RVN</v>
      </c>
    </row>
    <row r="2763" spans="56:61" hidden="1" x14ac:dyDescent="0.3">
      <c r="BD2763" t="str">
        <f t="shared" si="1334"/>
        <v>RVNTHE ELMS</v>
      </c>
      <c r="BE2763" s="104" t="s">
        <v>4794</v>
      </c>
      <c r="BF2763" s="104" t="s">
        <v>4795</v>
      </c>
      <c r="BG2763" s="104" t="s">
        <v>4794</v>
      </c>
      <c r="BH2763" s="104" t="s">
        <v>4795</v>
      </c>
      <c r="BI2763" s="104" t="str">
        <f t="shared" si="1335"/>
        <v>RVN</v>
      </c>
    </row>
    <row r="2764" spans="56:61" hidden="1" x14ac:dyDescent="0.3">
      <c r="BD2764" t="str">
        <f t="shared" si="1334"/>
        <v>RVNTHE HOLLIES</v>
      </c>
      <c r="BE2764" s="104" t="s">
        <v>4772</v>
      </c>
      <c r="BF2764" s="104" t="s">
        <v>4773</v>
      </c>
      <c r="BG2764" s="104" t="s">
        <v>4772</v>
      </c>
      <c r="BH2764" s="104" t="s">
        <v>4773</v>
      </c>
      <c r="BI2764" s="104" t="str">
        <f t="shared" si="1335"/>
        <v>RVN</v>
      </c>
    </row>
    <row r="2765" spans="56:61" hidden="1" x14ac:dyDescent="0.3">
      <c r="BD2765" t="str">
        <f t="shared" si="1334"/>
        <v>RVNTHE SWALLOWS</v>
      </c>
      <c r="BE2765" s="104" t="s">
        <v>4768</v>
      </c>
      <c r="BF2765" s="104" t="s">
        <v>4769</v>
      </c>
      <c r="BG2765" s="104" t="s">
        <v>4768</v>
      </c>
      <c r="BH2765" s="104" t="s">
        <v>4769</v>
      </c>
      <c r="BI2765" s="104" t="str">
        <f t="shared" si="1335"/>
        <v>RVN</v>
      </c>
    </row>
    <row r="2766" spans="56:61" hidden="1" x14ac:dyDescent="0.3">
      <c r="BD2766" t="str">
        <f t="shared" si="1334"/>
        <v xml:space="preserve">RVNVICTORIA CENTRE, SWINDON </v>
      </c>
      <c r="BE2766" s="104" t="s">
        <v>8766</v>
      </c>
      <c r="BF2766" s="104" t="s">
        <v>9553</v>
      </c>
      <c r="BG2766" s="104" t="s">
        <v>8766</v>
      </c>
      <c r="BH2766" s="104" t="s">
        <v>9553</v>
      </c>
      <c r="BI2766" s="104" t="str">
        <f t="shared" si="1335"/>
        <v>RVN</v>
      </c>
    </row>
    <row r="2767" spans="56:61" hidden="1" x14ac:dyDescent="0.3">
      <c r="BD2767" t="str">
        <f t="shared" si="1334"/>
        <v>RVNWEST WILTS SDAS</v>
      </c>
      <c r="BE2767" s="104" t="s">
        <v>4867</v>
      </c>
      <c r="BF2767" s="104" t="s">
        <v>4868</v>
      </c>
      <c r="BG2767" s="104" t="s">
        <v>4867</v>
      </c>
      <c r="BH2767" s="104" t="s">
        <v>4868</v>
      </c>
      <c r="BI2767" s="104" t="str">
        <f t="shared" si="1335"/>
        <v>RVN</v>
      </c>
    </row>
    <row r="2768" spans="56:61" hidden="1" x14ac:dyDescent="0.3">
      <c r="BD2768" t="str">
        <f t="shared" si="1334"/>
        <v>RVNWESTBURY HOSPITAL</v>
      </c>
      <c r="BE2768" s="104" t="s">
        <v>4802</v>
      </c>
      <c r="BF2768" s="104" t="s">
        <v>4803</v>
      </c>
      <c r="BG2768" s="104" t="s">
        <v>4802</v>
      </c>
      <c r="BH2768" s="104" t="s">
        <v>4803</v>
      </c>
      <c r="BI2768" s="104" t="str">
        <f t="shared" si="1335"/>
        <v>RVN</v>
      </c>
    </row>
    <row r="2769" spans="56:61" hidden="1" x14ac:dyDescent="0.3">
      <c r="BD2769" t="str">
        <f t="shared" si="1334"/>
        <v xml:space="preserve">RVNWHITTUCKS ROAD, HANHAM </v>
      </c>
      <c r="BE2769" s="104" t="s">
        <v>8765</v>
      </c>
      <c r="BF2769" s="104" t="s">
        <v>9554</v>
      </c>
      <c r="BG2769" s="104" t="s">
        <v>8765</v>
      </c>
      <c r="BH2769" s="104" t="s">
        <v>9554</v>
      </c>
      <c r="BI2769" s="104" t="str">
        <f t="shared" si="1335"/>
        <v>RVN</v>
      </c>
    </row>
    <row r="2770" spans="56:61" hidden="1" x14ac:dyDescent="0.3">
      <c r="BD2770" t="str">
        <f t="shared" si="1334"/>
        <v>RVNWINDSWEPT</v>
      </c>
      <c r="BE2770" s="104" t="s">
        <v>4805</v>
      </c>
      <c r="BF2770" s="104" t="s">
        <v>4806</v>
      </c>
      <c r="BG2770" s="104" t="s">
        <v>4805</v>
      </c>
      <c r="BH2770" s="104" t="s">
        <v>4806</v>
      </c>
      <c r="BI2770" s="104" t="str">
        <f t="shared" si="1335"/>
        <v>RVN</v>
      </c>
    </row>
    <row r="2771" spans="56:61" hidden="1" x14ac:dyDescent="0.3">
      <c r="BD2771" t="str">
        <f t="shared" si="1334"/>
        <v>RVRASHFORD HOSPITAL</v>
      </c>
      <c r="BE2771" s="104" t="s">
        <v>488</v>
      </c>
      <c r="BF2771" s="104" t="s">
        <v>6789</v>
      </c>
      <c r="BG2771" s="104" t="s">
        <v>488</v>
      </c>
      <c r="BH2771" s="104" t="s">
        <v>6789</v>
      </c>
      <c r="BI2771" s="104" t="str">
        <f t="shared" si="1335"/>
        <v>RVR</v>
      </c>
    </row>
    <row r="2772" spans="56:61" hidden="1" x14ac:dyDescent="0.3">
      <c r="BD2772" t="str">
        <f t="shared" si="1334"/>
        <v>RVRDORKING GENERAL HOSPITAL</v>
      </c>
      <c r="BE2772" s="104" t="s">
        <v>489</v>
      </c>
      <c r="BF2772" s="104" t="s">
        <v>9555</v>
      </c>
      <c r="BG2772" s="104" t="s">
        <v>489</v>
      </c>
      <c r="BH2772" s="104" t="s">
        <v>9555</v>
      </c>
      <c r="BI2772" s="104" t="str">
        <f t="shared" si="1335"/>
        <v>RVR</v>
      </c>
    </row>
    <row r="2773" spans="56:61" hidden="1" x14ac:dyDescent="0.3">
      <c r="BD2773" t="str">
        <f t="shared" si="1334"/>
        <v>RVREPSOM HOSPITAL</v>
      </c>
      <c r="BE2773" s="104" t="s">
        <v>490</v>
      </c>
      <c r="BF2773" s="104" t="s">
        <v>9556</v>
      </c>
      <c r="BG2773" s="104" t="s">
        <v>490</v>
      </c>
      <c r="BH2773" s="104" t="s">
        <v>9556</v>
      </c>
      <c r="BI2773" s="104" t="str">
        <f t="shared" si="1335"/>
        <v>RVR</v>
      </c>
    </row>
    <row r="2774" spans="56:61" hidden="1" x14ac:dyDescent="0.3">
      <c r="BD2774" t="str">
        <f t="shared" si="1334"/>
        <v>RVRKINGSTON HOSPITAL</v>
      </c>
      <c r="BE2774" s="104" t="s">
        <v>491</v>
      </c>
      <c r="BF2774" s="104" t="s">
        <v>3787</v>
      </c>
      <c r="BG2774" s="104" t="s">
        <v>491</v>
      </c>
      <c r="BH2774" s="104" t="s">
        <v>3787</v>
      </c>
      <c r="BI2774" s="104" t="str">
        <f t="shared" si="1335"/>
        <v>RVR</v>
      </c>
    </row>
    <row r="2775" spans="56:61" hidden="1" x14ac:dyDescent="0.3">
      <c r="BD2775" t="str">
        <f t="shared" si="1334"/>
        <v>RVRLEATHERHEAD HOSPITAL</v>
      </c>
      <c r="BE2775" s="104" t="s">
        <v>492</v>
      </c>
      <c r="BF2775" s="104" t="s">
        <v>6821</v>
      </c>
      <c r="BG2775" s="104" t="s">
        <v>492</v>
      </c>
      <c r="BH2775" s="104" t="s">
        <v>6821</v>
      </c>
      <c r="BI2775" s="104" t="str">
        <f t="shared" si="1335"/>
        <v>RVR</v>
      </c>
    </row>
    <row r="2776" spans="56:61" hidden="1" x14ac:dyDescent="0.3">
      <c r="BD2776" t="str">
        <f t="shared" si="1334"/>
        <v>RVRMAYDAY HOSPITAL</v>
      </c>
      <c r="BE2776" s="104" t="s">
        <v>493</v>
      </c>
      <c r="BF2776" s="104" t="s">
        <v>9557</v>
      </c>
      <c r="BG2776" s="104" t="s">
        <v>493</v>
      </c>
      <c r="BH2776" s="104" t="s">
        <v>9557</v>
      </c>
      <c r="BI2776" s="104" t="str">
        <f t="shared" si="1335"/>
        <v>RVR</v>
      </c>
    </row>
    <row r="2777" spans="56:61" hidden="1" x14ac:dyDescent="0.3">
      <c r="BD2777" t="str">
        <f t="shared" si="1334"/>
        <v>RVRNELSON HOSPITAL</v>
      </c>
      <c r="BE2777" s="104" t="s">
        <v>494</v>
      </c>
      <c r="BF2777" s="104" t="s">
        <v>3781</v>
      </c>
      <c r="BG2777" s="104" t="s">
        <v>494</v>
      </c>
      <c r="BH2777" s="104" t="s">
        <v>3781</v>
      </c>
      <c r="BI2777" s="104" t="str">
        <f t="shared" si="1335"/>
        <v>RVR</v>
      </c>
    </row>
    <row r="2778" spans="56:61" hidden="1" x14ac:dyDescent="0.3">
      <c r="BD2778" t="str">
        <f t="shared" si="1334"/>
        <v>RVRQUEEN MARY'S HOSPITAL FOR CHILDREN</v>
      </c>
      <c r="BE2778" s="104" t="s">
        <v>495</v>
      </c>
      <c r="BF2778" s="104" t="s">
        <v>9558</v>
      </c>
      <c r="BG2778" s="104" t="s">
        <v>495</v>
      </c>
      <c r="BH2778" s="104" t="s">
        <v>9558</v>
      </c>
      <c r="BI2778" s="104" t="str">
        <f t="shared" si="1335"/>
        <v>RVR</v>
      </c>
    </row>
    <row r="2779" spans="56:61" hidden="1" x14ac:dyDescent="0.3">
      <c r="BD2779" t="str">
        <f t="shared" si="1334"/>
        <v>RVRSOUTH WEST LONDON ELECTIVE ORTHOPAEDIC CENTRE</v>
      </c>
      <c r="BE2779" s="104" t="s">
        <v>496</v>
      </c>
      <c r="BF2779" s="104" t="s">
        <v>9559</v>
      </c>
      <c r="BG2779" s="104" t="s">
        <v>496</v>
      </c>
      <c r="BH2779" s="104" t="s">
        <v>9559</v>
      </c>
      <c r="BI2779" s="104" t="str">
        <f t="shared" si="1335"/>
        <v>RVR</v>
      </c>
    </row>
    <row r="2780" spans="56:61" hidden="1" x14ac:dyDescent="0.3">
      <c r="BD2780" t="str">
        <f t="shared" si="1334"/>
        <v>RVRST HELIER HOSPITAL</v>
      </c>
      <c r="BE2780" s="104" t="s">
        <v>122</v>
      </c>
      <c r="BF2780" s="104" t="s">
        <v>9560</v>
      </c>
      <c r="BG2780" s="104" t="s">
        <v>122</v>
      </c>
      <c r="BH2780" s="104" t="s">
        <v>9560</v>
      </c>
      <c r="BI2780" s="104" t="str">
        <f t="shared" si="1335"/>
        <v>RVR</v>
      </c>
    </row>
    <row r="2781" spans="56:61" hidden="1" x14ac:dyDescent="0.3">
      <c r="BD2781" t="str">
        <f t="shared" si="1334"/>
        <v>RVRSUTTON HOSPITAL</v>
      </c>
      <c r="BE2781" s="104" t="s">
        <v>123</v>
      </c>
      <c r="BF2781" s="104" t="s">
        <v>3761</v>
      </c>
      <c r="BG2781" s="104" t="s">
        <v>123</v>
      </c>
      <c r="BH2781" s="104" t="s">
        <v>3761</v>
      </c>
      <c r="BI2781" s="104" t="str">
        <f t="shared" si="1335"/>
        <v>RVR</v>
      </c>
    </row>
    <row r="2782" spans="56:61" hidden="1" x14ac:dyDescent="0.3">
      <c r="BD2782" t="str">
        <f t="shared" si="1334"/>
        <v>RVRTHE NEW EPSOM AND EWELL COTTAGE HOSPITAL</v>
      </c>
      <c r="BE2782" s="104" t="s">
        <v>124</v>
      </c>
      <c r="BF2782" s="104" t="s">
        <v>9561</v>
      </c>
      <c r="BG2782" s="104" t="s">
        <v>124</v>
      </c>
      <c r="BH2782" s="104" t="s">
        <v>9561</v>
      </c>
      <c r="BI2782" s="104" t="str">
        <f t="shared" si="1335"/>
        <v>RVR</v>
      </c>
    </row>
    <row r="2783" spans="56:61" hidden="1" x14ac:dyDescent="0.3">
      <c r="BD2783" t="str">
        <f t="shared" si="1334"/>
        <v>RVVBUCKLAND HOSPITAL</v>
      </c>
      <c r="BE2783" s="104" t="s">
        <v>125</v>
      </c>
      <c r="BF2783" s="104" t="s">
        <v>6153</v>
      </c>
      <c r="BG2783" s="104" t="s">
        <v>125</v>
      </c>
      <c r="BH2783" s="104" t="s">
        <v>6153</v>
      </c>
      <c r="BI2783" s="104" t="str">
        <f t="shared" si="1335"/>
        <v>RVV</v>
      </c>
    </row>
    <row r="2784" spans="56:61" hidden="1" x14ac:dyDescent="0.3">
      <c r="BD2784" t="str">
        <f t="shared" si="1334"/>
        <v>RVVFAVERSHAM COTTAGE HOSPITAL</v>
      </c>
      <c r="BE2784" s="104" t="s">
        <v>126</v>
      </c>
      <c r="BF2784" s="104" t="s">
        <v>7656</v>
      </c>
      <c r="BG2784" s="104" t="s">
        <v>126</v>
      </c>
      <c r="BH2784" s="104" t="s">
        <v>7656</v>
      </c>
      <c r="BI2784" s="104" t="str">
        <f t="shared" si="1335"/>
        <v>RVV</v>
      </c>
    </row>
    <row r="2785" spans="56:61" hidden="1" x14ac:dyDescent="0.3">
      <c r="BD2785" t="str">
        <f t="shared" si="1334"/>
        <v>RVVFAVERSHAM HELATH CENTRE (OUTPATIENT)</v>
      </c>
      <c r="BE2785" s="104" t="s">
        <v>8676</v>
      </c>
      <c r="BF2785" s="104" t="s">
        <v>8677</v>
      </c>
      <c r="BG2785" s="104" t="s">
        <v>8676</v>
      </c>
      <c r="BH2785" s="104" t="s">
        <v>8677</v>
      </c>
      <c r="BI2785" s="104" t="str">
        <f t="shared" si="1335"/>
        <v>RVV</v>
      </c>
    </row>
    <row r="2786" spans="56:61" hidden="1" x14ac:dyDescent="0.3">
      <c r="BD2786" t="str">
        <f t="shared" si="1334"/>
        <v>RVVHOLLINGTON SURGERY</v>
      </c>
      <c r="BE2786" s="104" t="s">
        <v>8678</v>
      </c>
      <c r="BF2786" s="104" t="s">
        <v>8679</v>
      </c>
      <c r="BG2786" s="104" t="s">
        <v>8678</v>
      </c>
      <c r="BH2786" s="104" t="s">
        <v>8679</v>
      </c>
      <c r="BI2786" s="104" t="str">
        <f t="shared" si="1335"/>
        <v>RVV</v>
      </c>
    </row>
    <row r="2787" spans="56:61" hidden="1" x14ac:dyDescent="0.3">
      <c r="BD2787" t="str">
        <f t="shared" si="1334"/>
        <v>RVVKENT AND CANTERBURY HOSPITAL</v>
      </c>
      <c r="BE2787" s="104" t="s">
        <v>127</v>
      </c>
      <c r="BF2787" s="104" t="s">
        <v>6147</v>
      </c>
      <c r="BG2787" s="104" t="s">
        <v>127</v>
      </c>
      <c r="BH2787" s="104" t="s">
        <v>6147</v>
      </c>
      <c r="BI2787" s="104" t="str">
        <f t="shared" si="1335"/>
        <v>RVV</v>
      </c>
    </row>
    <row r="2788" spans="56:61" hidden="1" x14ac:dyDescent="0.3">
      <c r="BD2788" t="str">
        <f t="shared" si="1334"/>
        <v>RVVMAIDSTONE DISTRICT GENERAL HOSPITAL</v>
      </c>
      <c r="BE2788" s="104" t="s">
        <v>128</v>
      </c>
      <c r="BF2788" s="104" t="s">
        <v>9562</v>
      </c>
      <c r="BG2788" s="104" t="s">
        <v>128</v>
      </c>
      <c r="BH2788" s="104" t="s">
        <v>9562</v>
      </c>
      <c r="BI2788" s="104" t="str">
        <f t="shared" si="1335"/>
        <v>RVV</v>
      </c>
    </row>
    <row r="2789" spans="56:61" hidden="1" x14ac:dyDescent="0.3">
      <c r="BD2789" t="str">
        <f t="shared" si="1334"/>
        <v>RVVMANOR ROAD SURGERY</v>
      </c>
      <c r="BE2789" s="104" t="s">
        <v>8680</v>
      </c>
      <c r="BF2789" s="104" t="s">
        <v>8681</v>
      </c>
      <c r="BG2789" s="104" t="s">
        <v>8680</v>
      </c>
      <c r="BH2789" s="104" t="s">
        <v>8681</v>
      </c>
      <c r="BI2789" s="104" t="str">
        <f t="shared" si="1335"/>
        <v>RVV</v>
      </c>
    </row>
    <row r="2790" spans="56:61" hidden="1" x14ac:dyDescent="0.3">
      <c r="BD2790" t="str">
        <f t="shared" ref="BD2790:BD2853" si="1336">CONCATENATE(LEFT(BE2790, 3),BF2790)</f>
        <v>RVVMEDWAY HOSPITAL</v>
      </c>
      <c r="BE2790" s="104" t="s">
        <v>129</v>
      </c>
      <c r="BF2790" s="104" t="s">
        <v>9563</v>
      </c>
      <c r="BG2790" s="104" t="s">
        <v>129</v>
      </c>
      <c r="BH2790" s="104" t="s">
        <v>9563</v>
      </c>
      <c r="BI2790" s="104" t="str">
        <f t="shared" ref="BI2790:BI2853" si="1337">LEFT(BG2790,3)</f>
        <v>RVV</v>
      </c>
    </row>
    <row r="2791" spans="56:61" hidden="1" x14ac:dyDescent="0.3">
      <c r="BD2791" t="str">
        <f t="shared" si="1336"/>
        <v>RVVQUEEN ELIZABETH THE QUEEN MOTHER HOSPITAL</v>
      </c>
      <c r="BE2791" s="104" t="s">
        <v>497</v>
      </c>
      <c r="BF2791" s="104" t="s">
        <v>6948</v>
      </c>
      <c r="BG2791" s="104" t="s">
        <v>497</v>
      </c>
      <c r="BH2791" s="104" t="s">
        <v>6948</v>
      </c>
      <c r="BI2791" s="104" t="str">
        <f t="shared" si="1337"/>
        <v>RVV</v>
      </c>
    </row>
    <row r="2792" spans="56:61" hidden="1" x14ac:dyDescent="0.3">
      <c r="BD2792" t="str">
        <f t="shared" si="1336"/>
        <v>RVVQUEEN VICTORIA MEMORIAL HOSPITAL (HERNE BAY)</v>
      </c>
      <c r="BE2792" s="104" t="s">
        <v>498</v>
      </c>
      <c r="BF2792" s="104" t="s">
        <v>9564</v>
      </c>
      <c r="BG2792" s="104" t="s">
        <v>498</v>
      </c>
      <c r="BH2792" s="104" t="s">
        <v>9564</v>
      </c>
      <c r="BI2792" s="104" t="str">
        <f t="shared" si="1337"/>
        <v>RVV</v>
      </c>
    </row>
    <row r="2793" spans="56:61" hidden="1" x14ac:dyDescent="0.3">
      <c r="BD2793" t="str">
        <f t="shared" si="1336"/>
        <v>RVVROYAL VICTORIA HOSPITAL (FOLKESTONE)</v>
      </c>
      <c r="BE2793" s="104" t="s">
        <v>499</v>
      </c>
      <c r="BF2793" s="104" t="s">
        <v>9565</v>
      </c>
      <c r="BG2793" s="104" t="s">
        <v>499</v>
      </c>
      <c r="BH2793" s="104" t="s">
        <v>9565</v>
      </c>
      <c r="BI2793" s="104" t="str">
        <f t="shared" si="1337"/>
        <v>RVV</v>
      </c>
    </row>
    <row r="2794" spans="56:61" hidden="1" x14ac:dyDescent="0.3">
      <c r="BD2794" t="str">
        <f t="shared" si="1336"/>
        <v>RVVSAINSBURY STORE</v>
      </c>
      <c r="BE2794" s="104" t="s">
        <v>8682</v>
      </c>
      <c r="BF2794" s="104" t="s">
        <v>8683</v>
      </c>
      <c r="BG2794" s="104" t="s">
        <v>8682</v>
      </c>
      <c r="BH2794" s="104" t="s">
        <v>8683</v>
      </c>
      <c r="BI2794" s="104" t="str">
        <f t="shared" si="1337"/>
        <v>RVV</v>
      </c>
    </row>
    <row r="2795" spans="56:61" hidden="1" x14ac:dyDescent="0.3">
      <c r="BD2795" t="str">
        <f t="shared" si="1336"/>
        <v>RVVSITTINGBOURNE MEMORIAL HOSPITAL</v>
      </c>
      <c r="BE2795" s="104" t="s">
        <v>500</v>
      </c>
      <c r="BF2795" s="104" t="s">
        <v>7667</v>
      </c>
      <c r="BG2795" s="104" t="s">
        <v>500</v>
      </c>
      <c r="BH2795" s="104" t="s">
        <v>7667</v>
      </c>
      <c r="BI2795" s="104" t="str">
        <f t="shared" si="1337"/>
        <v>RVV</v>
      </c>
    </row>
    <row r="2796" spans="56:61" hidden="1" x14ac:dyDescent="0.3">
      <c r="BD2796" t="str">
        <f t="shared" si="1336"/>
        <v>RVVSUN LANE SURGERY</v>
      </c>
      <c r="BE2796" s="104" t="s">
        <v>8684</v>
      </c>
      <c r="BF2796" s="104" t="s">
        <v>8685</v>
      </c>
      <c r="BG2796" s="104" t="s">
        <v>8684</v>
      </c>
      <c r="BH2796" s="104" t="s">
        <v>8685</v>
      </c>
      <c r="BI2796" s="104" t="str">
        <f t="shared" si="1337"/>
        <v>RVV</v>
      </c>
    </row>
    <row r="2797" spans="56:61" hidden="1" x14ac:dyDescent="0.3">
      <c r="BD2797" t="str">
        <f t="shared" si="1336"/>
        <v>RVVVICTORIA HOSPITAL (DEAL)</v>
      </c>
      <c r="BE2797" s="104" t="s">
        <v>61</v>
      </c>
      <c r="BF2797" s="104" t="s">
        <v>9566</v>
      </c>
      <c r="BG2797" s="104" t="s">
        <v>61</v>
      </c>
      <c r="BH2797" s="104" t="s">
        <v>9566</v>
      </c>
      <c r="BI2797" s="104" t="str">
        <f t="shared" si="1337"/>
        <v>RVV</v>
      </c>
    </row>
    <row r="2798" spans="56:61" hidden="1" x14ac:dyDescent="0.3">
      <c r="BD2798" t="str">
        <f t="shared" si="1336"/>
        <v>RVVWHITSTABLE AND TANKERTON HOSPITAL</v>
      </c>
      <c r="BE2798" s="104" t="s">
        <v>62</v>
      </c>
      <c r="BF2798" s="104" t="s">
        <v>9567</v>
      </c>
      <c r="BG2798" s="104" t="s">
        <v>62</v>
      </c>
      <c r="BH2798" s="104" t="s">
        <v>9567</v>
      </c>
      <c r="BI2798" s="104" t="str">
        <f t="shared" si="1337"/>
        <v>RVV</v>
      </c>
    </row>
    <row r="2799" spans="56:61" hidden="1" x14ac:dyDescent="0.3">
      <c r="BD2799" t="str">
        <f t="shared" si="1336"/>
        <v>RVVWILLIAM HARVEY HOSPITAL (ASHFORD)</v>
      </c>
      <c r="BE2799" s="104" t="s">
        <v>63</v>
      </c>
      <c r="BF2799" s="104" t="s">
        <v>9568</v>
      </c>
      <c r="BG2799" s="104" t="s">
        <v>63</v>
      </c>
      <c r="BH2799" s="104" t="s">
        <v>9568</v>
      </c>
      <c r="BI2799" s="104" t="str">
        <f t="shared" si="1337"/>
        <v>RVV</v>
      </c>
    </row>
    <row r="2800" spans="56:61" hidden="1" x14ac:dyDescent="0.3">
      <c r="BD2800" t="str">
        <f t="shared" si="1336"/>
        <v>RVVWILLOW COMMUNITY CENTRE</v>
      </c>
      <c r="BE2800" s="104" t="s">
        <v>8686</v>
      </c>
      <c r="BF2800" s="104" t="s">
        <v>8687</v>
      </c>
      <c r="BG2800" s="104" t="s">
        <v>8686</v>
      </c>
      <c r="BH2800" s="104" t="s">
        <v>8687</v>
      </c>
      <c r="BI2800" s="104" t="str">
        <f t="shared" si="1337"/>
        <v>RVV</v>
      </c>
    </row>
    <row r="2801" spans="56:61" hidden="1" x14ac:dyDescent="0.3">
      <c r="BD2801" t="str">
        <f t="shared" si="1336"/>
        <v>RVWPETERLEE COMMUNITY HOSPITAL</v>
      </c>
      <c r="BE2801" s="104" t="s">
        <v>505</v>
      </c>
      <c r="BF2801" s="104" t="s">
        <v>6333</v>
      </c>
      <c r="BG2801" s="104" t="s">
        <v>505</v>
      </c>
      <c r="BH2801" s="104" t="s">
        <v>6333</v>
      </c>
      <c r="BI2801" s="104" t="str">
        <f t="shared" si="1337"/>
        <v>RVW</v>
      </c>
    </row>
    <row r="2802" spans="56:61" hidden="1" x14ac:dyDescent="0.3">
      <c r="BD2802" t="str">
        <f t="shared" si="1336"/>
        <v>RVWUNIVERSITY HOSPITAL OF HARTLEPOOL</v>
      </c>
      <c r="BE2802" s="104" t="s">
        <v>506</v>
      </c>
      <c r="BF2802" s="104" t="s">
        <v>6278</v>
      </c>
      <c r="BG2802" s="104" t="s">
        <v>506</v>
      </c>
      <c r="BH2802" s="104" t="s">
        <v>6278</v>
      </c>
      <c r="BI2802" s="104" t="str">
        <f t="shared" si="1337"/>
        <v>RVW</v>
      </c>
    </row>
    <row r="2803" spans="56:61" hidden="1" x14ac:dyDescent="0.3">
      <c r="BD2803" t="str">
        <f t="shared" si="1336"/>
        <v>RVWUNIVERSITY HOSPITAL OF NORTH TEES</v>
      </c>
      <c r="BE2803" s="104" t="s">
        <v>507</v>
      </c>
      <c r="BF2803" s="104" t="s">
        <v>6280</v>
      </c>
      <c r="BG2803" s="104" t="s">
        <v>507</v>
      </c>
      <c r="BH2803" s="104" t="s">
        <v>6280</v>
      </c>
      <c r="BI2803" s="104" t="str">
        <f t="shared" si="1337"/>
        <v>RVW</v>
      </c>
    </row>
    <row r="2804" spans="56:61" hidden="1" x14ac:dyDescent="0.3">
      <c r="BD2804" t="str">
        <f t="shared" si="1336"/>
        <v>RVYFORMBY CLINIC</v>
      </c>
      <c r="BE2804" s="104" t="s">
        <v>508</v>
      </c>
      <c r="BF2804" s="104" t="s">
        <v>9569</v>
      </c>
      <c r="BG2804" s="104" t="s">
        <v>508</v>
      </c>
      <c r="BH2804" s="104" t="s">
        <v>9569</v>
      </c>
      <c r="BI2804" s="104" t="str">
        <f t="shared" si="1337"/>
        <v>RVY</v>
      </c>
    </row>
    <row r="2805" spans="56:61" hidden="1" x14ac:dyDescent="0.3">
      <c r="BD2805" t="str">
        <f t="shared" si="1336"/>
        <v>RVYMORNINGTON ROAD REHABILITATION CENTRE</v>
      </c>
      <c r="BE2805" s="104" t="s">
        <v>509</v>
      </c>
      <c r="BF2805" s="104" t="s">
        <v>9570</v>
      </c>
      <c r="BG2805" s="104" t="s">
        <v>509</v>
      </c>
      <c r="BH2805" s="104" t="s">
        <v>9570</v>
      </c>
      <c r="BI2805" s="104" t="str">
        <f t="shared" si="1337"/>
        <v>RVY</v>
      </c>
    </row>
    <row r="2806" spans="56:61" hidden="1" x14ac:dyDescent="0.3">
      <c r="BD2806" t="str">
        <f t="shared" si="1336"/>
        <v>RVYORMSKIRK AND DISTRICT GENERAL HOSPITAL</v>
      </c>
      <c r="BE2806" s="104" t="s">
        <v>510</v>
      </c>
      <c r="BF2806" s="104" t="s">
        <v>5291</v>
      </c>
      <c r="BG2806" s="104" t="s">
        <v>510</v>
      </c>
      <c r="BH2806" s="104" t="s">
        <v>5291</v>
      </c>
      <c r="BI2806" s="104" t="str">
        <f t="shared" si="1337"/>
        <v>RVY</v>
      </c>
    </row>
    <row r="2807" spans="56:61" hidden="1" x14ac:dyDescent="0.3">
      <c r="BD2807" t="str">
        <f t="shared" si="1336"/>
        <v>RVYSOUTHPORT AND FORMBY DISTRICT GENERAL HOSPITAL</v>
      </c>
      <c r="BE2807" s="104" t="s">
        <v>511</v>
      </c>
      <c r="BF2807" s="104" t="s">
        <v>9571</v>
      </c>
      <c r="BG2807" s="104" t="s">
        <v>511</v>
      </c>
      <c r="BH2807" s="104" t="s">
        <v>9571</v>
      </c>
      <c r="BI2807" s="104" t="str">
        <f t="shared" si="1337"/>
        <v>RVY</v>
      </c>
    </row>
    <row r="2808" spans="56:61" hidden="1" x14ac:dyDescent="0.3">
      <c r="BD2808" t="str">
        <f t="shared" si="1336"/>
        <v>RVYSOUTHPORT GENERAL INFIRMARY</v>
      </c>
      <c r="BE2808" s="104" t="s">
        <v>512</v>
      </c>
      <c r="BF2808" s="104" t="s">
        <v>9572</v>
      </c>
      <c r="BG2808" s="104" t="s">
        <v>512</v>
      </c>
      <c r="BH2808" s="104" t="s">
        <v>9572</v>
      </c>
      <c r="BI2808" s="104" t="str">
        <f t="shared" si="1337"/>
        <v>RVY</v>
      </c>
    </row>
    <row r="2809" spans="56:61" hidden="1" x14ac:dyDescent="0.3">
      <c r="BD2809" t="str">
        <f t="shared" si="1336"/>
        <v>RW1ABERCORN CONT. CARE</v>
      </c>
      <c r="BE2809" s="104" t="s">
        <v>4928</v>
      </c>
      <c r="BF2809" s="104" t="s">
        <v>4929</v>
      </c>
      <c r="BG2809" s="104" t="s">
        <v>4928</v>
      </c>
      <c r="BH2809" s="104" t="s">
        <v>4929</v>
      </c>
      <c r="BI2809" s="104" t="str">
        <f t="shared" si="1337"/>
        <v>RW1</v>
      </c>
    </row>
    <row r="2810" spans="56:61" hidden="1" x14ac:dyDescent="0.3">
      <c r="BD2810" t="str">
        <f t="shared" si="1336"/>
        <v>RW1ALDERSHOT PAEDIATRIC</v>
      </c>
      <c r="BE2810" s="104" t="s">
        <v>4914</v>
      </c>
      <c r="BF2810" s="104" t="s">
        <v>4915</v>
      </c>
      <c r="BG2810" s="104" t="s">
        <v>4914</v>
      </c>
      <c r="BH2810" s="104" t="s">
        <v>4915</v>
      </c>
      <c r="BI2810" s="104" t="str">
        <f t="shared" si="1337"/>
        <v>RW1</v>
      </c>
    </row>
    <row r="2811" spans="56:61" hidden="1" x14ac:dyDescent="0.3">
      <c r="BD2811" t="str">
        <f t="shared" si="1336"/>
        <v>RW1ALTON COMMUNITY HOSPITAL</v>
      </c>
      <c r="BE2811" s="104" t="s">
        <v>4960</v>
      </c>
      <c r="BF2811" s="104" t="s">
        <v>4961</v>
      </c>
      <c r="BG2811" s="104" t="s">
        <v>4960</v>
      </c>
      <c r="BH2811" s="104" t="s">
        <v>4961</v>
      </c>
      <c r="BI2811" s="104" t="str">
        <f t="shared" si="1337"/>
        <v>RW1</v>
      </c>
    </row>
    <row r="2812" spans="56:61" hidden="1" x14ac:dyDescent="0.3">
      <c r="BD2812" t="str">
        <f t="shared" si="1336"/>
        <v>RW1ALTON COMMUNITY HOSPITAL - ANSTEY WARD</v>
      </c>
      <c r="BE2812" s="104" t="s">
        <v>5077</v>
      </c>
      <c r="BF2812" s="104" t="s">
        <v>5078</v>
      </c>
      <c r="BG2812" s="104" t="s">
        <v>5077</v>
      </c>
      <c r="BH2812" s="104" t="s">
        <v>5078</v>
      </c>
      <c r="BI2812" s="104" t="str">
        <f t="shared" si="1337"/>
        <v>RW1</v>
      </c>
    </row>
    <row r="2813" spans="56:61" hidden="1" x14ac:dyDescent="0.3">
      <c r="BD2813" t="str">
        <f t="shared" si="1336"/>
        <v>RW1ANDLERS ASH</v>
      </c>
      <c r="BE2813" s="104" t="s">
        <v>5071</v>
      </c>
      <c r="BF2813" s="104" t="s">
        <v>5072</v>
      </c>
      <c r="BG2813" s="104" t="s">
        <v>5071</v>
      </c>
      <c r="BH2813" s="104" t="s">
        <v>5072</v>
      </c>
      <c r="BI2813" s="104" t="str">
        <f t="shared" si="1337"/>
        <v>RW1</v>
      </c>
    </row>
    <row r="2814" spans="56:61" hidden="1" x14ac:dyDescent="0.3">
      <c r="BD2814" t="str">
        <f t="shared" si="1336"/>
        <v>RW1ANDOVER WAR MEMORIAL HOSPITAL</v>
      </c>
      <c r="BE2814" s="104" t="s">
        <v>4884</v>
      </c>
      <c r="BF2814" s="104" t="s">
        <v>4885</v>
      </c>
      <c r="BG2814" s="104" t="s">
        <v>4884</v>
      </c>
      <c r="BH2814" s="104" t="s">
        <v>4885</v>
      </c>
      <c r="BI2814" s="104" t="str">
        <f t="shared" si="1337"/>
        <v>RW1</v>
      </c>
    </row>
    <row r="2815" spans="56:61" hidden="1" x14ac:dyDescent="0.3">
      <c r="BD2815" t="str">
        <f t="shared" si="1336"/>
        <v>RW1ANTELOPE HOUSE</v>
      </c>
      <c r="BE2815" s="105" t="s">
        <v>9785</v>
      </c>
      <c r="BF2815" s="106" t="s">
        <v>9786</v>
      </c>
      <c r="BG2815" s="105" t="s">
        <v>9785</v>
      </c>
      <c r="BH2815" s="106" t="s">
        <v>9786</v>
      </c>
      <c r="BI2815" s="104" t="str">
        <f t="shared" si="1337"/>
        <v>RW1</v>
      </c>
    </row>
    <row r="2816" spans="56:61" hidden="1" x14ac:dyDescent="0.3">
      <c r="BD2816" t="str">
        <f t="shared" si="1336"/>
        <v>RW1ASHURST HOSPITAL</v>
      </c>
      <c r="BE2816" s="104" t="s">
        <v>5145</v>
      </c>
      <c r="BF2816" s="104" t="s">
        <v>2387</v>
      </c>
      <c r="BG2816" s="104" t="s">
        <v>5145</v>
      </c>
      <c r="BH2816" s="104" t="s">
        <v>2387</v>
      </c>
      <c r="BI2816" s="104" t="str">
        <f t="shared" si="1337"/>
        <v>RW1</v>
      </c>
    </row>
    <row r="2817" spans="56:61" hidden="1" x14ac:dyDescent="0.3">
      <c r="BD2817" t="str">
        <f t="shared" si="1336"/>
        <v>RW1ASHURST RAVENSWOOD</v>
      </c>
      <c r="BE2817" s="104" t="s">
        <v>4984</v>
      </c>
      <c r="BF2817" s="104" t="s">
        <v>4985</v>
      </c>
      <c r="BG2817" s="104" t="s">
        <v>4984</v>
      </c>
      <c r="BH2817" s="104" t="s">
        <v>4985</v>
      </c>
      <c r="BI2817" s="104" t="str">
        <f t="shared" si="1337"/>
        <v>RW1</v>
      </c>
    </row>
    <row r="2818" spans="56:61" hidden="1" x14ac:dyDescent="0.3">
      <c r="BD2818" t="str">
        <f t="shared" si="1336"/>
        <v>RW1BARTON PARK</v>
      </c>
      <c r="BE2818" s="104" t="s">
        <v>4980</v>
      </c>
      <c r="BF2818" s="104" t="s">
        <v>4981</v>
      </c>
      <c r="BG2818" s="104" t="s">
        <v>4980</v>
      </c>
      <c r="BH2818" s="104" t="s">
        <v>4981</v>
      </c>
      <c r="BI2818" s="104" t="str">
        <f t="shared" si="1337"/>
        <v>RW1</v>
      </c>
    </row>
    <row r="2819" spans="56:61" hidden="1" x14ac:dyDescent="0.3">
      <c r="BD2819" t="str">
        <f t="shared" si="1336"/>
        <v>RW1BEECH HURST</v>
      </c>
      <c r="BE2819" s="104" t="s">
        <v>5106</v>
      </c>
      <c r="BF2819" s="104" t="s">
        <v>5107</v>
      </c>
      <c r="BG2819" s="104" t="s">
        <v>5106</v>
      </c>
      <c r="BH2819" s="104" t="s">
        <v>5107</v>
      </c>
      <c r="BI2819" s="104" t="str">
        <f t="shared" si="1337"/>
        <v>RW1</v>
      </c>
    </row>
    <row r="2820" spans="56:61" hidden="1" x14ac:dyDescent="0.3">
      <c r="BD2820" t="str">
        <f t="shared" si="1336"/>
        <v>RW1BELBINS</v>
      </c>
      <c r="BE2820" s="104" t="s">
        <v>4964</v>
      </c>
      <c r="BF2820" s="104" t="s">
        <v>4965</v>
      </c>
      <c r="BG2820" s="104" t="s">
        <v>4964</v>
      </c>
      <c r="BH2820" s="104" t="s">
        <v>4965</v>
      </c>
      <c r="BI2820" s="104" t="str">
        <f t="shared" si="1337"/>
        <v>RW1</v>
      </c>
    </row>
    <row r="2821" spans="56:61" hidden="1" x14ac:dyDescent="0.3">
      <c r="BD2821" t="str">
        <f t="shared" si="1336"/>
        <v>RW1BLUEBIRD HOUSE</v>
      </c>
      <c r="BE2821" s="105" t="s">
        <v>9787</v>
      </c>
      <c r="BF2821" s="106" t="s">
        <v>9788</v>
      </c>
      <c r="BG2821" s="105" t="s">
        <v>9787</v>
      </c>
      <c r="BH2821" s="106" t="s">
        <v>9788</v>
      </c>
      <c r="BI2821" s="104" t="str">
        <f t="shared" si="1337"/>
        <v>RW1</v>
      </c>
    </row>
    <row r="2822" spans="56:61" hidden="1" x14ac:dyDescent="0.3">
      <c r="BD2822" t="str">
        <f t="shared" si="1336"/>
        <v>RW1BOURNEMOUTH UNIVERSITY</v>
      </c>
      <c r="BE2822" s="104" t="s">
        <v>5156</v>
      </c>
      <c r="BF2822" s="104" t="s">
        <v>5157</v>
      </c>
      <c r="BG2822" s="104" t="s">
        <v>5156</v>
      </c>
      <c r="BH2822" s="104" t="s">
        <v>5157</v>
      </c>
      <c r="BI2822" s="104" t="str">
        <f t="shared" si="1337"/>
        <v>RW1</v>
      </c>
    </row>
    <row r="2823" spans="56:61" hidden="1" x14ac:dyDescent="0.3">
      <c r="BD2823" t="str">
        <f t="shared" si="1336"/>
        <v>RW1BRIXLAVEN</v>
      </c>
      <c r="BE2823" s="104" t="s">
        <v>5073</v>
      </c>
      <c r="BF2823" s="104" t="s">
        <v>5074</v>
      </c>
      <c r="BG2823" s="104" t="s">
        <v>5073</v>
      </c>
      <c r="BH2823" s="104" t="s">
        <v>5074</v>
      </c>
      <c r="BI2823" s="104" t="str">
        <f t="shared" si="1337"/>
        <v>RW1</v>
      </c>
    </row>
    <row r="2824" spans="56:61" hidden="1" x14ac:dyDescent="0.3">
      <c r="BD2824" t="str">
        <f t="shared" si="1336"/>
        <v>RW1BROOKVALE</v>
      </c>
      <c r="BE2824" s="104" t="s">
        <v>5146</v>
      </c>
      <c r="BF2824" s="104" t="s">
        <v>5147</v>
      </c>
      <c r="BG2824" s="104" t="s">
        <v>5146</v>
      </c>
      <c r="BH2824" s="104" t="s">
        <v>5147</v>
      </c>
      <c r="BI2824" s="104" t="str">
        <f t="shared" si="1337"/>
        <v>RW1</v>
      </c>
    </row>
    <row r="2825" spans="56:61" hidden="1" x14ac:dyDescent="0.3">
      <c r="BD2825" t="str">
        <f t="shared" si="1336"/>
        <v>RW1CASS MID HANTS</v>
      </c>
      <c r="BE2825" s="104" t="s">
        <v>5158</v>
      </c>
      <c r="BF2825" s="104" t="s">
        <v>5159</v>
      </c>
      <c r="BG2825" s="104" t="s">
        <v>5158</v>
      </c>
      <c r="BH2825" s="104" t="s">
        <v>5159</v>
      </c>
      <c r="BI2825" s="104" t="str">
        <f t="shared" si="1337"/>
        <v>RW1</v>
      </c>
    </row>
    <row r="2826" spans="56:61" hidden="1" x14ac:dyDescent="0.3">
      <c r="BD2826" t="str">
        <f t="shared" si="1336"/>
        <v>RW1CASS NEW FOREST</v>
      </c>
      <c r="BE2826" s="104" t="s">
        <v>5031</v>
      </c>
      <c r="BF2826" s="104" t="s">
        <v>5032</v>
      </c>
      <c r="BG2826" s="104" t="s">
        <v>5031</v>
      </c>
      <c r="BH2826" s="104" t="s">
        <v>5032</v>
      </c>
      <c r="BI2826" s="104" t="str">
        <f t="shared" si="1337"/>
        <v>RW1</v>
      </c>
    </row>
    <row r="2827" spans="56:61" hidden="1" x14ac:dyDescent="0.3">
      <c r="BD2827" t="str">
        <f t="shared" si="1336"/>
        <v>RW1CASS SOUTHAMPTON</v>
      </c>
      <c r="BE2827" s="104" t="s">
        <v>5033</v>
      </c>
      <c r="BF2827" s="104" t="s">
        <v>5034</v>
      </c>
      <c r="BG2827" s="104" t="s">
        <v>5033</v>
      </c>
      <c r="BH2827" s="104" t="s">
        <v>5034</v>
      </c>
      <c r="BI2827" s="104" t="str">
        <f t="shared" si="1337"/>
        <v>RW1</v>
      </c>
    </row>
    <row r="2828" spans="56:61" hidden="1" x14ac:dyDescent="0.3">
      <c r="BD2828" t="str">
        <f t="shared" si="1336"/>
        <v>RW1CHASE HOSPITAL</v>
      </c>
      <c r="BE2828" s="104" t="s">
        <v>4962</v>
      </c>
      <c r="BF2828" s="104" t="s">
        <v>4963</v>
      </c>
      <c r="BG2828" s="104" t="s">
        <v>4962</v>
      </c>
      <c r="BH2828" s="104" t="s">
        <v>4963</v>
      </c>
      <c r="BI2828" s="104" t="str">
        <f t="shared" si="1337"/>
        <v>RW1</v>
      </c>
    </row>
    <row r="2829" spans="56:61" hidden="1" x14ac:dyDescent="0.3">
      <c r="BD2829" t="str">
        <f t="shared" si="1336"/>
        <v>RW1CHERRYTREE</v>
      </c>
      <c r="BE2829" s="104" t="s">
        <v>5075</v>
      </c>
      <c r="BF2829" s="104" t="s">
        <v>5076</v>
      </c>
      <c r="BG2829" s="104" t="s">
        <v>5075</v>
      </c>
      <c r="BH2829" s="104" t="s">
        <v>5076</v>
      </c>
      <c r="BI2829" s="104" t="str">
        <f t="shared" si="1337"/>
        <v>RW1</v>
      </c>
    </row>
    <row r="2830" spans="56:61" hidden="1" x14ac:dyDescent="0.3">
      <c r="BD2830" t="str">
        <f t="shared" si="1336"/>
        <v>RW1CHILD &amp; FAMILY THERAPY</v>
      </c>
      <c r="BE2830" s="104" t="s">
        <v>4912</v>
      </c>
      <c r="BF2830" s="104" t="s">
        <v>4913</v>
      </c>
      <c r="BG2830" s="104" t="s">
        <v>4912</v>
      </c>
      <c r="BH2830" s="104" t="s">
        <v>4913</v>
      </c>
      <c r="BI2830" s="104" t="str">
        <f t="shared" si="1337"/>
        <v>RW1</v>
      </c>
    </row>
    <row r="2831" spans="56:61" hidden="1" x14ac:dyDescent="0.3">
      <c r="BD2831" t="str">
        <f t="shared" si="1336"/>
        <v>RW1COLLINGWOOD ASSESSMENT UNIT RAU</v>
      </c>
      <c r="BE2831" s="104" t="s">
        <v>4905</v>
      </c>
      <c r="BF2831" s="104" t="s">
        <v>4906</v>
      </c>
      <c r="BG2831" s="104" t="s">
        <v>4905</v>
      </c>
      <c r="BH2831" s="104" t="s">
        <v>4906</v>
      </c>
      <c r="BI2831" s="104" t="str">
        <f t="shared" si="1337"/>
        <v>RW1</v>
      </c>
    </row>
    <row r="2832" spans="56:61" hidden="1" x14ac:dyDescent="0.3">
      <c r="BD2832" t="str">
        <f t="shared" si="1336"/>
        <v>RW1CONS COMM GERIATRICIAN</v>
      </c>
      <c r="BE2832" s="104" t="s">
        <v>4944</v>
      </c>
      <c r="BF2832" s="104" t="s">
        <v>4945</v>
      </c>
      <c r="BG2832" s="104" t="s">
        <v>4944</v>
      </c>
      <c r="BH2832" s="104" t="s">
        <v>4945</v>
      </c>
      <c r="BI2832" s="104" t="str">
        <f t="shared" si="1337"/>
        <v>RW1</v>
      </c>
    </row>
    <row r="2833" spans="56:61" hidden="1" x14ac:dyDescent="0.3">
      <c r="BD2833" t="str">
        <f t="shared" si="1336"/>
        <v>RW1COPPER BEECHES (ANDOVER)</v>
      </c>
      <c r="BE2833" s="104" t="s">
        <v>4948</v>
      </c>
      <c r="BF2833" s="104" t="s">
        <v>4949</v>
      </c>
      <c r="BG2833" s="104" t="s">
        <v>4948</v>
      </c>
      <c r="BH2833" s="104" t="s">
        <v>4949</v>
      </c>
      <c r="BI2833" s="104" t="str">
        <f t="shared" si="1337"/>
        <v>RW1</v>
      </c>
    </row>
    <row r="2834" spans="56:61" hidden="1" x14ac:dyDescent="0.3">
      <c r="BD2834" t="str">
        <f t="shared" si="1336"/>
        <v>RW1COPPER BEECHES (NEW MILTON)</v>
      </c>
      <c r="BE2834" s="104" t="s">
        <v>4871</v>
      </c>
      <c r="BF2834" s="104" t="s">
        <v>4872</v>
      </c>
      <c r="BG2834" s="104" t="s">
        <v>4871</v>
      </c>
      <c r="BH2834" s="104" t="s">
        <v>4872</v>
      </c>
      <c r="BI2834" s="104" t="str">
        <f t="shared" si="1337"/>
        <v>RW1</v>
      </c>
    </row>
    <row r="2835" spans="56:61" hidden="1" x14ac:dyDescent="0.3">
      <c r="BD2835" t="str">
        <f t="shared" si="1336"/>
        <v>RW1COUNTY HALL</v>
      </c>
      <c r="BE2835" s="104" t="s">
        <v>5053</v>
      </c>
      <c r="BF2835" s="104" t="s">
        <v>5054</v>
      </c>
      <c r="BG2835" s="104" t="s">
        <v>5053</v>
      </c>
      <c r="BH2835" s="104" t="s">
        <v>5054</v>
      </c>
      <c r="BI2835" s="104" t="str">
        <f t="shared" si="1337"/>
        <v>RW1</v>
      </c>
    </row>
    <row r="2836" spans="56:61" hidden="1" x14ac:dyDescent="0.3">
      <c r="BD2836" t="str">
        <f t="shared" si="1336"/>
        <v>RW1CRHT NEW FOREST</v>
      </c>
      <c r="BE2836" s="104" t="s">
        <v>5002</v>
      </c>
      <c r="BF2836" s="104" t="s">
        <v>5003</v>
      </c>
      <c r="BG2836" s="104" t="s">
        <v>5002</v>
      </c>
      <c r="BH2836" s="104" t="s">
        <v>5003</v>
      </c>
      <c r="BI2836" s="104" t="str">
        <f t="shared" si="1337"/>
        <v>RW1</v>
      </c>
    </row>
    <row r="2837" spans="56:61" hidden="1" x14ac:dyDescent="0.3">
      <c r="BD2837" t="str">
        <f t="shared" si="1336"/>
        <v>RW1CRHT NORTH HANTS</v>
      </c>
      <c r="BE2837" s="104" t="s">
        <v>5019</v>
      </c>
      <c r="BF2837" s="104" t="s">
        <v>5020</v>
      </c>
      <c r="BG2837" s="104" t="s">
        <v>5019</v>
      </c>
      <c r="BH2837" s="104" t="s">
        <v>5020</v>
      </c>
      <c r="BI2837" s="104" t="str">
        <f t="shared" si="1337"/>
        <v>RW1</v>
      </c>
    </row>
    <row r="2838" spans="56:61" hidden="1" x14ac:dyDescent="0.3">
      <c r="BD2838" t="str">
        <f t="shared" si="1336"/>
        <v>RW1CUMBERLAND 2</v>
      </c>
      <c r="BE2838" s="104" t="s">
        <v>5148</v>
      </c>
      <c r="BF2838" s="104" t="s">
        <v>5149</v>
      </c>
      <c r="BG2838" s="104" t="s">
        <v>5148</v>
      </c>
      <c r="BH2838" s="104" t="s">
        <v>5149</v>
      </c>
      <c r="BI2838" s="104" t="str">
        <f t="shared" si="1337"/>
        <v>RW1</v>
      </c>
    </row>
    <row r="2839" spans="56:61" hidden="1" x14ac:dyDescent="0.3">
      <c r="BD2839" t="str">
        <f t="shared" si="1336"/>
        <v>RW1DEPARTMENT OF PSYCHOLOGICAL MEDICINE</v>
      </c>
      <c r="BE2839" s="104" t="s">
        <v>5138</v>
      </c>
      <c r="BF2839" s="104" t="s">
        <v>4015</v>
      </c>
      <c r="BG2839" s="104" t="s">
        <v>5138</v>
      </c>
      <c r="BH2839" s="104" t="s">
        <v>4015</v>
      </c>
      <c r="BI2839" s="104" t="str">
        <f t="shared" si="1337"/>
        <v>RW1</v>
      </c>
    </row>
    <row r="2840" spans="56:61" hidden="1" x14ac:dyDescent="0.3">
      <c r="BD2840" t="str">
        <f t="shared" si="1336"/>
        <v>RW1E&amp;TVS CLDT</v>
      </c>
      <c r="BE2840" s="104" t="s">
        <v>5040</v>
      </c>
      <c r="BF2840" s="104" t="s">
        <v>5041</v>
      </c>
      <c r="BG2840" s="104" t="s">
        <v>5040</v>
      </c>
      <c r="BH2840" s="104" t="s">
        <v>5041</v>
      </c>
      <c r="BI2840" s="104" t="str">
        <f t="shared" si="1337"/>
        <v>RW1</v>
      </c>
    </row>
    <row r="2841" spans="56:61" hidden="1" x14ac:dyDescent="0.3">
      <c r="BD2841" t="str">
        <f t="shared" si="1336"/>
        <v>RW1EAST HANTS AOT</v>
      </c>
      <c r="BE2841" s="104" t="s">
        <v>5028</v>
      </c>
      <c r="BF2841" s="104" t="s">
        <v>5029</v>
      </c>
      <c r="BG2841" s="104" t="s">
        <v>5028</v>
      </c>
      <c r="BH2841" s="104" t="s">
        <v>5029</v>
      </c>
      <c r="BI2841" s="104" t="str">
        <f t="shared" si="1337"/>
        <v>RW1</v>
      </c>
    </row>
    <row r="2842" spans="56:61" hidden="1" x14ac:dyDescent="0.3">
      <c r="BD2842" t="str">
        <f t="shared" si="1336"/>
        <v>RW1EASTLEIGH FLEMING PARK</v>
      </c>
      <c r="BE2842" s="104" t="s">
        <v>4878</v>
      </c>
      <c r="BF2842" s="104" t="s">
        <v>4879</v>
      </c>
      <c r="BG2842" s="104" t="s">
        <v>4878</v>
      </c>
      <c r="BH2842" s="104" t="s">
        <v>4879</v>
      </c>
      <c r="BI2842" s="104" t="str">
        <f t="shared" si="1337"/>
        <v>RW1</v>
      </c>
    </row>
    <row r="2843" spans="56:61" hidden="1" x14ac:dyDescent="0.3">
      <c r="BD2843" t="str">
        <f t="shared" si="1336"/>
        <v>RW1EATING DISORDERS</v>
      </c>
      <c r="BE2843" s="104" t="s">
        <v>5030</v>
      </c>
      <c r="BF2843" s="104" t="s">
        <v>3803</v>
      </c>
      <c r="BG2843" s="104" t="s">
        <v>5030</v>
      </c>
      <c r="BH2843" s="104" t="s">
        <v>3803</v>
      </c>
      <c r="BI2843" s="104" t="str">
        <f t="shared" si="1337"/>
        <v>RW1</v>
      </c>
    </row>
    <row r="2844" spans="56:61" hidden="1" x14ac:dyDescent="0.3">
      <c r="BD2844" t="str">
        <f t="shared" si="1336"/>
        <v>RW1EIP</v>
      </c>
      <c r="BE2844" s="104" t="s">
        <v>5143</v>
      </c>
      <c r="BF2844" s="104" t="s">
        <v>5144</v>
      </c>
      <c r="BG2844" s="104" t="s">
        <v>5143</v>
      </c>
      <c r="BH2844" s="104" t="s">
        <v>5144</v>
      </c>
      <c r="BI2844" s="104" t="str">
        <f t="shared" si="1337"/>
        <v>RW1</v>
      </c>
    </row>
    <row r="2845" spans="56:61" hidden="1" x14ac:dyDescent="0.3">
      <c r="BD2845" t="str">
        <f t="shared" si="1336"/>
        <v>RW1ELMLEIGH</v>
      </c>
      <c r="BE2845" s="104" t="s">
        <v>4976</v>
      </c>
      <c r="BF2845" s="104" t="s">
        <v>4977</v>
      </c>
      <c r="BG2845" s="104" t="s">
        <v>4976</v>
      </c>
      <c r="BH2845" s="104" t="s">
        <v>4977</v>
      </c>
      <c r="BI2845" s="104" t="str">
        <f t="shared" si="1337"/>
        <v>RW1</v>
      </c>
    </row>
    <row r="2846" spans="56:61" hidden="1" x14ac:dyDescent="0.3">
      <c r="BD2846" t="str">
        <f t="shared" si="1336"/>
        <v>RW1EVENLODE CLINIC</v>
      </c>
      <c r="BE2846" s="105" t="s">
        <v>9789</v>
      </c>
      <c r="BF2846" s="106" t="s">
        <v>9790</v>
      </c>
      <c r="BG2846" s="105" t="s">
        <v>9789</v>
      </c>
      <c r="BH2846" s="106" t="s">
        <v>9790</v>
      </c>
      <c r="BI2846" s="104" t="str">
        <f t="shared" si="1337"/>
        <v>RW1</v>
      </c>
    </row>
    <row r="2847" spans="56:61" hidden="1" x14ac:dyDescent="0.3">
      <c r="BD2847" t="str">
        <f t="shared" si="1336"/>
        <v>RW1FAGOS</v>
      </c>
      <c r="BE2847" s="104" t="s">
        <v>5006</v>
      </c>
      <c r="BF2847" s="104" t="s">
        <v>5007</v>
      </c>
      <c r="BG2847" s="104" t="s">
        <v>5006</v>
      </c>
      <c r="BH2847" s="104" t="s">
        <v>5007</v>
      </c>
      <c r="BI2847" s="104" t="str">
        <f t="shared" si="1337"/>
        <v>RW1</v>
      </c>
    </row>
    <row r="2848" spans="56:61" hidden="1" x14ac:dyDescent="0.3">
      <c r="BD2848" t="str">
        <f t="shared" si="1336"/>
        <v>RW1FAREHAM &amp; GOSPORT</v>
      </c>
      <c r="BE2848" s="104" t="s">
        <v>5132</v>
      </c>
      <c r="BF2848" s="104" t="s">
        <v>5133</v>
      </c>
      <c r="BG2848" s="104" t="s">
        <v>5132</v>
      </c>
      <c r="BH2848" s="104" t="s">
        <v>5133</v>
      </c>
      <c r="BI2848" s="104" t="str">
        <f t="shared" si="1337"/>
        <v>RW1</v>
      </c>
    </row>
    <row r="2849" spans="56:61" hidden="1" x14ac:dyDescent="0.3">
      <c r="BD2849" t="str">
        <f t="shared" si="1336"/>
        <v>RW1FAREHAM &amp; GOSPORT CLDT</v>
      </c>
      <c r="BE2849" s="104" t="s">
        <v>5110</v>
      </c>
      <c r="BF2849" s="104" t="s">
        <v>5111</v>
      </c>
      <c r="BG2849" s="104" t="s">
        <v>5110</v>
      </c>
      <c r="BH2849" s="104" t="s">
        <v>5111</v>
      </c>
      <c r="BI2849" s="104" t="str">
        <f t="shared" si="1337"/>
        <v>RW1</v>
      </c>
    </row>
    <row r="2850" spans="56:61" hidden="1" x14ac:dyDescent="0.3">
      <c r="BD2850" t="str">
        <f t="shared" si="1336"/>
        <v>RW1FAREHAM COMMUNITY HOSPITAL</v>
      </c>
      <c r="BE2850" s="104" t="s">
        <v>5048</v>
      </c>
      <c r="BF2850" s="104" t="s">
        <v>2462</v>
      </c>
      <c r="BG2850" s="104" t="s">
        <v>5048</v>
      </c>
      <c r="BH2850" s="104" t="s">
        <v>2462</v>
      </c>
      <c r="BI2850" s="104" t="str">
        <f t="shared" si="1337"/>
        <v>RW1</v>
      </c>
    </row>
    <row r="2851" spans="56:61" hidden="1" x14ac:dyDescent="0.3">
      <c r="BD2851" t="str">
        <f t="shared" si="1336"/>
        <v>RW1FAREHAM REACH</v>
      </c>
      <c r="BE2851" s="104" t="s">
        <v>5115</v>
      </c>
      <c r="BF2851" s="104" t="s">
        <v>5116</v>
      </c>
      <c r="BG2851" s="104" t="s">
        <v>5115</v>
      </c>
      <c r="BH2851" s="104" t="s">
        <v>5116</v>
      </c>
      <c r="BI2851" s="104" t="str">
        <f t="shared" si="1337"/>
        <v>RW1</v>
      </c>
    </row>
    <row r="2852" spans="56:61" hidden="1" x14ac:dyDescent="0.3">
      <c r="BD2852" t="str">
        <f t="shared" si="1336"/>
        <v>RW1FARNHAM PAEDIATRIC OPD</v>
      </c>
      <c r="BE2852" s="104" t="s">
        <v>4930</v>
      </c>
      <c r="BF2852" s="104" t="s">
        <v>4931</v>
      </c>
      <c r="BG2852" s="104" t="s">
        <v>4930</v>
      </c>
      <c r="BH2852" s="104" t="s">
        <v>4931</v>
      </c>
      <c r="BI2852" s="104" t="str">
        <f t="shared" si="1337"/>
        <v>RW1</v>
      </c>
    </row>
    <row r="2853" spans="56:61" hidden="1" x14ac:dyDescent="0.3">
      <c r="BD2853" t="str">
        <f t="shared" si="1336"/>
        <v>RW1FENWICK HOSPITAL</v>
      </c>
      <c r="BE2853" s="104" t="s">
        <v>5091</v>
      </c>
      <c r="BF2853" s="104" t="s">
        <v>2496</v>
      </c>
      <c r="BG2853" s="104" t="s">
        <v>5091</v>
      </c>
      <c r="BH2853" s="104" t="s">
        <v>2496</v>
      </c>
      <c r="BI2853" s="104" t="str">
        <f t="shared" si="1337"/>
        <v>RW1</v>
      </c>
    </row>
    <row r="2854" spans="56:61" hidden="1" x14ac:dyDescent="0.3">
      <c r="BD2854" t="str">
        <f t="shared" ref="BD2854:BD2917" si="1338">CONCATENATE(LEFT(BE2854, 3),BF2854)</f>
        <v>RW1FERNDOWN</v>
      </c>
      <c r="BE2854" s="104" t="s">
        <v>4892</v>
      </c>
      <c r="BF2854" s="104" t="s">
        <v>4893</v>
      </c>
      <c r="BG2854" s="104" t="s">
        <v>4892</v>
      </c>
      <c r="BH2854" s="104" t="s">
        <v>4893</v>
      </c>
      <c r="BI2854" s="104" t="str">
        <f t="shared" ref="BI2854:BI2917" si="1339">LEFT(BG2854,3)</f>
        <v>RW1</v>
      </c>
    </row>
    <row r="2855" spans="56:61" hidden="1" x14ac:dyDescent="0.3">
      <c r="BD2855" t="str">
        <f t="shared" si="1338"/>
        <v>RW1FLEET COMMUNITY HOSPITAL</v>
      </c>
      <c r="BE2855" s="104" t="s">
        <v>4877</v>
      </c>
      <c r="BF2855" s="104" t="s">
        <v>2466</v>
      </c>
      <c r="BG2855" s="104" t="s">
        <v>4877</v>
      </c>
      <c r="BH2855" s="104" t="s">
        <v>2466</v>
      </c>
      <c r="BI2855" s="104" t="str">
        <f t="shared" si="1339"/>
        <v>RW1</v>
      </c>
    </row>
    <row r="2856" spans="56:61" hidden="1" x14ac:dyDescent="0.3">
      <c r="BD2856" t="str">
        <f t="shared" si="1338"/>
        <v>RW1FLEET PAEDIATRIC</v>
      </c>
      <c r="BE2856" s="104" t="s">
        <v>4916</v>
      </c>
      <c r="BF2856" s="104" t="s">
        <v>4917</v>
      </c>
      <c r="BG2856" s="104" t="s">
        <v>4916</v>
      </c>
      <c r="BH2856" s="104" t="s">
        <v>4917</v>
      </c>
      <c r="BI2856" s="104" t="str">
        <f t="shared" si="1339"/>
        <v>RW1</v>
      </c>
    </row>
    <row r="2857" spans="56:61" hidden="1" x14ac:dyDescent="0.3">
      <c r="BD2857" t="str">
        <f t="shared" si="1338"/>
        <v>RW1FLEET RAPID ACCESS</v>
      </c>
      <c r="BE2857" s="104" t="s">
        <v>4918</v>
      </c>
      <c r="BF2857" s="104" t="s">
        <v>4919</v>
      </c>
      <c r="BG2857" s="104" t="s">
        <v>4918</v>
      </c>
      <c r="BH2857" s="104" t="s">
        <v>4919</v>
      </c>
      <c r="BI2857" s="104" t="str">
        <f t="shared" si="1339"/>
        <v>RW1</v>
      </c>
    </row>
    <row r="2858" spans="56:61" hidden="1" x14ac:dyDescent="0.3">
      <c r="BD2858" t="str">
        <f t="shared" si="1338"/>
        <v>RW1FORD WARD</v>
      </c>
      <c r="BE2858" s="104" t="s">
        <v>4942</v>
      </c>
      <c r="BF2858" s="104" t="s">
        <v>4943</v>
      </c>
      <c r="BG2858" s="104" t="s">
        <v>4942</v>
      </c>
      <c r="BH2858" s="104" t="s">
        <v>4943</v>
      </c>
      <c r="BI2858" s="104" t="str">
        <f t="shared" si="1339"/>
        <v>RW1</v>
      </c>
    </row>
    <row r="2859" spans="56:61" hidden="1" x14ac:dyDescent="0.3">
      <c r="BD2859" t="str">
        <f t="shared" si="1338"/>
        <v>RW1FORDINGBRIDGE</v>
      </c>
      <c r="BE2859" s="104" t="s">
        <v>4950</v>
      </c>
      <c r="BF2859" s="104" t="s">
        <v>4951</v>
      </c>
      <c r="BG2859" s="104" t="s">
        <v>4950</v>
      </c>
      <c r="BH2859" s="104" t="s">
        <v>4951</v>
      </c>
      <c r="BI2859" s="104" t="str">
        <f t="shared" si="1339"/>
        <v>RW1</v>
      </c>
    </row>
    <row r="2860" spans="56:61" hidden="1" x14ac:dyDescent="0.3">
      <c r="BD2860" t="str">
        <f t="shared" si="1338"/>
        <v>RW1FOREST LODGE</v>
      </c>
      <c r="BE2860" s="105" t="s">
        <v>9791</v>
      </c>
      <c r="BF2860" s="106" t="s">
        <v>8130</v>
      </c>
      <c r="BG2860" s="105" t="s">
        <v>9791</v>
      </c>
      <c r="BH2860" s="106" t="s">
        <v>8130</v>
      </c>
      <c r="BI2860" s="104" t="str">
        <f t="shared" si="1339"/>
        <v>RW1</v>
      </c>
    </row>
    <row r="2861" spans="56:61" hidden="1" x14ac:dyDescent="0.3">
      <c r="BD2861" t="str">
        <f t="shared" si="1338"/>
        <v>RW1FRIMLEY CC PAEDIATRIC</v>
      </c>
      <c r="BE2861" s="104" t="s">
        <v>4920</v>
      </c>
      <c r="BF2861" s="104" t="s">
        <v>4921</v>
      </c>
      <c r="BG2861" s="104" t="s">
        <v>4920</v>
      </c>
      <c r="BH2861" s="104" t="s">
        <v>4921</v>
      </c>
      <c r="BI2861" s="104" t="str">
        <f t="shared" si="1339"/>
        <v>RW1</v>
      </c>
    </row>
    <row r="2862" spans="56:61" hidden="1" x14ac:dyDescent="0.3">
      <c r="BD2862" t="str">
        <f t="shared" si="1338"/>
        <v>RW1GOSPORT WAR MEMORIAL HOSPITAL</v>
      </c>
      <c r="BE2862" s="104" t="s">
        <v>4926</v>
      </c>
      <c r="BF2862" s="104" t="s">
        <v>2436</v>
      </c>
      <c r="BG2862" s="104" t="s">
        <v>4926</v>
      </c>
      <c r="BH2862" s="104" t="s">
        <v>2436</v>
      </c>
      <c r="BI2862" s="104" t="str">
        <f t="shared" si="1339"/>
        <v>RW1</v>
      </c>
    </row>
    <row r="2863" spans="56:61" hidden="1" x14ac:dyDescent="0.3">
      <c r="BD2863" t="str">
        <f t="shared" si="1338"/>
        <v>RW1GOSPORT WAR MEMORIAL HOSPITAL</v>
      </c>
      <c r="BE2863" s="104" t="s">
        <v>5027</v>
      </c>
      <c r="BF2863" s="104" t="s">
        <v>2436</v>
      </c>
      <c r="BG2863" s="104" t="s">
        <v>5027</v>
      </c>
      <c r="BH2863" s="104" t="s">
        <v>2436</v>
      </c>
      <c r="BI2863" s="104" t="str">
        <f t="shared" si="1339"/>
        <v>RW1</v>
      </c>
    </row>
    <row r="2864" spans="56:61" hidden="1" x14ac:dyDescent="0.3">
      <c r="BD2864" t="str">
        <f t="shared" si="1338"/>
        <v>RW1GOSPORT WAR MEMORIAL HOSPITAL</v>
      </c>
      <c r="BE2864" s="104" t="s">
        <v>5141</v>
      </c>
      <c r="BF2864" s="104" t="s">
        <v>2436</v>
      </c>
      <c r="BG2864" s="104" t="s">
        <v>5141</v>
      </c>
      <c r="BH2864" s="104" t="s">
        <v>2436</v>
      </c>
      <c r="BI2864" s="104" t="str">
        <f t="shared" si="1339"/>
        <v>RW1</v>
      </c>
    </row>
    <row r="2865" spans="56:61" hidden="1" x14ac:dyDescent="0.3">
      <c r="BD2865" t="str">
        <f t="shared" si="1338"/>
        <v>RW1HALEACRE UNIT</v>
      </c>
      <c r="BE2865" s="104" t="s">
        <v>5061</v>
      </c>
      <c r="BF2865" s="104" t="s">
        <v>3739</v>
      </c>
      <c r="BG2865" s="104" t="s">
        <v>5061</v>
      </c>
      <c r="BH2865" s="104" t="s">
        <v>3739</v>
      </c>
      <c r="BI2865" s="104" t="str">
        <f t="shared" si="1339"/>
        <v>RW1</v>
      </c>
    </row>
    <row r="2866" spans="56:61" hidden="1" x14ac:dyDescent="0.3">
      <c r="BD2866" t="str">
        <f t="shared" si="1338"/>
        <v>RW1HAREFIELD DAY EMH</v>
      </c>
      <c r="BE2866" s="104" t="s">
        <v>5023</v>
      </c>
      <c r="BF2866" s="104" t="s">
        <v>5024</v>
      </c>
      <c r="BG2866" s="104" t="s">
        <v>5023</v>
      </c>
      <c r="BH2866" s="104" t="s">
        <v>5024</v>
      </c>
      <c r="BI2866" s="104" t="str">
        <f t="shared" si="1339"/>
        <v>RW1</v>
      </c>
    </row>
    <row r="2867" spans="56:61" hidden="1" x14ac:dyDescent="0.3">
      <c r="BD2867" t="str">
        <f t="shared" si="1338"/>
        <v>RW1HAVANT &amp; PETERSFIELD</v>
      </c>
      <c r="BE2867" s="104" t="s">
        <v>5130</v>
      </c>
      <c r="BF2867" s="104" t="s">
        <v>5131</v>
      </c>
      <c r="BG2867" s="104" t="s">
        <v>5130</v>
      </c>
      <c r="BH2867" s="104" t="s">
        <v>5131</v>
      </c>
      <c r="BI2867" s="104" t="str">
        <f t="shared" si="1339"/>
        <v>RW1</v>
      </c>
    </row>
    <row r="2868" spans="56:61" hidden="1" x14ac:dyDescent="0.3">
      <c r="BD2868" t="str">
        <f t="shared" si="1338"/>
        <v>RW1HAVANT &amp; PETERSFIELD CLDT</v>
      </c>
      <c r="BE2868" s="104" t="s">
        <v>4998</v>
      </c>
      <c r="BF2868" s="104" t="s">
        <v>4999</v>
      </c>
      <c r="BG2868" s="104" t="s">
        <v>4998</v>
      </c>
      <c r="BH2868" s="104" t="s">
        <v>4999</v>
      </c>
      <c r="BI2868" s="104" t="str">
        <f t="shared" si="1339"/>
        <v>RW1</v>
      </c>
    </row>
    <row r="2869" spans="56:61" hidden="1" x14ac:dyDescent="0.3">
      <c r="BD2869" t="str">
        <f t="shared" si="1338"/>
        <v>RW1HAVANT &amp; PETERSFIELD EMH</v>
      </c>
      <c r="BE2869" s="104" t="s">
        <v>5134</v>
      </c>
      <c r="BF2869" s="104" t="s">
        <v>5135</v>
      </c>
      <c r="BG2869" s="104" t="s">
        <v>5134</v>
      </c>
      <c r="BH2869" s="104" t="s">
        <v>5135</v>
      </c>
      <c r="BI2869" s="104" t="str">
        <f t="shared" si="1339"/>
        <v>RW1</v>
      </c>
    </row>
    <row r="2870" spans="56:61" hidden="1" x14ac:dyDescent="0.3">
      <c r="BD2870" t="str">
        <f t="shared" si="1338"/>
        <v>RW1HAVANT &amp; PETERSFIELD OPMH</v>
      </c>
      <c r="BE2870" s="104" t="s">
        <v>5015</v>
      </c>
      <c r="BF2870" s="104" t="s">
        <v>5016</v>
      </c>
      <c r="BG2870" s="104" t="s">
        <v>5015</v>
      </c>
      <c r="BH2870" s="104" t="s">
        <v>5016</v>
      </c>
      <c r="BI2870" s="104" t="str">
        <f t="shared" si="1339"/>
        <v>RW1</v>
      </c>
    </row>
    <row r="2871" spans="56:61" hidden="1" x14ac:dyDescent="0.3">
      <c r="BD2871" t="str">
        <f t="shared" si="1338"/>
        <v>RW1HAVANT &amp; PETERSFIELD OPMH 2</v>
      </c>
      <c r="BE2871" s="104" t="s">
        <v>5108</v>
      </c>
      <c r="BF2871" s="104" t="s">
        <v>5109</v>
      </c>
      <c r="BG2871" s="104" t="s">
        <v>5108</v>
      </c>
      <c r="BH2871" s="104" t="s">
        <v>5109</v>
      </c>
      <c r="BI2871" s="104" t="str">
        <f t="shared" si="1339"/>
        <v>RW1</v>
      </c>
    </row>
    <row r="2872" spans="56:61" hidden="1" x14ac:dyDescent="0.3">
      <c r="BD2872" t="str">
        <f t="shared" si="1338"/>
        <v>RW1HAVANT &amp; PETERSFIELD OPMH 2</v>
      </c>
      <c r="BE2872" s="104" t="s">
        <v>5113</v>
      </c>
      <c r="BF2872" s="104" t="s">
        <v>5109</v>
      </c>
      <c r="BG2872" s="104" t="s">
        <v>5113</v>
      </c>
      <c r="BH2872" s="104" t="s">
        <v>5109</v>
      </c>
      <c r="BI2872" s="104" t="str">
        <f t="shared" si="1339"/>
        <v>RW1</v>
      </c>
    </row>
    <row r="2873" spans="56:61" hidden="1" x14ac:dyDescent="0.3">
      <c r="BD2873" t="str">
        <f t="shared" si="1338"/>
        <v>RW1HAVANT CRHT</v>
      </c>
      <c r="BE2873" s="104" t="s">
        <v>4966</v>
      </c>
      <c r="BF2873" s="104" t="s">
        <v>4967</v>
      </c>
      <c r="BG2873" s="104" t="s">
        <v>4966</v>
      </c>
      <c r="BH2873" s="104" t="s">
        <v>4967</v>
      </c>
      <c r="BI2873" s="104" t="str">
        <f t="shared" si="1339"/>
        <v>RW1</v>
      </c>
    </row>
    <row r="2874" spans="56:61" hidden="1" x14ac:dyDescent="0.3">
      <c r="BD2874" t="str">
        <f t="shared" si="1338"/>
        <v>RW1HAVANT OPMH</v>
      </c>
      <c r="BE2874" s="104" t="s">
        <v>5122</v>
      </c>
      <c r="BF2874" s="104" t="s">
        <v>5123</v>
      </c>
      <c r="BG2874" s="104" t="s">
        <v>5122</v>
      </c>
      <c r="BH2874" s="104" t="s">
        <v>5123</v>
      </c>
      <c r="BI2874" s="104" t="str">
        <f t="shared" si="1339"/>
        <v>RW1</v>
      </c>
    </row>
    <row r="2875" spans="56:61" hidden="1" x14ac:dyDescent="0.3">
      <c r="BD2875" t="str">
        <f t="shared" si="1338"/>
        <v>RW1HIGHCROFT</v>
      </c>
      <c r="BE2875" s="104" t="s">
        <v>4886</v>
      </c>
      <c r="BF2875" s="104" t="s">
        <v>4887</v>
      </c>
      <c r="BG2875" s="104" t="s">
        <v>4886</v>
      </c>
      <c r="BH2875" s="104" t="s">
        <v>4887</v>
      </c>
      <c r="BI2875" s="104" t="str">
        <f t="shared" si="1339"/>
        <v>RW1</v>
      </c>
    </row>
    <row r="2876" spans="56:61" hidden="1" x14ac:dyDescent="0.3">
      <c r="BD2876" t="str">
        <f t="shared" si="1338"/>
        <v>RW1HOLLYBANK</v>
      </c>
      <c r="BE2876" s="104" t="s">
        <v>4978</v>
      </c>
      <c r="BF2876" s="104" t="s">
        <v>4979</v>
      </c>
      <c r="BG2876" s="104" t="s">
        <v>4978</v>
      </c>
      <c r="BH2876" s="104" t="s">
        <v>4979</v>
      </c>
      <c r="BI2876" s="104" t="str">
        <f t="shared" si="1339"/>
        <v>RW1</v>
      </c>
    </row>
    <row r="2877" spans="56:61" hidden="1" x14ac:dyDescent="0.3">
      <c r="BD2877" t="str">
        <f t="shared" si="1338"/>
        <v>RW1HOLLYBANK</v>
      </c>
      <c r="BE2877" s="104" t="s">
        <v>5064</v>
      </c>
      <c r="BF2877" s="104" t="s">
        <v>4979</v>
      </c>
      <c r="BG2877" s="104" t="s">
        <v>5064</v>
      </c>
      <c r="BH2877" s="104" t="s">
        <v>4979</v>
      </c>
      <c r="BI2877" s="104" t="str">
        <f t="shared" si="1339"/>
        <v>RW1</v>
      </c>
    </row>
    <row r="2878" spans="56:61" hidden="1" x14ac:dyDescent="0.3">
      <c r="BD2878" t="str">
        <f t="shared" si="1338"/>
        <v>RW1HOME LEA</v>
      </c>
      <c r="BE2878" s="104" t="s">
        <v>5079</v>
      </c>
      <c r="BF2878" s="104" t="s">
        <v>5080</v>
      </c>
      <c r="BG2878" s="104" t="s">
        <v>5079</v>
      </c>
      <c r="BH2878" s="104" t="s">
        <v>5080</v>
      </c>
      <c r="BI2878" s="104" t="str">
        <f t="shared" si="1339"/>
        <v>RW1</v>
      </c>
    </row>
    <row r="2879" spans="56:61" hidden="1" x14ac:dyDescent="0.3">
      <c r="BD2879" t="str">
        <f t="shared" si="1338"/>
        <v>RW1HORSEFAIR MEWS</v>
      </c>
      <c r="BE2879" s="104" t="s">
        <v>4974</v>
      </c>
      <c r="BF2879" s="104" t="s">
        <v>4975</v>
      </c>
      <c r="BG2879" s="104" t="s">
        <v>4974</v>
      </c>
      <c r="BH2879" s="104" t="s">
        <v>4975</v>
      </c>
      <c r="BI2879" s="104" t="str">
        <f t="shared" si="1339"/>
        <v>RW1</v>
      </c>
    </row>
    <row r="2880" spans="56:61" hidden="1" x14ac:dyDescent="0.3">
      <c r="BD2880" t="str">
        <f t="shared" si="1338"/>
        <v>RW1HYTHE HOSPITAL</v>
      </c>
      <c r="BE2880" s="104" t="s">
        <v>4904</v>
      </c>
      <c r="BF2880" s="104" t="s">
        <v>2474</v>
      </c>
      <c r="BG2880" s="104" t="s">
        <v>4904</v>
      </c>
      <c r="BH2880" s="104" t="s">
        <v>2474</v>
      </c>
      <c r="BI2880" s="104" t="str">
        <f t="shared" si="1339"/>
        <v>RW1</v>
      </c>
    </row>
    <row r="2881" spans="56:61" hidden="1" x14ac:dyDescent="0.3">
      <c r="BD2881" t="str">
        <f t="shared" si="1338"/>
        <v>RW1HYTHE HOSPITAL</v>
      </c>
      <c r="BE2881" s="104" t="s">
        <v>5092</v>
      </c>
      <c r="BF2881" s="104" t="s">
        <v>2474</v>
      </c>
      <c r="BG2881" s="104" t="s">
        <v>5092</v>
      </c>
      <c r="BH2881" s="104" t="s">
        <v>2474</v>
      </c>
      <c r="BI2881" s="104" t="str">
        <f t="shared" si="1339"/>
        <v>RW1</v>
      </c>
    </row>
    <row r="2882" spans="56:61" hidden="1" x14ac:dyDescent="0.3">
      <c r="BD2882" t="str">
        <f t="shared" si="1338"/>
        <v>RW1JOHN SHARICH HOUSE</v>
      </c>
      <c r="BE2882" s="105" t="s">
        <v>9792</v>
      </c>
      <c r="BF2882" s="106" t="s">
        <v>9793</v>
      </c>
      <c r="BG2882" s="105" t="s">
        <v>9792</v>
      </c>
      <c r="BH2882" s="106" t="s">
        <v>9793</v>
      </c>
      <c r="BI2882" s="104" t="str">
        <f t="shared" si="1339"/>
        <v>RW1</v>
      </c>
    </row>
    <row r="2883" spans="56:61" hidden="1" x14ac:dyDescent="0.3">
      <c r="BD2883" t="str">
        <f t="shared" si="1338"/>
        <v>RW1KENNETT</v>
      </c>
      <c r="BE2883" s="104" t="s">
        <v>5062</v>
      </c>
      <c r="BF2883" s="104" t="s">
        <v>5063</v>
      </c>
      <c r="BG2883" s="104" t="s">
        <v>5062</v>
      </c>
      <c r="BH2883" s="104" t="s">
        <v>5063</v>
      </c>
      <c r="BI2883" s="104" t="str">
        <f t="shared" si="1339"/>
        <v>RW1</v>
      </c>
    </row>
    <row r="2884" spans="56:61" hidden="1" x14ac:dyDescent="0.3">
      <c r="BD2884" t="str">
        <f t="shared" si="1338"/>
        <v>RW1KING GEORGE V</v>
      </c>
      <c r="BE2884" s="104" t="s">
        <v>4890</v>
      </c>
      <c r="BF2884" s="104" t="s">
        <v>4891</v>
      </c>
      <c r="BG2884" s="104" t="s">
        <v>4890</v>
      </c>
      <c r="BH2884" s="104" t="s">
        <v>4891</v>
      </c>
      <c r="BI2884" s="104" t="str">
        <f t="shared" si="1339"/>
        <v>RW1</v>
      </c>
    </row>
    <row r="2885" spans="56:61" hidden="1" x14ac:dyDescent="0.3">
      <c r="BD2885" t="str">
        <f t="shared" si="1338"/>
        <v>RW1LAUREL ASSESSMENT UNIT</v>
      </c>
      <c r="BE2885" s="104" t="s">
        <v>4940</v>
      </c>
      <c r="BF2885" s="104" t="s">
        <v>4941</v>
      </c>
      <c r="BG2885" s="104" t="s">
        <v>4940</v>
      </c>
      <c r="BH2885" s="104" t="s">
        <v>4941</v>
      </c>
      <c r="BI2885" s="104" t="str">
        <f t="shared" si="1339"/>
        <v>RW1</v>
      </c>
    </row>
    <row r="2886" spans="56:61" hidden="1" x14ac:dyDescent="0.3">
      <c r="BD2886" t="str">
        <f t="shared" si="1338"/>
        <v>RW1LEIGH HOUSE</v>
      </c>
      <c r="BE2886" s="107" t="s">
        <v>9794</v>
      </c>
      <c r="BF2886" s="108" t="s">
        <v>9795</v>
      </c>
      <c r="BG2886" s="107" t="s">
        <v>9794</v>
      </c>
      <c r="BH2886" s="108" t="s">
        <v>9795</v>
      </c>
      <c r="BI2886" s="104" t="str">
        <f t="shared" si="1339"/>
        <v>RW1</v>
      </c>
    </row>
    <row r="2887" spans="56:61" hidden="1" x14ac:dyDescent="0.3">
      <c r="BD2887" t="str">
        <f t="shared" si="1338"/>
        <v>RW1LEONARD CHESHIRE</v>
      </c>
      <c r="BE2887" s="104" t="s">
        <v>4869</v>
      </c>
      <c r="BF2887" s="104" t="s">
        <v>4870</v>
      </c>
      <c r="BG2887" s="104" t="s">
        <v>4869</v>
      </c>
      <c r="BH2887" s="104" t="s">
        <v>4870</v>
      </c>
      <c r="BI2887" s="104" t="str">
        <f t="shared" si="1339"/>
        <v>RW1</v>
      </c>
    </row>
    <row r="2888" spans="56:61" hidden="1" x14ac:dyDescent="0.3">
      <c r="BD2888" t="str">
        <f t="shared" si="1338"/>
        <v>RW1LYMINGTON HOSPITAL</v>
      </c>
      <c r="BE2888" s="104" t="s">
        <v>5136</v>
      </c>
      <c r="BF2888" s="104" t="s">
        <v>5137</v>
      </c>
      <c r="BG2888" s="104" t="s">
        <v>5136</v>
      </c>
      <c r="BH2888" s="104" t="s">
        <v>5137</v>
      </c>
      <c r="BI2888" s="104" t="str">
        <f t="shared" si="1339"/>
        <v>RW1</v>
      </c>
    </row>
    <row r="2889" spans="56:61" hidden="1" x14ac:dyDescent="0.3">
      <c r="BD2889" t="str">
        <f t="shared" si="1338"/>
        <v>RW1LYMINGTON NEW FOREST HOSPITAL</v>
      </c>
      <c r="BE2889" s="104" t="s">
        <v>5150</v>
      </c>
      <c r="BF2889" s="104" t="s">
        <v>2468</v>
      </c>
      <c r="BG2889" s="104" t="s">
        <v>5150</v>
      </c>
      <c r="BH2889" s="104" t="s">
        <v>2468</v>
      </c>
      <c r="BI2889" s="104" t="str">
        <f t="shared" si="1339"/>
        <v>RW1</v>
      </c>
    </row>
    <row r="2890" spans="56:61" hidden="1" x14ac:dyDescent="0.3">
      <c r="BD2890" t="str">
        <f t="shared" si="1338"/>
        <v>RW1LYNDHURST RAVENSWOOD</v>
      </c>
      <c r="BE2890" s="104" t="s">
        <v>5128</v>
      </c>
      <c r="BF2890" s="104" t="s">
        <v>5129</v>
      </c>
      <c r="BG2890" s="104" t="s">
        <v>5128</v>
      </c>
      <c r="BH2890" s="104" t="s">
        <v>5129</v>
      </c>
      <c r="BI2890" s="104" t="str">
        <f t="shared" si="1339"/>
        <v>RW1</v>
      </c>
    </row>
    <row r="2891" spans="56:61" hidden="1" x14ac:dyDescent="0.3">
      <c r="BD2891" t="str">
        <f t="shared" si="1338"/>
        <v>RW1MACILWAIN WARD</v>
      </c>
      <c r="BE2891" s="104" t="s">
        <v>4936</v>
      </c>
      <c r="BF2891" s="104" t="s">
        <v>4937</v>
      </c>
      <c r="BG2891" s="104" t="s">
        <v>4936</v>
      </c>
      <c r="BH2891" s="104" t="s">
        <v>4937</v>
      </c>
      <c r="BI2891" s="104" t="str">
        <f t="shared" si="1339"/>
        <v>RW1</v>
      </c>
    </row>
    <row r="2892" spans="56:61" hidden="1" x14ac:dyDescent="0.3">
      <c r="BD2892" t="str">
        <f t="shared" si="1338"/>
        <v>RW1MALCOLM FAULK RAVENSWOOD</v>
      </c>
      <c r="BE2892" s="104" t="s">
        <v>4988</v>
      </c>
      <c r="BF2892" s="104" t="s">
        <v>4989</v>
      </c>
      <c r="BG2892" s="104" t="s">
        <v>4988</v>
      </c>
      <c r="BH2892" s="104" t="s">
        <v>4989</v>
      </c>
      <c r="BI2892" s="104" t="str">
        <f t="shared" si="1339"/>
        <v>RW1</v>
      </c>
    </row>
    <row r="2893" spans="56:61" hidden="1" x14ac:dyDescent="0.3">
      <c r="BD2893" t="str">
        <f t="shared" si="1338"/>
        <v>RW1MARC</v>
      </c>
      <c r="BE2893" s="104" t="s">
        <v>5025</v>
      </c>
      <c r="BF2893" s="104" t="s">
        <v>5026</v>
      </c>
      <c r="BG2893" s="104" t="s">
        <v>5025</v>
      </c>
      <c r="BH2893" s="104" t="s">
        <v>5026</v>
      </c>
      <c r="BI2893" s="104" t="str">
        <f t="shared" si="1339"/>
        <v>RW1</v>
      </c>
    </row>
    <row r="2894" spans="56:61" hidden="1" x14ac:dyDescent="0.3">
      <c r="BD2894" t="str">
        <f t="shared" si="1338"/>
        <v>RW1MARC EMH</v>
      </c>
      <c r="BE2894" s="104" t="s">
        <v>5126</v>
      </c>
      <c r="BF2894" s="104" t="s">
        <v>5127</v>
      </c>
      <c r="BG2894" s="104" t="s">
        <v>5126</v>
      </c>
      <c r="BH2894" s="104" t="s">
        <v>5127</v>
      </c>
      <c r="BI2894" s="104" t="str">
        <f t="shared" si="1339"/>
        <v>RW1</v>
      </c>
    </row>
    <row r="2895" spans="56:61" hidden="1" x14ac:dyDescent="0.3">
      <c r="BD2895" t="str">
        <f t="shared" si="1338"/>
        <v>RW1MARY GRAHAM RAVENSWOOD</v>
      </c>
      <c r="BE2895" s="104" t="s">
        <v>4986</v>
      </c>
      <c r="BF2895" s="104" t="s">
        <v>4987</v>
      </c>
      <c r="BG2895" s="104" t="s">
        <v>4986</v>
      </c>
      <c r="BH2895" s="104" t="s">
        <v>4987</v>
      </c>
      <c r="BI2895" s="104" t="str">
        <f t="shared" si="1339"/>
        <v>RW1</v>
      </c>
    </row>
    <row r="2896" spans="56:61" hidden="1" x14ac:dyDescent="0.3">
      <c r="BD2896" t="str">
        <f t="shared" si="1338"/>
        <v>RW1MELBURY LODGE</v>
      </c>
      <c r="BE2896" s="105" t="s">
        <v>9796</v>
      </c>
      <c r="BF2896" s="106" t="s">
        <v>9797</v>
      </c>
      <c r="BG2896" s="105" t="s">
        <v>9796</v>
      </c>
      <c r="BH2896" s="106" t="s">
        <v>9797</v>
      </c>
      <c r="BI2896" s="104" t="str">
        <f t="shared" si="1339"/>
        <v>RW1</v>
      </c>
    </row>
    <row r="2897" spans="56:61" hidden="1" x14ac:dyDescent="0.3">
      <c r="BD2897" t="str">
        <f t="shared" si="1338"/>
        <v>RW1MEON VALLEY RAVENSWOOD</v>
      </c>
      <c r="BE2897" s="104" t="s">
        <v>4990</v>
      </c>
      <c r="BF2897" s="104" t="s">
        <v>4991</v>
      </c>
      <c r="BG2897" s="104" t="s">
        <v>4990</v>
      </c>
      <c r="BH2897" s="104" t="s">
        <v>4991</v>
      </c>
      <c r="BI2897" s="104" t="str">
        <f t="shared" si="1339"/>
        <v>RW1</v>
      </c>
    </row>
    <row r="2898" spans="56:61" hidden="1" x14ac:dyDescent="0.3">
      <c r="BD2898" t="str">
        <f t="shared" si="1338"/>
        <v>RW1MIDHANTS &amp; EASTLEIGH TVS CRHT</v>
      </c>
      <c r="BE2898" s="104" t="s">
        <v>5011</v>
      </c>
      <c r="BF2898" s="104" t="s">
        <v>5012</v>
      </c>
      <c r="BG2898" s="104" t="s">
        <v>5011</v>
      </c>
      <c r="BH2898" s="104" t="s">
        <v>5012</v>
      </c>
      <c r="BI2898" s="104" t="str">
        <f t="shared" si="1339"/>
        <v>RW1</v>
      </c>
    </row>
    <row r="2899" spans="56:61" hidden="1" x14ac:dyDescent="0.3">
      <c r="BD2899" t="str">
        <f t="shared" si="1338"/>
        <v>RW1MIDHANTS CLDT</v>
      </c>
      <c r="BE2899" s="104" t="s">
        <v>4992</v>
      </c>
      <c r="BF2899" s="104" t="s">
        <v>4993</v>
      </c>
      <c r="BG2899" s="104" t="s">
        <v>4992</v>
      </c>
      <c r="BH2899" s="104" t="s">
        <v>4993</v>
      </c>
      <c r="BI2899" s="104" t="str">
        <f t="shared" si="1339"/>
        <v>RW1</v>
      </c>
    </row>
    <row r="2900" spans="56:61" hidden="1" x14ac:dyDescent="0.3">
      <c r="BD2900" t="str">
        <f t="shared" si="1338"/>
        <v>RW1MIDHANTS CLDT</v>
      </c>
      <c r="BE2900" s="104" t="s">
        <v>5112</v>
      </c>
      <c r="BF2900" s="104" t="s">
        <v>4993</v>
      </c>
      <c r="BG2900" s="104" t="s">
        <v>5112</v>
      </c>
      <c r="BH2900" s="104" t="s">
        <v>4993</v>
      </c>
      <c r="BI2900" s="104" t="str">
        <f t="shared" si="1339"/>
        <v>RW1</v>
      </c>
    </row>
    <row r="2901" spans="56:61" hidden="1" x14ac:dyDescent="0.3">
      <c r="BD2901" t="str">
        <f t="shared" si="1338"/>
        <v>RW1MILFORD ON SEA WAR MEMORIAL HOSPITAL</v>
      </c>
      <c r="BE2901" s="104" t="s">
        <v>5043</v>
      </c>
      <c r="BF2901" s="104" t="s">
        <v>5044</v>
      </c>
      <c r="BG2901" s="104" t="s">
        <v>5043</v>
      </c>
      <c r="BH2901" s="104" t="s">
        <v>5044</v>
      </c>
      <c r="BI2901" s="104" t="str">
        <f t="shared" si="1339"/>
        <v>RW1</v>
      </c>
    </row>
    <row r="2902" spans="56:61" hidden="1" x14ac:dyDescent="0.3">
      <c r="BD2902" t="str">
        <f t="shared" si="1338"/>
        <v>RW1MILLVIEW</v>
      </c>
      <c r="BE2902" s="104" t="s">
        <v>5081</v>
      </c>
      <c r="BF2902" s="104" t="s">
        <v>5082</v>
      </c>
      <c r="BG2902" s="104" t="s">
        <v>5081</v>
      </c>
      <c r="BH2902" s="104" t="s">
        <v>5082</v>
      </c>
      <c r="BI2902" s="104" t="str">
        <f t="shared" si="1339"/>
        <v>RW1</v>
      </c>
    </row>
    <row r="2903" spans="56:61" hidden="1" x14ac:dyDescent="0.3">
      <c r="BD2903" t="str">
        <f t="shared" si="1338"/>
        <v>RW1MOORGREEN HOSPITAL</v>
      </c>
      <c r="BE2903" s="104" t="s">
        <v>4922</v>
      </c>
      <c r="BF2903" s="104" t="s">
        <v>2383</v>
      </c>
      <c r="BG2903" s="104" t="s">
        <v>4922</v>
      </c>
      <c r="BH2903" s="104" t="s">
        <v>2383</v>
      </c>
      <c r="BI2903" s="104" t="str">
        <f t="shared" si="1339"/>
        <v>RW1</v>
      </c>
    </row>
    <row r="2904" spans="56:61" hidden="1" x14ac:dyDescent="0.3">
      <c r="BD2904" t="str">
        <f t="shared" si="1338"/>
        <v>RW1N WILTS</v>
      </c>
      <c r="BE2904" s="104" t="s">
        <v>5065</v>
      </c>
      <c r="BF2904" s="104" t="s">
        <v>5066</v>
      </c>
      <c r="BG2904" s="104" t="s">
        <v>5065</v>
      </c>
      <c r="BH2904" s="104" t="s">
        <v>5066</v>
      </c>
      <c r="BI2904" s="104" t="str">
        <f t="shared" si="1339"/>
        <v>RW1</v>
      </c>
    </row>
    <row r="2905" spans="56:61" hidden="1" x14ac:dyDescent="0.3">
      <c r="BD2905" t="str">
        <f t="shared" si="1338"/>
        <v>RW1NEW FOREST AOT</v>
      </c>
      <c r="BE2905" s="104" t="s">
        <v>5017</v>
      </c>
      <c r="BF2905" s="104" t="s">
        <v>5018</v>
      </c>
      <c r="BG2905" s="104" t="s">
        <v>5017</v>
      </c>
      <c r="BH2905" s="104" t="s">
        <v>5018</v>
      </c>
      <c r="BI2905" s="104" t="str">
        <f t="shared" si="1339"/>
        <v>RW1</v>
      </c>
    </row>
    <row r="2906" spans="56:61" hidden="1" x14ac:dyDescent="0.3">
      <c r="BD2906" t="str">
        <f t="shared" si="1338"/>
        <v>RW1NEW FOREST CLDT</v>
      </c>
      <c r="BE2906" s="104" t="s">
        <v>4994</v>
      </c>
      <c r="BF2906" s="104" t="s">
        <v>4995</v>
      </c>
      <c r="BG2906" s="104" t="s">
        <v>4994</v>
      </c>
      <c r="BH2906" s="104" t="s">
        <v>4995</v>
      </c>
      <c r="BI2906" s="104" t="str">
        <f t="shared" si="1339"/>
        <v>RW1</v>
      </c>
    </row>
    <row r="2907" spans="56:61" hidden="1" x14ac:dyDescent="0.3">
      <c r="BD2907" t="str">
        <f t="shared" si="1338"/>
        <v>RW1NEW FOREST CLDT</v>
      </c>
      <c r="BE2907" s="104" t="s">
        <v>5124</v>
      </c>
      <c r="BF2907" s="104" t="s">
        <v>4995</v>
      </c>
      <c r="BG2907" s="104" t="s">
        <v>5124</v>
      </c>
      <c r="BH2907" s="104" t="s">
        <v>4995</v>
      </c>
      <c r="BI2907" s="104" t="str">
        <f t="shared" si="1339"/>
        <v>RW1</v>
      </c>
    </row>
    <row r="2908" spans="56:61" hidden="1" x14ac:dyDescent="0.3">
      <c r="BD2908" t="str">
        <f t="shared" si="1338"/>
        <v>RW1NORTH HANTS CLDT</v>
      </c>
      <c r="BE2908" s="104" t="s">
        <v>5119</v>
      </c>
      <c r="BF2908" s="104" t="s">
        <v>5120</v>
      </c>
      <c r="BG2908" s="104" t="s">
        <v>5119</v>
      </c>
      <c r="BH2908" s="104" t="s">
        <v>5120</v>
      </c>
      <c r="BI2908" s="104" t="str">
        <f t="shared" si="1339"/>
        <v>RW1</v>
      </c>
    </row>
    <row r="2909" spans="56:61" hidden="1" x14ac:dyDescent="0.3">
      <c r="BD2909" t="str">
        <f t="shared" si="1338"/>
        <v>RW1OAKRIDGE HALL FOR ALL</v>
      </c>
      <c r="BE2909" s="104" t="s">
        <v>5042</v>
      </c>
      <c r="BF2909" s="104" t="s">
        <v>2488</v>
      </c>
      <c r="BG2909" s="104" t="s">
        <v>5042</v>
      </c>
      <c r="BH2909" s="104" t="s">
        <v>2488</v>
      </c>
      <c r="BI2909" s="104" t="str">
        <f t="shared" si="1339"/>
        <v>RW1</v>
      </c>
    </row>
    <row r="2910" spans="56:61" hidden="1" x14ac:dyDescent="0.3">
      <c r="BD2910" t="str">
        <f t="shared" si="1338"/>
        <v>RW1ODIHAM COTTAGE HOSPITAL</v>
      </c>
      <c r="BE2910" s="104" t="s">
        <v>4875</v>
      </c>
      <c r="BF2910" s="104" t="s">
        <v>4876</v>
      </c>
      <c r="BG2910" s="104" t="s">
        <v>4875</v>
      </c>
      <c r="BH2910" s="104" t="s">
        <v>4876</v>
      </c>
      <c r="BI2910" s="104" t="str">
        <f t="shared" si="1339"/>
        <v>RW1</v>
      </c>
    </row>
    <row r="2911" spans="56:61" hidden="1" x14ac:dyDescent="0.3">
      <c r="BD2911" t="str">
        <f t="shared" si="1338"/>
        <v>RW1OLD CAT</v>
      </c>
      <c r="BE2911" s="104" t="s">
        <v>5067</v>
      </c>
      <c r="BF2911" s="104" t="s">
        <v>5068</v>
      </c>
      <c r="BG2911" s="104" t="s">
        <v>5067</v>
      </c>
      <c r="BH2911" s="104" t="s">
        <v>5068</v>
      </c>
      <c r="BI2911" s="104" t="str">
        <f t="shared" si="1339"/>
        <v>RW1</v>
      </c>
    </row>
    <row r="2912" spans="56:61" hidden="1" x14ac:dyDescent="0.3">
      <c r="BD2912" t="str">
        <f t="shared" si="1338"/>
        <v>RW1OLD TIMBERS</v>
      </c>
      <c r="BE2912" s="104" t="s">
        <v>5083</v>
      </c>
      <c r="BF2912" s="104" t="s">
        <v>5084</v>
      </c>
      <c r="BG2912" s="104" t="s">
        <v>5083</v>
      </c>
      <c r="BH2912" s="104" t="s">
        <v>5084</v>
      </c>
      <c r="BI2912" s="104" t="str">
        <f t="shared" si="1339"/>
        <v>RW1</v>
      </c>
    </row>
    <row r="2913" spans="56:61" hidden="1" x14ac:dyDescent="0.3">
      <c r="BD2913" t="str">
        <f t="shared" si="1338"/>
        <v>RW1OLD VICARAGE</v>
      </c>
      <c r="BE2913" s="104" t="s">
        <v>4952</v>
      </c>
      <c r="BF2913" s="104" t="s">
        <v>4953</v>
      </c>
      <c r="BG2913" s="104" t="s">
        <v>4952</v>
      </c>
      <c r="BH2913" s="104" t="s">
        <v>4953</v>
      </c>
      <c r="BI2913" s="104" t="str">
        <f t="shared" si="1339"/>
        <v>RW1</v>
      </c>
    </row>
    <row r="2914" spans="56:61" hidden="1" x14ac:dyDescent="0.3">
      <c r="BD2914" t="str">
        <f t="shared" si="1338"/>
        <v>RW1OLDER PERSONS' RAU</v>
      </c>
      <c r="BE2914" s="104" t="s">
        <v>4932</v>
      </c>
      <c r="BF2914" s="104" t="s">
        <v>4933</v>
      </c>
      <c r="BG2914" s="104" t="s">
        <v>4932</v>
      </c>
      <c r="BH2914" s="104" t="s">
        <v>4933</v>
      </c>
      <c r="BI2914" s="104" t="str">
        <f t="shared" si="1339"/>
        <v>RW1</v>
      </c>
    </row>
    <row r="2915" spans="56:61" hidden="1" x14ac:dyDescent="0.3">
      <c r="BD2915" t="str">
        <f t="shared" si="1338"/>
        <v>RW1PAEDIATRIC HASLEMERE</v>
      </c>
      <c r="BE2915" s="104" t="s">
        <v>4909</v>
      </c>
      <c r="BF2915" s="104" t="s">
        <v>4910</v>
      </c>
      <c r="BG2915" s="104" t="s">
        <v>4909</v>
      </c>
      <c r="BH2915" s="104" t="s">
        <v>4910</v>
      </c>
      <c r="BI2915" s="104" t="str">
        <f t="shared" si="1339"/>
        <v>RW1</v>
      </c>
    </row>
    <row r="2916" spans="56:61" hidden="1" x14ac:dyDescent="0.3">
      <c r="BD2916" t="str">
        <f t="shared" si="1338"/>
        <v>RW1PARKLANDS HOSPITAL</v>
      </c>
      <c r="BE2916" s="104" t="s">
        <v>4970</v>
      </c>
      <c r="BF2916" s="104" t="s">
        <v>4971</v>
      </c>
      <c r="BG2916" s="104" t="s">
        <v>4970</v>
      </c>
      <c r="BH2916" s="104" t="s">
        <v>4971</v>
      </c>
      <c r="BI2916" s="104" t="str">
        <f t="shared" si="1339"/>
        <v>RW1</v>
      </c>
    </row>
    <row r="2917" spans="56:61" hidden="1" x14ac:dyDescent="0.3">
      <c r="BD2917" t="str">
        <f t="shared" si="1338"/>
        <v>RW1PEACH COTTAGE</v>
      </c>
      <c r="BE2917" s="104" t="s">
        <v>4972</v>
      </c>
      <c r="BF2917" s="104" t="s">
        <v>4973</v>
      </c>
      <c r="BG2917" s="104" t="s">
        <v>4972</v>
      </c>
      <c r="BH2917" s="104" t="s">
        <v>4973</v>
      </c>
      <c r="BI2917" s="104" t="str">
        <f t="shared" si="1339"/>
        <v>RW1</v>
      </c>
    </row>
    <row r="2918" spans="56:61" hidden="1" x14ac:dyDescent="0.3">
      <c r="BD2918" t="str">
        <f t="shared" ref="BD2918:BD2981" si="1340">CONCATENATE(LEFT(BE2918, 3),BF2918)</f>
        <v>RW1PEAKLANDS</v>
      </c>
      <c r="BE2918" s="104" t="s">
        <v>5085</v>
      </c>
      <c r="BF2918" s="104" t="s">
        <v>5086</v>
      </c>
      <c r="BG2918" s="104" t="s">
        <v>5085</v>
      </c>
      <c r="BH2918" s="104" t="s">
        <v>5086</v>
      </c>
      <c r="BI2918" s="104" t="str">
        <f t="shared" ref="BI2918:BI2981" si="1341">LEFT(BG2918,3)</f>
        <v>RW1</v>
      </c>
    </row>
    <row r="2919" spans="56:61" hidden="1" x14ac:dyDescent="0.3">
      <c r="BD2919" t="str">
        <f t="shared" si="1340"/>
        <v>RW1PETERSFIELD HOSPITAL</v>
      </c>
      <c r="BE2919" s="104" t="s">
        <v>4947</v>
      </c>
      <c r="BF2919" s="104" t="s">
        <v>2456</v>
      </c>
      <c r="BG2919" s="104" t="s">
        <v>4947</v>
      </c>
      <c r="BH2919" s="104" t="s">
        <v>2456</v>
      </c>
      <c r="BI2919" s="104" t="str">
        <f t="shared" si="1341"/>
        <v>RW1</v>
      </c>
    </row>
    <row r="2920" spans="56:61" hidden="1" x14ac:dyDescent="0.3">
      <c r="BD2920" t="str">
        <f t="shared" si="1340"/>
        <v>RW1PHOENIX DAY HOSPITAL</v>
      </c>
      <c r="BE2920" s="104" t="s">
        <v>5087</v>
      </c>
      <c r="BF2920" s="104" t="s">
        <v>5088</v>
      </c>
      <c r="BG2920" s="104" t="s">
        <v>5087</v>
      </c>
      <c r="BH2920" s="104" t="s">
        <v>5088</v>
      </c>
      <c r="BI2920" s="104" t="str">
        <f t="shared" si="1341"/>
        <v>RW1</v>
      </c>
    </row>
    <row r="2921" spans="56:61" hidden="1" x14ac:dyDescent="0.3">
      <c r="BD2921" t="str">
        <f t="shared" si="1340"/>
        <v>RW1PINEWOOD</v>
      </c>
      <c r="BE2921" s="104" t="s">
        <v>5035</v>
      </c>
      <c r="BF2921" s="104" t="s">
        <v>5036</v>
      </c>
      <c r="BG2921" s="104" t="s">
        <v>5035</v>
      </c>
      <c r="BH2921" s="104" t="s">
        <v>5036</v>
      </c>
      <c r="BI2921" s="104" t="str">
        <f t="shared" si="1341"/>
        <v>RW1</v>
      </c>
    </row>
    <row r="2922" spans="56:61" hidden="1" x14ac:dyDescent="0.3">
      <c r="BD2922" t="str">
        <f t="shared" si="1340"/>
        <v>RW1POLES COPSE</v>
      </c>
      <c r="BE2922" s="104" t="s">
        <v>5160</v>
      </c>
      <c r="BF2922" s="104" t="s">
        <v>5161</v>
      </c>
      <c r="BG2922" s="104" t="s">
        <v>5160</v>
      </c>
      <c r="BH2922" s="104" t="s">
        <v>5161</v>
      </c>
      <c r="BI2922" s="104" t="str">
        <f t="shared" si="1341"/>
        <v>RW1</v>
      </c>
    </row>
    <row r="2923" spans="56:61" hidden="1" x14ac:dyDescent="0.3">
      <c r="BD2923" t="str">
        <f t="shared" si="1340"/>
        <v>RW1POTTERIES SOCIAL CARE</v>
      </c>
      <c r="BE2923" s="104" t="s">
        <v>5046</v>
      </c>
      <c r="BF2923" s="104" t="s">
        <v>5047</v>
      </c>
      <c r="BG2923" s="104" t="s">
        <v>5046</v>
      </c>
      <c r="BH2923" s="104" t="s">
        <v>5047</v>
      </c>
      <c r="BI2923" s="104" t="str">
        <f t="shared" si="1341"/>
        <v>RW1</v>
      </c>
    </row>
    <row r="2924" spans="56:61" hidden="1" x14ac:dyDescent="0.3">
      <c r="BD2924" t="str">
        <f t="shared" si="1340"/>
        <v>RW1PRINCESS ANNE HOSPITAL</v>
      </c>
      <c r="BE2924" s="104" t="s">
        <v>5151</v>
      </c>
      <c r="BF2924" s="104" t="s">
        <v>2404</v>
      </c>
      <c r="BG2924" s="104" t="s">
        <v>5151</v>
      </c>
      <c r="BH2924" s="104" t="s">
        <v>2404</v>
      </c>
      <c r="BI2924" s="104" t="str">
        <f t="shared" si="1341"/>
        <v>RW1</v>
      </c>
    </row>
    <row r="2925" spans="56:61" hidden="1" x14ac:dyDescent="0.3">
      <c r="BD2925" t="str">
        <f t="shared" si="1340"/>
        <v>RW1PSYCHOTHERAPY</v>
      </c>
      <c r="BE2925" s="104" t="s">
        <v>5013</v>
      </c>
      <c r="BF2925" s="104" t="s">
        <v>5014</v>
      </c>
      <c r="BG2925" s="104" t="s">
        <v>5013</v>
      </c>
      <c r="BH2925" s="104" t="s">
        <v>5014</v>
      </c>
      <c r="BI2925" s="104" t="str">
        <f t="shared" si="1341"/>
        <v>RW1</v>
      </c>
    </row>
    <row r="2926" spans="56:61" hidden="1" x14ac:dyDescent="0.3">
      <c r="BD2926" t="str">
        <f t="shared" si="1340"/>
        <v>RW1PSYCHOTHERAPY</v>
      </c>
      <c r="BE2926" s="104" t="s">
        <v>5114</v>
      </c>
      <c r="BF2926" s="104" t="s">
        <v>5014</v>
      </c>
      <c r="BG2926" s="104" t="s">
        <v>5114</v>
      </c>
      <c r="BH2926" s="104" t="s">
        <v>5014</v>
      </c>
      <c r="BI2926" s="104" t="str">
        <f t="shared" si="1341"/>
        <v>RW1</v>
      </c>
    </row>
    <row r="2927" spans="56:61" hidden="1" x14ac:dyDescent="0.3">
      <c r="BD2927" t="str">
        <f t="shared" si="1340"/>
        <v>RW1PSYCHOTHERAPY</v>
      </c>
      <c r="BE2927" s="104" t="s">
        <v>5142</v>
      </c>
      <c r="BF2927" s="104" t="s">
        <v>5014</v>
      </c>
      <c r="BG2927" s="104" t="s">
        <v>5142</v>
      </c>
      <c r="BH2927" s="104" t="s">
        <v>5014</v>
      </c>
      <c r="BI2927" s="104" t="str">
        <f t="shared" si="1341"/>
        <v>RW1</v>
      </c>
    </row>
    <row r="2928" spans="56:61" hidden="1" x14ac:dyDescent="0.3">
      <c r="BD2928" t="str">
        <f t="shared" si="1340"/>
        <v>RW1RAPID ASSESSMENT UNIT</v>
      </c>
      <c r="BE2928" s="104" t="s">
        <v>4934</v>
      </c>
      <c r="BF2928" s="104" t="s">
        <v>4935</v>
      </c>
      <c r="BG2928" s="104" t="s">
        <v>4934</v>
      </c>
      <c r="BH2928" s="104" t="s">
        <v>4935</v>
      </c>
      <c r="BI2928" s="104" t="str">
        <f t="shared" si="1341"/>
        <v>RW1</v>
      </c>
    </row>
    <row r="2929" spans="56:61" hidden="1" x14ac:dyDescent="0.3">
      <c r="BD2929" t="str">
        <f t="shared" si="1340"/>
        <v>RW1RAVENSWOOD HOUSE</v>
      </c>
      <c r="BE2929" s="105" t="s">
        <v>9798</v>
      </c>
      <c r="BF2929" s="106" t="s">
        <v>9799</v>
      </c>
      <c r="BG2929" s="105" t="s">
        <v>9798</v>
      </c>
      <c r="BH2929" s="106" t="s">
        <v>9799</v>
      </c>
      <c r="BI2929" s="104" t="str">
        <f t="shared" si="1341"/>
        <v>RW1</v>
      </c>
    </row>
    <row r="2930" spans="56:61" hidden="1" x14ac:dyDescent="0.3">
      <c r="BD2930" t="str">
        <f t="shared" si="1340"/>
        <v>RW1REDCLYFFE BENGALOWS</v>
      </c>
      <c r="BE2930" s="104" t="s">
        <v>5089</v>
      </c>
      <c r="BF2930" s="104" t="s">
        <v>5090</v>
      </c>
      <c r="BG2930" s="104" t="s">
        <v>5089</v>
      </c>
      <c r="BH2930" s="104" t="s">
        <v>5090</v>
      </c>
      <c r="BI2930" s="104" t="str">
        <f t="shared" si="1341"/>
        <v>RW1</v>
      </c>
    </row>
    <row r="2931" spans="56:61" hidden="1" x14ac:dyDescent="0.3">
      <c r="BD2931" t="str">
        <f t="shared" si="1340"/>
        <v>RW1REHAB F&amp;G</v>
      </c>
      <c r="BE2931" s="104" t="s">
        <v>5021</v>
      </c>
      <c r="BF2931" s="104" t="s">
        <v>5022</v>
      </c>
      <c r="BG2931" s="104" t="s">
        <v>5021</v>
      </c>
      <c r="BH2931" s="104" t="s">
        <v>5022</v>
      </c>
      <c r="BI2931" s="104" t="str">
        <f t="shared" si="1341"/>
        <v>RW1</v>
      </c>
    </row>
    <row r="2932" spans="56:61" hidden="1" x14ac:dyDescent="0.3">
      <c r="BD2932" t="str">
        <f t="shared" si="1340"/>
        <v>RW1REHAB FAREHAM &amp; GOSPORT</v>
      </c>
      <c r="BE2932" s="104" t="s">
        <v>4968</v>
      </c>
      <c r="BF2932" s="104" t="s">
        <v>4969</v>
      </c>
      <c r="BG2932" s="104" t="s">
        <v>4968</v>
      </c>
      <c r="BH2932" s="104" t="s">
        <v>4969</v>
      </c>
      <c r="BI2932" s="104" t="str">
        <f t="shared" si="1341"/>
        <v>RW1</v>
      </c>
    </row>
    <row r="2933" spans="56:61" hidden="1" x14ac:dyDescent="0.3">
      <c r="BD2933" t="str">
        <f t="shared" si="1340"/>
        <v>RW1REHAB NEW FOREST</v>
      </c>
      <c r="BE2933" s="104" t="s">
        <v>5009</v>
      </c>
      <c r="BF2933" s="104" t="s">
        <v>5010</v>
      </c>
      <c r="BG2933" s="104" t="s">
        <v>5009</v>
      </c>
      <c r="BH2933" s="104" t="s">
        <v>5010</v>
      </c>
      <c r="BI2933" s="104" t="str">
        <f t="shared" si="1341"/>
        <v>RW1</v>
      </c>
    </row>
    <row r="2934" spans="56:61" hidden="1" x14ac:dyDescent="0.3">
      <c r="BD2934" t="str">
        <f t="shared" si="1340"/>
        <v>RW1REHAB SOUTHAMPTON</v>
      </c>
      <c r="BE2934" s="104" t="s">
        <v>5000</v>
      </c>
      <c r="BF2934" s="104" t="s">
        <v>5001</v>
      </c>
      <c r="BG2934" s="104" t="s">
        <v>5000</v>
      </c>
      <c r="BH2934" s="104" t="s">
        <v>5001</v>
      </c>
      <c r="BI2934" s="104" t="str">
        <f t="shared" si="1341"/>
        <v>RW1</v>
      </c>
    </row>
    <row r="2935" spans="56:61" hidden="1" x14ac:dyDescent="0.3">
      <c r="BD2935" t="str">
        <f t="shared" si="1340"/>
        <v>RW1REHAB SOUTHAMPTON</v>
      </c>
      <c r="BE2935" s="104" t="s">
        <v>5008</v>
      </c>
      <c r="BF2935" s="104" t="s">
        <v>5001</v>
      </c>
      <c r="BG2935" s="104" t="s">
        <v>5008</v>
      </c>
      <c r="BH2935" s="104" t="s">
        <v>5001</v>
      </c>
      <c r="BI2935" s="104" t="str">
        <f t="shared" si="1341"/>
        <v>RW1</v>
      </c>
    </row>
    <row r="2936" spans="56:61" hidden="1" x14ac:dyDescent="0.3">
      <c r="BD2936" t="str">
        <f t="shared" si="1340"/>
        <v>RW1ROMSEY HOSPITAL</v>
      </c>
      <c r="BE2936" s="104" t="s">
        <v>4911</v>
      </c>
      <c r="BF2936" s="104" t="s">
        <v>2412</v>
      </c>
      <c r="BG2936" s="104" t="s">
        <v>4911</v>
      </c>
      <c r="BH2936" s="104" t="s">
        <v>2412</v>
      </c>
      <c r="BI2936" s="104" t="str">
        <f t="shared" si="1341"/>
        <v>RW1</v>
      </c>
    </row>
    <row r="2937" spans="56:61" hidden="1" x14ac:dyDescent="0.3">
      <c r="BD2937" t="str">
        <f t="shared" si="1340"/>
        <v>RW1ROMSEY HOSPITAL</v>
      </c>
      <c r="BE2937" s="104" t="s">
        <v>5045</v>
      </c>
      <c r="BF2937" s="104" t="s">
        <v>2412</v>
      </c>
      <c r="BG2937" s="104" t="s">
        <v>5045</v>
      </c>
      <c r="BH2937" s="104" t="s">
        <v>2412</v>
      </c>
      <c r="BI2937" s="104" t="str">
        <f t="shared" si="1341"/>
        <v>RW1</v>
      </c>
    </row>
    <row r="2938" spans="56:61" hidden="1" x14ac:dyDescent="0.3">
      <c r="BD2938" t="str">
        <f t="shared" si="1340"/>
        <v>RW1ROWAN WARD</v>
      </c>
      <c r="BE2938" s="104" t="s">
        <v>4938</v>
      </c>
      <c r="BF2938" s="104" t="s">
        <v>4939</v>
      </c>
      <c r="BG2938" s="104" t="s">
        <v>4938</v>
      </c>
      <c r="BH2938" s="104" t="s">
        <v>4939</v>
      </c>
      <c r="BI2938" s="104" t="str">
        <f t="shared" si="1341"/>
        <v>RW1</v>
      </c>
    </row>
    <row r="2939" spans="56:61" hidden="1" x14ac:dyDescent="0.3">
      <c r="BD2939" t="str">
        <f t="shared" si="1340"/>
        <v>RW1ROYAL HAMPSHIRE HOSPITAL</v>
      </c>
      <c r="BE2939" s="104" t="s">
        <v>4924</v>
      </c>
      <c r="BF2939" s="104" t="s">
        <v>4925</v>
      </c>
      <c r="BG2939" s="104" t="s">
        <v>4924</v>
      </c>
      <c r="BH2939" s="104" t="s">
        <v>4925</v>
      </c>
      <c r="BI2939" s="104" t="str">
        <f t="shared" si="1341"/>
        <v>RW1</v>
      </c>
    </row>
    <row r="2940" spans="56:61" hidden="1" x14ac:dyDescent="0.3">
      <c r="BD2940" t="str">
        <f t="shared" si="1340"/>
        <v>RW1ROYAL SOUTH HANTS HOSPITAL</v>
      </c>
      <c r="BE2940" s="104" t="s">
        <v>5152</v>
      </c>
      <c r="BF2940" s="104" t="s">
        <v>5153</v>
      </c>
      <c r="BG2940" s="104" t="s">
        <v>5152</v>
      </c>
      <c r="BH2940" s="104" t="s">
        <v>5153</v>
      </c>
      <c r="BI2940" s="104" t="str">
        <f t="shared" si="1341"/>
        <v>RW1</v>
      </c>
    </row>
    <row r="2941" spans="56:61" hidden="1" x14ac:dyDescent="0.3">
      <c r="BD2941" t="str">
        <f t="shared" si="1340"/>
        <v>RW1S WILTS</v>
      </c>
      <c r="BE2941" s="104" t="s">
        <v>5069</v>
      </c>
      <c r="BF2941" s="104" t="s">
        <v>5070</v>
      </c>
      <c r="BG2941" s="104" t="s">
        <v>5069</v>
      </c>
      <c r="BH2941" s="104" t="s">
        <v>5070</v>
      </c>
      <c r="BI2941" s="104" t="str">
        <f t="shared" si="1341"/>
        <v>RW1</v>
      </c>
    </row>
    <row r="2942" spans="56:61" hidden="1" x14ac:dyDescent="0.3">
      <c r="BD2942" t="str">
        <f t="shared" si="1340"/>
        <v>RW1SHAWFORD WARD</v>
      </c>
      <c r="BE2942" s="104" t="s">
        <v>4882</v>
      </c>
      <c r="BF2942" s="104" t="s">
        <v>4883</v>
      </c>
      <c r="BG2942" s="104" t="s">
        <v>4882</v>
      </c>
      <c r="BH2942" s="104" t="s">
        <v>4883</v>
      </c>
      <c r="BI2942" s="104" t="str">
        <f t="shared" si="1341"/>
        <v>RW1</v>
      </c>
    </row>
    <row r="2943" spans="56:61" hidden="1" x14ac:dyDescent="0.3">
      <c r="BD2943" t="str">
        <f t="shared" si="1340"/>
        <v>RW1SOLENT MIND</v>
      </c>
      <c r="BE2943" s="104" t="s">
        <v>5037</v>
      </c>
      <c r="BF2943" s="104" t="s">
        <v>5038</v>
      </c>
      <c r="BG2943" s="104" t="s">
        <v>5037</v>
      </c>
      <c r="BH2943" s="104" t="s">
        <v>5038</v>
      </c>
      <c r="BI2943" s="104" t="str">
        <f t="shared" si="1341"/>
        <v>RW1</v>
      </c>
    </row>
    <row r="2944" spans="56:61" hidden="1" x14ac:dyDescent="0.3">
      <c r="BD2944" t="str">
        <f t="shared" si="1340"/>
        <v>RW1SOTON CITY CLDT</v>
      </c>
      <c r="BE2944" s="104" t="s">
        <v>5117</v>
      </c>
      <c r="BF2944" s="104" t="s">
        <v>5118</v>
      </c>
      <c r="BG2944" s="104" t="s">
        <v>5117</v>
      </c>
      <c r="BH2944" s="104" t="s">
        <v>5118</v>
      </c>
      <c r="BI2944" s="104" t="str">
        <f t="shared" si="1341"/>
        <v>RW1</v>
      </c>
    </row>
    <row r="2945" spans="56:61" hidden="1" x14ac:dyDescent="0.3">
      <c r="BD2945" t="str">
        <f t="shared" si="1340"/>
        <v>RW1SOUTH WILTS CTPLD</v>
      </c>
      <c r="BE2945" s="104" t="s">
        <v>5057</v>
      </c>
      <c r="BF2945" s="104" t="s">
        <v>5058</v>
      </c>
      <c r="BG2945" s="104" t="s">
        <v>5057</v>
      </c>
      <c r="BH2945" s="104" t="s">
        <v>5058</v>
      </c>
      <c r="BI2945" s="104" t="str">
        <f t="shared" si="1341"/>
        <v>RW1</v>
      </c>
    </row>
    <row r="2946" spans="56:61" hidden="1" x14ac:dyDescent="0.3">
      <c r="BD2946" t="str">
        <f t="shared" si="1340"/>
        <v>RW1SOUTHAMPTON CITY CLDT</v>
      </c>
      <c r="BE2946" s="104" t="s">
        <v>4996</v>
      </c>
      <c r="BF2946" s="104" t="s">
        <v>4997</v>
      </c>
      <c r="BG2946" s="104" t="s">
        <v>4996</v>
      </c>
      <c r="BH2946" s="104" t="s">
        <v>4997</v>
      </c>
      <c r="BI2946" s="104" t="str">
        <f t="shared" si="1341"/>
        <v>RW1</v>
      </c>
    </row>
    <row r="2947" spans="56:61" hidden="1" x14ac:dyDescent="0.3">
      <c r="BD2947" t="str">
        <f t="shared" si="1340"/>
        <v>RW1SOUTHERN PARISHES PILANDS WOOD</v>
      </c>
      <c r="BE2947" s="104" t="s">
        <v>4880</v>
      </c>
      <c r="BF2947" s="104" t="s">
        <v>4881</v>
      </c>
      <c r="BG2947" s="104" t="s">
        <v>4880</v>
      </c>
      <c r="BH2947" s="104" t="s">
        <v>4881</v>
      </c>
      <c r="BI2947" s="104" t="str">
        <f t="shared" si="1341"/>
        <v>RW1</v>
      </c>
    </row>
    <row r="2948" spans="56:61" hidden="1" x14ac:dyDescent="0.3">
      <c r="BD2948" t="str">
        <f t="shared" si="1340"/>
        <v>RW1SOUTHFIELDS</v>
      </c>
      <c r="BE2948" s="104" t="s">
        <v>4982</v>
      </c>
      <c r="BF2948" s="104" t="s">
        <v>4983</v>
      </c>
      <c r="BG2948" s="104" t="s">
        <v>4982</v>
      </c>
      <c r="BH2948" s="104" t="s">
        <v>4983</v>
      </c>
      <c r="BI2948" s="104" t="str">
        <f t="shared" si="1341"/>
        <v>RW1</v>
      </c>
    </row>
    <row r="2949" spans="56:61" hidden="1" x14ac:dyDescent="0.3">
      <c r="BD2949" t="str">
        <f t="shared" si="1340"/>
        <v>RW1ST JAMES' HOSPITAL</v>
      </c>
      <c r="BE2949" s="104" t="s">
        <v>4927</v>
      </c>
      <c r="BF2949" s="104" t="s">
        <v>2460</v>
      </c>
      <c r="BG2949" s="104" t="s">
        <v>4927</v>
      </c>
      <c r="BH2949" s="104" t="s">
        <v>2460</v>
      </c>
      <c r="BI2949" s="104" t="str">
        <f t="shared" si="1341"/>
        <v>RW1</v>
      </c>
    </row>
    <row r="2950" spans="56:61" hidden="1" x14ac:dyDescent="0.3">
      <c r="BD2950" t="str">
        <f t="shared" si="1340"/>
        <v>RW1ST WALERIC</v>
      </c>
      <c r="BE2950" s="104" t="s">
        <v>4873</v>
      </c>
      <c r="BF2950" s="104" t="s">
        <v>4874</v>
      </c>
      <c r="BG2950" s="104" t="s">
        <v>4873</v>
      </c>
      <c r="BH2950" s="104" t="s">
        <v>4874</v>
      </c>
      <c r="BI2950" s="104" t="str">
        <f t="shared" si="1341"/>
        <v>RW1</v>
      </c>
    </row>
    <row r="2951" spans="56:61" hidden="1" x14ac:dyDescent="0.3">
      <c r="BD2951" t="str">
        <f t="shared" si="1340"/>
        <v>RW1STATT</v>
      </c>
      <c r="BE2951" s="104" t="s">
        <v>4894</v>
      </c>
      <c r="BF2951" s="104" t="s">
        <v>4895</v>
      </c>
      <c r="BG2951" s="104" t="s">
        <v>4894</v>
      </c>
      <c r="BH2951" s="104" t="s">
        <v>4895</v>
      </c>
      <c r="BI2951" s="104" t="str">
        <f t="shared" si="1341"/>
        <v>RW1</v>
      </c>
    </row>
    <row r="2952" spans="56:61" hidden="1" x14ac:dyDescent="0.3">
      <c r="BD2952" t="str">
        <f t="shared" si="1340"/>
        <v>RW1STEPDOWN</v>
      </c>
      <c r="BE2952" s="104" t="s">
        <v>4900</v>
      </c>
      <c r="BF2952" s="104" t="s">
        <v>4901</v>
      </c>
      <c r="BG2952" s="104" t="s">
        <v>4900</v>
      </c>
      <c r="BH2952" s="104" t="s">
        <v>4901</v>
      </c>
      <c r="BI2952" s="104" t="str">
        <f t="shared" si="1341"/>
        <v>RW1</v>
      </c>
    </row>
    <row r="2953" spans="56:61" hidden="1" x14ac:dyDescent="0.3">
      <c r="BD2953" t="str">
        <f t="shared" si="1340"/>
        <v>RW1SULTAN WARD</v>
      </c>
      <c r="BE2953" s="104" t="s">
        <v>4907</v>
      </c>
      <c r="BF2953" s="104" t="s">
        <v>4908</v>
      </c>
      <c r="BG2953" s="104" t="s">
        <v>4907</v>
      </c>
      <c r="BH2953" s="104" t="s">
        <v>4908</v>
      </c>
      <c r="BI2953" s="104" t="str">
        <f t="shared" si="1341"/>
        <v>RW1</v>
      </c>
    </row>
    <row r="2954" spans="56:61" hidden="1" x14ac:dyDescent="0.3">
      <c r="BD2954" t="str">
        <f t="shared" si="1340"/>
        <v>RW1SWINDON</v>
      </c>
      <c r="BE2954" s="104" t="s">
        <v>5049</v>
      </c>
      <c r="BF2954" s="104" t="s">
        <v>5050</v>
      </c>
      <c r="BG2954" s="104" t="s">
        <v>5049</v>
      </c>
      <c r="BH2954" s="104" t="s">
        <v>5050</v>
      </c>
      <c r="BI2954" s="104" t="str">
        <f t="shared" si="1341"/>
        <v>RW1</v>
      </c>
    </row>
    <row r="2955" spans="56:61" hidden="1" x14ac:dyDescent="0.3">
      <c r="BD2955" t="str">
        <f t="shared" si="1340"/>
        <v>RW1SYLVAN VILLA</v>
      </c>
      <c r="BE2955" s="104" t="s">
        <v>5093</v>
      </c>
      <c r="BF2955" s="104" t="s">
        <v>5094</v>
      </c>
      <c r="BG2955" s="104" t="s">
        <v>5093</v>
      </c>
      <c r="BH2955" s="104" t="s">
        <v>5094</v>
      </c>
      <c r="BI2955" s="104" t="str">
        <f t="shared" si="1341"/>
        <v>RW1</v>
      </c>
    </row>
    <row r="2956" spans="56:61" hidden="1" x14ac:dyDescent="0.3">
      <c r="BD2956" t="str">
        <f t="shared" si="1340"/>
        <v>RW1TAMARINE</v>
      </c>
      <c r="BE2956" s="104" t="s">
        <v>5095</v>
      </c>
      <c r="BF2956" s="104" t="s">
        <v>5096</v>
      </c>
      <c r="BG2956" s="104" t="s">
        <v>5095</v>
      </c>
      <c r="BH2956" s="104" t="s">
        <v>5096</v>
      </c>
      <c r="BI2956" s="104" t="str">
        <f t="shared" si="1341"/>
        <v>RW1</v>
      </c>
    </row>
    <row r="2957" spans="56:61" hidden="1" x14ac:dyDescent="0.3">
      <c r="BD2957" t="str">
        <f t="shared" si="1340"/>
        <v>RW1TATCHBURY MOUNT</v>
      </c>
      <c r="BE2957" s="104" t="s">
        <v>4902</v>
      </c>
      <c r="BF2957" s="104" t="s">
        <v>4903</v>
      </c>
      <c r="BG2957" s="104" t="s">
        <v>4902</v>
      </c>
      <c r="BH2957" s="104" t="s">
        <v>4903</v>
      </c>
      <c r="BI2957" s="104" t="str">
        <f t="shared" si="1341"/>
        <v>RW1</v>
      </c>
    </row>
    <row r="2958" spans="56:61" hidden="1" x14ac:dyDescent="0.3">
      <c r="BD2958" t="str">
        <f t="shared" si="1340"/>
        <v>RW1THE BRIDGE</v>
      </c>
      <c r="BE2958" s="104" t="s">
        <v>5039</v>
      </c>
      <c r="BF2958" s="104" t="s">
        <v>3152</v>
      </c>
      <c r="BG2958" s="104" t="s">
        <v>5039</v>
      </c>
      <c r="BH2958" s="104" t="s">
        <v>3152</v>
      </c>
      <c r="BI2958" s="104" t="str">
        <f t="shared" si="1341"/>
        <v>RW1</v>
      </c>
    </row>
    <row r="2959" spans="56:61" hidden="1" x14ac:dyDescent="0.3">
      <c r="BD2959" t="str">
        <f t="shared" si="1340"/>
        <v>RW1THE CONIFERS</v>
      </c>
      <c r="BE2959" s="104" t="s">
        <v>5097</v>
      </c>
      <c r="BF2959" s="104" t="s">
        <v>5098</v>
      </c>
      <c r="BG2959" s="104" t="s">
        <v>5097</v>
      </c>
      <c r="BH2959" s="104" t="s">
        <v>5098</v>
      </c>
      <c r="BI2959" s="104" t="str">
        <f t="shared" si="1341"/>
        <v>RW1</v>
      </c>
    </row>
    <row r="2960" spans="56:61" hidden="1" x14ac:dyDescent="0.3">
      <c r="BD2960" t="str">
        <f t="shared" si="1340"/>
        <v>RW1THE GRANGE</v>
      </c>
      <c r="BE2960" s="104" t="s">
        <v>5105</v>
      </c>
      <c r="BF2960" s="104" t="s">
        <v>1965</v>
      </c>
      <c r="BG2960" s="104" t="s">
        <v>5105</v>
      </c>
      <c r="BH2960" s="104" t="s">
        <v>1965</v>
      </c>
      <c r="BI2960" s="104" t="str">
        <f t="shared" si="1341"/>
        <v>RW1</v>
      </c>
    </row>
    <row r="2961" spans="56:61" hidden="1" x14ac:dyDescent="0.3">
      <c r="BD2961" t="str">
        <f t="shared" si="1340"/>
        <v>RW1THE HUB</v>
      </c>
      <c r="BE2961" s="104" t="s">
        <v>4888</v>
      </c>
      <c r="BF2961" s="104" t="s">
        <v>4889</v>
      </c>
      <c r="BG2961" s="104" t="s">
        <v>4888</v>
      </c>
      <c r="BH2961" s="104" t="s">
        <v>4889</v>
      </c>
      <c r="BI2961" s="104" t="str">
        <f t="shared" si="1341"/>
        <v>RW1</v>
      </c>
    </row>
    <row r="2962" spans="56:61" hidden="1" x14ac:dyDescent="0.3">
      <c r="BD2962" t="str">
        <f t="shared" si="1340"/>
        <v>RW1THE MEADOWS</v>
      </c>
      <c r="BE2962" s="104" t="s">
        <v>4954</v>
      </c>
      <c r="BF2962" s="104" t="s">
        <v>4955</v>
      </c>
      <c r="BG2962" s="104" t="s">
        <v>4954</v>
      </c>
      <c r="BH2962" s="104" t="s">
        <v>4955</v>
      </c>
      <c r="BI2962" s="104" t="str">
        <f t="shared" si="1341"/>
        <v>RW1</v>
      </c>
    </row>
    <row r="2963" spans="56:61" hidden="1" x14ac:dyDescent="0.3">
      <c r="BD2963" t="str">
        <f t="shared" si="1340"/>
        <v>RW1THE POTTERIES</v>
      </c>
      <c r="BE2963" s="104" t="s">
        <v>4946</v>
      </c>
      <c r="BF2963" s="104" t="s">
        <v>2492</v>
      </c>
      <c r="BG2963" s="104" t="s">
        <v>4946</v>
      </c>
      <c r="BH2963" s="104" t="s">
        <v>2492</v>
      </c>
      <c r="BI2963" s="104" t="str">
        <f t="shared" si="1341"/>
        <v>RW1</v>
      </c>
    </row>
    <row r="2964" spans="56:61" hidden="1" x14ac:dyDescent="0.3">
      <c r="BD2964" t="str">
        <f t="shared" si="1340"/>
        <v>RW1THE RAPIDS</v>
      </c>
      <c r="BE2964" s="104" t="s">
        <v>5059</v>
      </c>
      <c r="BF2964" s="104" t="s">
        <v>5060</v>
      </c>
      <c r="BG2964" s="104" t="s">
        <v>5059</v>
      </c>
      <c r="BH2964" s="104" t="s">
        <v>5060</v>
      </c>
      <c r="BI2964" s="104" t="str">
        <f t="shared" si="1341"/>
        <v>RW1</v>
      </c>
    </row>
    <row r="2965" spans="56:61" hidden="1" x14ac:dyDescent="0.3">
      <c r="BD2965" t="str">
        <f t="shared" si="1340"/>
        <v>RW1THE RIDGEWAY CENTRE</v>
      </c>
      <c r="BE2965" s="105" t="s">
        <v>9800</v>
      </c>
      <c r="BF2965" s="106" t="s">
        <v>9801</v>
      </c>
      <c r="BG2965" s="105" t="s">
        <v>9800</v>
      </c>
      <c r="BH2965" s="106" t="s">
        <v>9801</v>
      </c>
      <c r="BI2965" s="104" t="str">
        <f t="shared" si="1341"/>
        <v>RW1</v>
      </c>
    </row>
    <row r="2966" spans="56:61" hidden="1" x14ac:dyDescent="0.3">
      <c r="BD2966" t="str">
        <f t="shared" si="1340"/>
        <v>RW1THE RIVENDALE</v>
      </c>
      <c r="BE2966" s="104" t="s">
        <v>4956</v>
      </c>
      <c r="BF2966" s="104" t="s">
        <v>4957</v>
      </c>
      <c r="BG2966" s="104" t="s">
        <v>4956</v>
      </c>
      <c r="BH2966" s="104" t="s">
        <v>4957</v>
      </c>
      <c r="BI2966" s="104" t="str">
        <f t="shared" si="1341"/>
        <v>RW1</v>
      </c>
    </row>
    <row r="2967" spans="56:61" hidden="1" x14ac:dyDescent="0.3">
      <c r="BD2967" t="str">
        <f t="shared" si="1340"/>
        <v>RW1THORNEY LEYS</v>
      </c>
      <c r="BE2967" s="104" t="s">
        <v>4898</v>
      </c>
      <c r="BF2967" s="104" t="s">
        <v>4899</v>
      </c>
      <c r="BG2967" s="104" t="s">
        <v>4898</v>
      </c>
      <c r="BH2967" s="104" t="s">
        <v>4899</v>
      </c>
      <c r="BI2967" s="104" t="str">
        <f t="shared" si="1341"/>
        <v>RW1</v>
      </c>
    </row>
    <row r="2968" spans="56:61" hidden="1" x14ac:dyDescent="0.3">
      <c r="BD2968" t="str">
        <f t="shared" si="1340"/>
        <v>RW1TROWBRIDGE COMMUNITY HOSPITAL</v>
      </c>
      <c r="BE2968" s="104" t="s">
        <v>5055</v>
      </c>
      <c r="BF2968" s="104" t="s">
        <v>5056</v>
      </c>
      <c r="BG2968" s="104" t="s">
        <v>5055</v>
      </c>
      <c r="BH2968" s="104" t="s">
        <v>5056</v>
      </c>
      <c r="BI2968" s="104" t="str">
        <f t="shared" si="1341"/>
        <v>RW1</v>
      </c>
    </row>
    <row r="2969" spans="56:61" hidden="1" x14ac:dyDescent="0.3">
      <c r="BD2969" t="str">
        <f t="shared" si="1340"/>
        <v>RW1TWO CORNERS</v>
      </c>
      <c r="BE2969" s="104" t="s">
        <v>5099</v>
      </c>
      <c r="BF2969" s="104" t="s">
        <v>5100</v>
      </c>
      <c r="BG2969" s="104" t="s">
        <v>5099</v>
      </c>
      <c r="BH2969" s="104" t="s">
        <v>5100</v>
      </c>
      <c r="BI2969" s="104" t="str">
        <f t="shared" si="1341"/>
        <v>RW1</v>
      </c>
    </row>
    <row r="2970" spans="56:61" hidden="1" x14ac:dyDescent="0.3">
      <c r="BD2970" t="str">
        <f t="shared" si="1340"/>
        <v>RW1UNIVERSITY DOP</v>
      </c>
      <c r="BE2970" s="104" t="s">
        <v>5004</v>
      </c>
      <c r="BF2970" s="104" t="s">
        <v>5005</v>
      </c>
      <c r="BG2970" s="104" t="s">
        <v>5004</v>
      </c>
      <c r="BH2970" s="104" t="s">
        <v>5005</v>
      </c>
      <c r="BI2970" s="104" t="str">
        <f t="shared" si="1341"/>
        <v>RW1</v>
      </c>
    </row>
    <row r="2971" spans="56:61" hidden="1" x14ac:dyDescent="0.3">
      <c r="BD2971" t="str">
        <f t="shared" si="1340"/>
        <v>RW1UNIVERSITY DOP</v>
      </c>
      <c r="BE2971" s="104" t="s">
        <v>5121</v>
      </c>
      <c r="BF2971" s="104" t="s">
        <v>5005</v>
      </c>
      <c r="BG2971" s="104" t="s">
        <v>5121</v>
      </c>
      <c r="BH2971" s="104" t="s">
        <v>5005</v>
      </c>
      <c r="BI2971" s="104" t="str">
        <f t="shared" si="1341"/>
        <v>RW1</v>
      </c>
    </row>
    <row r="2972" spans="56:61" hidden="1" x14ac:dyDescent="0.3">
      <c r="BD2972" t="str">
        <f t="shared" si="1340"/>
        <v>RW1UNIVERSITY DOP</v>
      </c>
      <c r="BE2972" s="104" t="s">
        <v>5125</v>
      </c>
      <c r="BF2972" s="104" t="s">
        <v>5005</v>
      </c>
      <c r="BG2972" s="104" t="s">
        <v>5125</v>
      </c>
      <c r="BH2972" s="104" t="s">
        <v>5005</v>
      </c>
      <c r="BI2972" s="104" t="str">
        <f t="shared" si="1341"/>
        <v>RW1</v>
      </c>
    </row>
    <row r="2973" spans="56:61" hidden="1" x14ac:dyDescent="0.3">
      <c r="BD2973" t="str">
        <f t="shared" si="1340"/>
        <v>RW1UNIVERSITY OF SOUTHAMPTON</v>
      </c>
      <c r="BE2973" s="104" t="s">
        <v>5154</v>
      </c>
      <c r="BF2973" s="104" t="s">
        <v>5155</v>
      </c>
      <c r="BG2973" s="104" t="s">
        <v>5154</v>
      </c>
      <c r="BH2973" s="104" t="s">
        <v>5155</v>
      </c>
      <c r="BI2973" s="104" t="str">
        <f t="shared" si="1341"/>
        <v>RW1</v>
      </c>
    </row>
    <row r="2974" spans="56:61" hidden="1" x14ac:dyDescent="0.3">
      <c r="BD2974" t="str">
        <f t="shared" si="1340"/>
        <v>RW1W WILTS</v>
      </c>
      <c r="BE2974" s="104" t="s">
        <v>5051</v>
      </c>
      <c r="BF2974" s="104" t="s">
        <v>5052</v>
      </c>
      <c r="BG2974" s="104" t="s">
        <v>5051</v>
      </c>
      <c r="BH2974" s="104" t="s">
        <v>5052</v>
      </c>
      <c r="BI2974" s="104" t="str">
        <f t="shared" si="1341"/>
        <v>RW1</v>
      </c>
    </row>
    <row r="2975" spans="56:61" hidden="1" x14ac:dyDescent="0.3">
      <c r="BD2975" t="str">
        <f t="shared" si="1340"/>
        <v>RW1WEST VIEW/HOME FARM</v>
      </c>
      <c r="BE2975" s="104" t="s">
        <v>5139</v>
      </c>
      <c r="BF2975" s="104" t="s">
        <v>5140</v>
      </c>
      <c r="BG2975" s="104" t="s">
        <v>5139</v>
      </c>
      <c r="BH2975" s="104" t="s">
        <v>5140</v>
      </c>
      <c r="BI2975" s="104" t="str">
        <f t="shared" si="1341"/>
        <v>RW1</v>
      </c>
    </row>
    <row r="2976" spans="56:61" hidden="1" x14ac:dyDescent="0.3">
      <c r="BD2976" t="str">
        <f t="shared" si="1340"/>
        <v>RW1WESTBROOK</v>
      </c>
      <c r="BE2976" s="104" t="s">
        <v>5101</v>
      </c>
      <c r="BF2976" s="104" t="s">
        <v>5102</v>
      </c>
      <c r="BG2976" s="104" t="s">
        <v>5101</v>
      </c>
      <c r="BH2976" s="104" t="s">
        <v>5102</v>
      </c>
      <c r="BI2976" s="104" t="str">
        <f t="shared" si="1341"/>
        <v>RW1</v>
      </c>
    </row>
    <row r="2977" spans="56:61" hidden="1" x14ac:dyDescent="0.3">
      <c r="BD2977" t="str">
        <f t="shared" si="1340"/>
        <v>RW1WESTERN COMMUNITY HOSPITAL</v>
      </c>
      <c r="BE2977" s="104" t="s">
        <v>4923</v>
      </c>
      <c r="BF2977" s="104" t="s">
        <v>2385</v>
      </c>
      <c r="BG2977" s="104" t="s">
        <v>4923</v>
      </c>
      <c r="BH2977" s="104" t="s">
        <v>2385</v>
      </c>
      <c r="BI2977" s="104" t="str">
        <f t="shared" si="1341"/>
        <v>RW1</v>
      </c>
    </row>
    <row r="2978" spans="56:61" hidden="1" x14ac:dyDescent="0.3">
      <c r="BD2978" t="str">
        <f t="shared" si="1340"/>
        <v>RW1WHITELEY WOOD</v>
      </c>
      <c r="BE2978" s="104" t="s">
        <v>5103</v>
      </c>
      <c r="BF2978" s="104" t="s">
        <v>5104</v>
      </c>
      <c r="BG2978" s="104" t="s">
        <v>5103</v>
      </c>
      <c r="BH2978" s="104" t="s">
        <v>5104</v>
      </c>
      <c r="BI2978" s="104" t="str">
        <f t="shared" si="1341"/>
        <v>RW1</v>
      </c>
    </row>
    <row r="2979" spans="56:61" hidden="1" x14ac:dyDescent="0.3">
      <c r="BD2979" t="str">
        <f t="shared" si="1340"/>
        <v>RW1WILLIAM KIMBER CRESCENT</v>
      </c>
      <c r="BE2979" s="104" t="s">
        <v>4896</v>
      </c>
      <c r="BF2979" s="104" t="s">
        <v>4897</v>
      </c>
      <c r="BG2979" s="104" t="s">
        <v>4896</v>
      </c>
      <c r="BH2979" s="104" t="s">
        <v>4897</v>
      </c>
      <c r="BI2979" s="104" t="str">
        <f t="shared" si="1341"/>
        <v>RW1</v>
      </c>
    </row>
    <row r="2980" spans="56:61" hidden="1" x14ac:dyDescent="0.3">
      <c r="BD2980" t="str">
        <f t="shared" si="1340"/>
        <v>RW1WOODHAVEN</v>
      </c>
      <c r="BE2980" s="104" t="s">
        <v>4958</v>
      </c>
      <c r="BF2980" s="104" t="s">
        <v>4959</v>
      </c>
      <c r="BG2980" s="104" t="s">
        <v>4958</v>
      </c>
      <c r="BH2980" s="104" t="s">
        <v>4959</v>
      </c>
      <c r="BI2980" s="104" t="str">
        <f t="shared" si="1341"/>
        <v>RW1</v>
      </c>
    </row>
    <row r="2981" spans="56:61" hidden="1" x14ac:dyDescent="0.3">
      <c r="BD2981" t="str">
        <f t="shared" si="1340"/>
        <v>RW4AINTREE AMI</v>
      </c>
      <c r="BE2981" s="94" t="s">
        <v>5184</v>
      </c>
      <c r="BF2981" s="94" t="s">
        <v>5185</v>
      </c>
      <c r="BG2981" s="94" t="s">
        <v>5184</v>
      </c>
      <c r="BH2981" s="94" t="s">
        <v>5185</v>
      </c>
      <c r="BI2981" s="94" t="str">
        <f t="shared" si="1341"/>
        <v>RW4</v>
      </c>
    </row>
    <row r="2982" spans="56:61" hidden="1" x14ac:dyDescent="0.3">
      <c r="BD2982" t="str">
        <f t="shared" ref="BD2982:BD3045" si="1342">CONCATENATE(LEFT(BE2982, 3),BF2982)</f>
        <v>RW4AINTREE EMI</v>
      </c>
      <c r="BE2982" s="94" t="s">
        <v>5170</v>
      </c>
      <c r="BF2982" s="94" t="s">
        <v>5171</v>
      </c>
      <c r="BG2982" s="94" t="s">
        <v>5170</v>
      </c>
      <c r="BH2982" s="94" t="s">
        <v>5171</v>
      </c>
      <c r="BI2982" s="94" t="str">
        <f t="shared" ref="BI2982:BI3045" si="1343">LEFT(BG2982,3)</f>
        <v>RW4</v>
      </c>
    </row>
    <row r="2983" spans="56:61" hidden="1" x14ac:dyDescent="0.3">
      <c r="BD2983" t="str">
        <f t="shared" si="1342"/>
        <v>RW4ASHWORTH HOSPITAL</v>
      </c>
      <c r="BE2983" s="94" t="s">
        <v>5166</v>
      </c>
      <c r="BF2983" s="94" t="s">
        <v>5167</v>
      </c>
      <c r="BG2983" s="94" t="s">
        <v>5166</v>
      </c>
      <c r="BH2983" s="94" t="s">
        <v>5167</v>
      </c>
      <c r="BI2983" s="94" t="str">
        <f t="shared" si="1343"/>
        <v>RW4</v>
      </c>
    </row>
    <row r="2984" spans="56:61" hidden="1" x14ac:dyDescent="0.3">
      <c r="BD2984" t="str">
        <f t="shared" si="1342"/>
        <v>RW4AVALON UNIT</v>
      </c>
      <c r="BE2984" s="94" t="s">
        <v>5226</v>
      </c>
      <c r="BF2984" s="94" t="s">
        <v>5227</v>
      </c>
      <c r="BG2984" s="94" t="s">
        <v>5226</v>
      </c>
      <c r="BH2984" s="94" t="s">
        <v>5227</v>
      </c>
      <c r="BI2984" s="94" t="str">
        <f t="shared" si="1343"/>
        <v>RW4</v>
      </c>
    </row>
    <row r="2985" spans="56:61" hidden="1" x14ac:dyDescent="0.3">
      <c r="BD2985" t="str">
        <f t="shared" si="1342"/>
        <v>RW4BOB MARTIN WARD</v>
      </c>
      <c r="BE2985" s="94" t="s">
        <v>5216</v>
      </c>
      <c r="BF2985" s="94" t="s">
        <v>5217</v>
      </c>
      <c r="BG2985" s="94" t="s">
        <v>5216</v>
      </c>
      <c r="BH2985" s="94" t="s">
        <v>5217</v>
      </c>
      <c r="BI2985" s="94" t="str">
        <f t="shared" si="1343"/>
        <v>RW4</v>
      </c>
    </row>
    <row r="2986" spans="56:61" hidden="1" x14ac:dyDescent="0.3">
      <c r="BD2986" t="str">
        <f t="shared" si="1342"/>
        <v>RW4BOOTHROYD WARD</v>
      </c>
      <c r="BE2986" s="94" t="s">
        <v>5218</v>
      </c>
      <c r="BF2986" s="94" t="s">
        <v>5219</v>
      </c>
      <c r="BG2986" s="94" t="s">
        <v>5218</v>
      </c>
      <c r="BH2986" s="94" t="s">
        <v>5219</v>
      </c>
      <c r="BI2986" s="94" t="str">
        <f t="shared" si="1343"/>
        <v>RW4</v>
      </c>
    </row>
    <row r="2987" spans="56:61" hidden="1" x14ac:dyDescent="0.3">
      <c r="BD2987" t="str">
        <f t="shared" si="1342"/>
        <v>RW4BRAIN INJURY UNIT</v>
      </c>
      <c r="BE2987" s="94" t="s">
        <v>5224</v>
      </c>
      <c r="BF2987" s="94" t="s">
        <v>5225</v>
      </c>
      <c r="BG2987" s="94" t="s">
        <v>5224</v>
      </c>
      <c r="BH2987" s="94" t="s">
        <v>5225</v>
      </c>
      <c r="BI2987" s="94" t="str">
        <f t="shared" si="1343"/>
        <v>RW4</v>
      </c>
    </row>
    <row r="2988" spans="56:61" hidden="1" x14ac:dyDescent="0.3">
      <c r="BD2988" t="str">
        <f t="shared" si="1342"/>
        <v>RW4BROADGREEN SITE</v>
      </c>
      <c r="BE2988" s="94" t="s">
        <v>8536</v>
      </c>
      <c r="BF2988" s="94" t="s">
        <v>9577</v>
      </c>
      <c r="BG2988" s="94" t="s">
        <v>8536</v>
      </c>
      <c r="BH2988" s="94" t="s">
        <v>9577</v>
      </c>
      <c r="BI2988" s="94" t="str">
        <f t="shared" si="1343"/>
        <v>RW4</v>
      </c>
    </row>
    <row r="2989" spans="56:61" hidden="1" x14ac:dyDescent="0.3">
      <c r="BD2989" t="str">
        <f t="shared" si="1342"/>
        <v>RW4CALDERSTONES HOSPITAL</v>
      </c>
      <c r="BE2989" s="94" t="s">
        <v>10030</v>
      </c>
      <c r="BF2989" s="94" t="s">
        <v>3509</v>
      </c>
      <c r="BG2989" s="94" t="s">
        <v>10030</v>
      </c>
      <c r="BH2989" s="94" t="s">
        <v>3509</v>
      </c>
      <c r="BI2989" s="94" t="str">
        <f t="shared" si="1343"/>
        <v>RW4</v>
      </c>
    </row>
    <row r="2990" spans="56:61" hidden="1" x14ac:dyDescent="0.3">
      <c r="BD2990" t="str">
        <f t="shared" si="1342"/>
        <v>RW4CHERRY TREE - MERSEY CARE AT AINTREE UNIVERSITY HOSPITAL SITE</v>
      </c>
      <c r="BE2990" s="94" t="s">
        <v>5194</v>
      </c>
      <c r="BF2990" s="94" t="s">
        <v>5195</v>
      </c>
      <c r="BG2990" s="94" t="s">
        <v>5194</v>
      </c>
      <c r="BH2990" s="94" t="s">
        <v>5195</v>
      </c>
      <c r="BI2990" s="94" t="str">
        <f t="shared" si="1343"/>
        <v>RW4</v>
      </c>
    </row>
    <row r="2991" spans="56:61" hidden="1" x14ac:dyDescent="0.3">
      <c r="BD2991" t="str">
        <f t="shared" si="1342"/>
        <v>RW4CLOCK VIEW HOSPITAL</v>
      </c>
      <c r="BE2991" t="s">
        <v>9892</v>
      </c>
      <c r="BF2991" t="s">
        <v>9893</v>
      </c>
      <c r="BG2991" t="s">
        <v>9892</v>
      </c>
      <c r="BH2991" t="s">
        <v>9893</v>
      </c>
      <c r="BI2991" s="94" t="str">
        <f t="shared" si="1343"/>
        <v>RW4</v>
      </c>
    </row>
    <row r="2992" spans="56:61" hidden="1" x14ac:dyDescent="0.3">
      <c r="BD2992" t="str">
        <f t="shared" si="1342"/>
        <v>RW4COTTAGE 11</v>
      </c>
      <c r="BE2992" s="94" t="s">
        <v>5222</v>
      </c>
      <c r="BF2992" s="94" t="s">
        <v>5223</v>
      </c>
      <c r="BG2992" s="94" t="s">
        <v>5222</v>
      </c>
      <c r="BH2992" s="94" t="s">
        <v>5223</v>
      </c>
      <c r="BI2992" s="94" t="str">
        <f t="shared" si="1343"/>
        <v>RW4</v>
      </c>
    </row>
    <row r="2993" spans="56:61" hidden="1" x14ac:dyDescent="0.3">
      <c r="BD2993" t="str">
        <f t="shared" si="1342"/>
        <v>RW4CRECHE - MERSEY CARE AT AINTREE UNIVERSITY HOSPITAL SITE</v>
      </c>
      <c r="BE2993" s="94" t="s">
        <v>5204</v>
      </c>
      <c r="BF2993" s="94" t="s">
        <v>5205</v>
      </c>
      <c r="BG2993" s="94" t="s">
        <v>5204</v>
      </c>
      <c r="BH2993" s="94" t="s">
        <v>5205</v>
      </c>
      <c r="BI2993" s="94" t="str">
        <f t="shared" si="1343"/>
        <v>RW4</v>
      </c>
    </row>
    <row r="2994" spans="56:61" hidden="1" x14ac:dyDescent="0.3">
      <c r="BD2994" t="str">
        <f t="shared" si="1342"/>
        <v>RW4ELM WARD - MERSEY CARE AT AINTREE UNIVERSITY HOSPITAL SITE</v>
      </c>
      <c r="BE2994" s="94" t="s">
        <v>5196</v>
      </c>
      <c r="BF2994" s="94" t="s">
        <v>5197</v>
      </c>
      <c r="BG2994" s="94" t="s">
        <v>5196</v>
      </c>
      <c r="BH2994" s="94" t="s">
        <v>5197</v>
      </c>
      <c r="BI2994" s="94" t="str">
        <f t="shared" si="1343"/>
        <v>RW4</v>
      </c>
    </row>
    <row r="2995" spans="56:61" hidden="1" x14ac:dyDescent="0.3">
      <c r="BD2995" t="str">
        <f t="shared" si="1342"/>
        <v>RW4FERNDALE UNIT - MERSEY CARE AT AINTREE UNIVERSITY HOSPITAL SITE</v>
      </c>
      <c r="BE2995" s="94" t="s">
        <v>5200</v>
      </c>
      <c r="BF2995" s="94" t="s">
        <v>5201</v>
      </c>
      <c r="BG2995" s="94" t="s">
        <v>5200</v>
      </c>
      <c r="BH2995" s="94" t="s">
        <v>5201</v>
      </c>
      <c r="BI2995" s="94" t="str">
        <f t="shared" si="1343"/>
        <v>RW4</v>
      </c>
    </row>
    <row r="2996" spans="56:61" hidden="1" x14ac:dyDescent="0.3">
      <c r="BD2996" t="str">
        <f t="shared" si="1342"/>
        <v>RW4HESKETH CENTRE</v>
      </c>
      <c r="BE2996" s="94" t="s">
        <v>8533</v>
      </c>
      <c r="BF2996" s="94" t="s">
        <v>9578</v>
      </c>
      <c r="BG2996" s="94" t="s">
        <v>8533</v>
      </c>
      <c r="BH2996" s="94" t="s">
        <v>9578</v>
      </c>
      <c r="BI2996" s="94" t="str">
        <f t="shared" si="1343"/>
        <v>RW4</v>
      </c>
    </row>
    <row r="2997" spans="56:61" hidden="1" x14ac:dyDescent="0.3">
      <c r="BD2997" t="str">
        <f t="shared" si="1342"/>
        <v>RW4HEYS COURT</v>
      </c>
      <c r="BE2997" s="94" t="s">
        <v>8537</v>
      </c>
      <c r="BF2997" s="94" t="s">
        <v>9579</v>
      </c>
      <c r="BG2997" s="94" t="s">
        <v>8537</v>
      </c>
      <c r="BH2997" s="94" t="s">
        <v>9579</v>
      </c>
      <c r="BI2997" s="94" t="str">
        <f t="shared" si="1343"/>
        <v>RW4</v>
      </c>
    </row>
    <row r="2998" spans="56:61" hidden="1" x14ac:dyDescent="0.3">
      <c r="BD2998" t="str">
        <f t="shared" si="1342"/>
        <v>RW4KEVIN WHITE UNIT</v>
      </c>
      <c r="BE2998" s="94" t="s">
        <v>5214</v>
      </c>
      <c r="BF2998" s="94" t="s">
        <v>5215</v>
      </c>
      <c r="BG2998" s="94" t="s">
        <v>5214</v>
      </c>
      <c r="BH2998" s="94" t="s">
        <v>5215</v>
      </c>
      <c r="BI2998" s="94" t="str">
        <f t="shared" si="1343"/>
        <v>RW4</v>
      </c>
    </row>
    <row r="2999" spans="56:61" hidden="1" x14ac:dyDescent="0.3">
      <c r="BD2999" t="str">
        <f t="shared" si="1342"/>
        <v>RW4LAKESIDE</v>
      </c>
      <c r="BE2999" s="94" t="s">
        <v>5210</v>
      </c>
      <c r="BF2999" s="94" t="s">
        <v>5211</v>
      </c>
      <c r="BG2999" s="94" t="s">
        <v>5210</v>
      </c>
      <c r="BH2999" s="94" t="s">
        <v>5211</v>
      </c>
      <c r="BI2999" s="94" t="str">
        <f t="shared" si="1343"/>
        <v>RW4</v>
      </c>
    </row>
    <row r="3000" spans="56:61" hidden="1" x14ac:dyDescent="0.3">
      <c r="BD3000" t="str">
        <f t="shared" si="1342"/>
        <v>RW4LIVERPOOL AMI</v>
      </c>
      <c r="BE3000" s="94" t="s">
        <v>5182</v>
      </c>
      <c r="BF3000" s="94" t="s">
        <v>5183</v>
      </c>
      <c r="BG3000" s="94" t="s">
        <v>5182</v>
      </c>
      <c r="BH3000" s="94" t="s">
        <v>5183</v>
      </c>
      <c r="BI3000" s="94" t="str">
        <f t="shared" si="1343"/>
        <v>RW4</v>
      </c>
    </row>
    <row r="3001" spans="56:61" hidden="1" x14ac:dyDescent="0.3">
      <c r="BD3001" t="str">
        <f t="shared" si="1342"/>
        <v>RW4LIVERPOOL CDT</v>
      </c>
      <c r="BE3001" s="94" t="s">
        <v>5174</v>
      </c>
      <c r="BF3001" s="94" t="s">
        <v>5175</v>
      </c>
      <c r="BG3001" s="94" t="s">
        <v>5174</v>
      </c>
      <c r="BH3001" s="94" t="s">
        <v>5175</v>
      </c>
      <c r="BI3001" s="94" t="str">
        <f t="shared" si="1343"/>
        <v>RW4</v>
      </c>
    </row>
    <row r="3002" spans="56:61" hidden="1" x14ac:dyDescent="0.3">
      <c r="BD3002" t="str">
        <f t="shared" si="1342"/>
        <v>RW4LIVERPOOL CDT</v>
      </c>
      <c r="BE3002" s="94" t="s">
        <v>5240</v>
      </c>
      <c r="BF3002" s="94" t="s">
        <v>5175</v>
      </c>
      <c r="BG3002" s="94" t="s">
        <v>5240</v>
      </c>
      <c r="BH3002" s="94" t="s">
        <v>5175</v>
      </c>
      <c r="BI3002" s="94" t="str">
        <f t="shared" si="1343"/>
        <v>RW4</v>
      </c>
    </row>
    <row r="3003" spans="56:61" hidden="1" x14ac:dyDescent="0.3">
      <c r="BD3003" t="str">
        <f t="shared" si="1342"/>
        <v>RW4LIVERPOOL EIT</v>
      </c>
      <c r="BE3003" s="94" t="s">
        <v>5230</v>
      </c>
      <c r="BF3003" s="94" t="s">
        <v>5231</v>
      </c>
      <c r="BG3003" s="94" t="s">
        <v>5230</v>
      </c>
      <c r="BH3003" s="94" t="s">
        <v>5231</v>
      </c>
      <c r="BI3003" s="94" t="str">
        <f t="shared" si="1343"/>
        <v>RW4</v>
      </c>
    </row>
    <row r="3004" spans="56:61" hidden="1" x14ac:dyDescent="0.3">
      <c r="BD3004" t="str">
        <f t="shared" si="1342"/>
        <v>RW4LIVERPOOL EMI</v>
      </c>
      <c r="BE3004" s="94" t="s">
        <v>5168</v>
      </c>
      <c r="BF3004" s="94" t="s">
        <v>5169</v>
      </c>
      <c r="BG3004" s="94" t="s">
        <v>5168</v>
      </c>
      <c r="BH3004" s="94" t="s">
        <v>5169</v>
      </c>
      <c r="BI3004" s="94" t="str">
        <f t="shared" si="1343"/>
        <v>RW4</v>
      </c>
    </row>
    <row r="3005" spans="56:61" hidden="1" x14ac:dyDescent="0.3">
      <c r="BD3005" t="str">
        <f t="shared" si="1342"/>
        <v>RW4LSU</v>
      </c>
      <c r="BE3005" s="94" t="s">
        <v>5192</v>
      </c>
      <c r="BF3005" s="94" t="s">
        <v>5193</v>
      </c>
      <c r="BG3005" s="94" t="s">
        <v>5192</v>
      </c>
      <c r="BH3005" s="94" t="s">
        <v>5193</v>
      </c>
      <c r="BI3005" s="94" t="str">
        <f t="shared" si="1343"/>
        <v>RW4</v>
      </c>
    </row>
    <row r="3006" spans="56:61" hidden="1" x14ac:dyDescent="0.3">
      <c r="BD3006" t="str">
        <f t="shared" si="1342"/>
        <v>RW4LSU</v>
      </c>
      <c r="BE3006" s="94" t="s">
        <v>5242</v>
      </c>
      <c r="BF3006" s="94" t="s">
        <v>5193</v>
      </c>
      <c r="BG3006" s="94" t="s">
        <v>5242</v>
      </c>
      <c r="BH3006" s="94" t="s">
        <v>5193</v>
      </c>
      <c r="BI3006" s="94" t="str">
        <f t="shared" si="1343"/>
        <v>RW4</v>
      </c>
    </row>
    <row r="3007" spans="56:61" hidden="1" x14ac:dyDescent="0.3">
      <c r="BD3007" t="str">
        <f t="shared" si="1342"/>
        <v>RW4MAGNOLIA WARD - MERSEY CARE AT AINTREE UNIVERSITY HOSPITAL SITE</v>
      </c>
      <c r="BE3007" s="94" t="s">
        <v>5198</v>
      </c>
      <c r="BF3007" s="94" t="s">
        <v>5199</v>
      </c>
      <c r="BG3007" s="94" t="s">
        <v>5198</v>
      </c>
      <c r="BH3007" s="94" t="s">
        <v>5199</v>
      </c>
      <c r="BI3007" s="94" t="str">
        <f t="shared" si="1343"/>
        <v>RW4</v>
      </c>
    </row>
    <row r="3008" spans="56:61" hidden="1" x14ac:dyDescent="0.3">
      <c r="BD3008" t="str">
        <f t="shared" si="1342"/>
        <v>RW4MERSEY CARE NHS TRUST AT AINTREE HOSPITAL</v>
      </c>
      <c r="BE3008" s="94" t="s">
        <v>5164</v>
      </c>
      <c r="BF3008" s="94" t="s">
        <v>5165</v>
      </c>
      <c r="BG3008" s="94" t="s">
        <v>5164</v>
      </c>
      <c r="BH3008" s="94" t="s">
        <v>5165</v>
      </c>
      <c r="BI3008" s="94" t="str">
        <f t="shared" si="1343"/>
        <v>RW4</v>
      </c>
    </row>
    <row r="3009" spans="56:61" hidden="1" x14ac:dyDescent="0.3">
      <c r="BD3009" t="str">
        <f t="shared" si="1342"/>
        <v>RW4MOSSLEY HILL HOSPITAL</v>
      </c>
      <c r="BE3009" s="94" t="s">
        <v>5206</v>
      </c>
      <c r="BF3009" s="94" t="s">
        <v>5207</v>
      </c>
      <c r="BG3009" s="94" t="s">
        <v>5206</v>
      </c>
      <c r="BH3009" s="94" t="s">
        <v>5207</v>
      </c>
      <c r="BI3009" s="94" t="str">
        <f t="shared" si="1343"/>
        <v>RW4</v>
      </c>
    </row>
    <row r="3010" spans="56:61" hidden="1" x14ac:dyDescent="0.3">
      <c r="BD3010" t="str">
        <f t="shared" si="1342"/>
        <v>RW4NORTH LIVERPOOL CDT</v>
      </c>
      <c r="BE3010" s="94" t="s">
        <v>5176</v>
      </c>
      <c r="BF3010" s="94" t="s">
        <v>5177</v>
      </c>
      <c r="BG3010" s="94" t="s">
        <v>5176</v>
      </c>
      <c r="BH3010" s="94" t="s">
        <v>5177</v>
      </c>
      <c r="BI3010" s="94" t="str">
        <f t="shared" si="1343"/>
        <v>RW4</v>
      </c>
    </row>
    <row r="3011" spans="56:61" hidden="1" x14ac:dyDescent="0.3">
      <c r="BD3011" t="str">
        <f t="shared" si="1342"/>
        <v>RW4NORTH LIVERPOOL CDT</v>
      </c>
      <c r="BE3011" s="94" t="s">
        <v>5241</v>
      </c>
      <c r="BF3011" s="94" t="s">
        <v>5177</v>
      </c>
      <c r="BG3011" s="94" t="s">
        <v>5241</v>
      </c>
      <c r="BH3011" s="94" t="s">
        <v>5177</v>
      </c>
      <c r="BI3011" s="94" t="str">
        <f t="shared" si="1343"/>
        <v>RW4</v>
      </c>
    </row>
    <row r="3012" spans="56:61" hidden="1" x14ac:dyDescent="0.3">
      <c r="BD3012" t="str">
        <f t="shared" si="1342"/>
        <v>RW4PARK SITE</v>
      </c>
      <c r="BE3012" s="94" t="s">
        <v>5238</v>
      </c>
      <c r="BF3012" s="94" t="s">
        <v>5239</v>
      </c>
      <c r="BG3012" s="94" t="s">
        <v>5238</v>
      </c>
      <c r="BH3012" s="94" t="s">
        <v>5239</v>
      </c>
      <c r="BI3012" s="94" t="str">
        <f t="shared" si="1343"/>
        <v>RW4</v>
      </c>
    </row>
    <row r="3013" spans="56:61" hidden="1" x14ac:dyDescent="0.3">
      <c r="BD3013" t="str">
        <f t="shared" si="1342"/>
        <v>RW4PARK VIEW DAY HOSPITAL</v>
      </c>
      <c r="BE3013" s="94" t="s">
        <v>5208</v>
      </c>
      <c r="BF3013" s="94" t="s">
        <v>5209</v>
      </c>
      <c r="BG3013" s="94" t="s">
        <v>5208</v>
      </c>
      <c r="BH3013" s="94" t="s">
        <v>5209</v>
      </c>
      <c r="BI3013" s="94" t="str">
        <f t="shared" si="1343"/>
        <v>RW4</v>
      </c>
    </row>
    <row r="3014" spans="56:61" hidden="1" x14ac:dyDescent="0.3">
      <c r="BD3014" t="str">
        <f t="shared" si="1342"/>
        <v>RW4POST GRADUATE BUILDING</v>
      </c>
      <c r="BE3014" s="94" t="s">
        <v>5212</v>
      </c>
      <c r="BF3014" s="94" t="s">
        <v>5213</v>
      </c>
      <c r="BG3014" s="94" t="s">
        <v>5212</v>
      </c>
      <c r="BH3014" s="94" t="s">
        <v>5213</v>
      </c>
      <c r="BI3014" s="94" t="str">
        <f t="shared" si="1343"/>
        <v>RW4</v>
      </c>
    </row>
    <row r="3015" spans="56:61" hidden="1" x14ac:dyDescent="0.3">
      <c r="BD3015" t="str">
        <f t="shared" si="1342"/>
        <v>RW4PRINT UNIT - MERSEY CARE AT AINTREE UNIVERSITY HOSPITAL SITE</v>
      </c>
      <c r="BE3015" s="94" t="s">
        <v>5202</v>
      </c>
      <c r="BF3015" s="94" t="s">
        <v>5203</v>
      </c>
      <c r="BG3015" s="94" t="s">
        <v>5202</v>
      </c>
      <c r="BH3015" s="94" t="s">
        <v>5203</v>
      </c>
      <c r="BI3015" s="94" t="str">
        <f t="shared" si="1343"/>
        <v>RW4</v>
      </c>
    </row>
    <row r="3016" spans="56:61" hidden="1" x14ac:dyDescent="0.3">
      <c r="BD3016" t="str">
        <f t="shared" si="1342"/>
        <v>RW4RATHBONE HOSPITAL</v>
      </c>
      <c r="BE3016" s="94" t="s">
        <v>5162</v>
      </c>
      <c r="BF3016" s="94" t="s">
        <v>5163</v>
      </c>
      <c r="BG3016" s="94" t="s">
        <v>5162</v>
      </c>
      <c r="BH3016" s="94" t="s">
        <v>5163</v>
      </c>
      <c r="BI3016" s="94" t="str">
        <f t="shared" si="1343"/>
        <v>RW4</v>
      </c>
    </row>
    <row r="3017" spans="56:61" hidden="1" x14ac:dyDescent="0.3">
      <c r="BD3017" t="str">
        <f t="shared" si="1342"/>
        <v>RW4REHAB RES 2</v>
      </c>
      <c r="BE3017" s="94" t="s">
        <v>5234</v>
      </c>
      <c r="BF3017" s="94" t="s">
        <v>5235</v>
      </c>
      <c r="BG3017" s="94" t="s">
        <v>5234</v>
      </c>
      <c r="BH3017" s="94" t="s">
        <v>5235</v>
      </c>
      <c r="BI3017" s="94" t="str">
        <f t="shared" si="1343"/>
        <v>RW4</v>
      </c>
    </row>
    <row r="3018" spans="56:61" hidden="1" x14ac:dyDescent="0.3">
      <c r="BD3018" t="str">
        <f t="shared" si="1342"/>
        <v>RW4REHAB RES1</v>
      </c>
      <c r="BE3018" s="94" t="s">
        <v>5232</v>
      </c>
      <c r="BF3018" s="94" t="s">
        <v>5233</v>
      </c>
      <c r="BG3018" s="94" t="s">
        <v>5232</v>
      </c>
      <c r="BH3018" s="94" t="s">
        <v>5233</v>
      </c>
      <c r="BI3018" s="94" t="str">
        <f t="shared" si="1343"/>
        <v>RW4</v>
      </c>
    </row>
    <row r="3019" spans="56:61" hidden="1" x14ac:dyDescent="0.3">
      <c r="BD3019" t="str">
        <f t="shared" si="1342"/>
        <v>RW4RESETTLE</v>
      </c>
      <c r="BE3019" s="94" t="s">
        <v>5190</v>
      </c>
      <c r="BF3019" s="94" t="s">
        <v>5191</v>
      </c>
      <c r="BG3019" s="94" t="s">
        <v>5190</v>
      </c>
      <c r="BH3019" s="94" t="s">
        <v>5191</v>
      </c>
      <c r="BI3019" s="94" t="str">
        <f t="shared" si="1343"/>
        <v>RW4</v>
      </c>
    </row>
    <row r="3020" spans="56:61" hidden="1" x14ac:dyDescent="0.3">
      <c r="BD3020" t="str">
        <f t="shared" si="1342"/>
        <v>RW4SCOTT CLINIC</v>
      </c>
      <c r="BE3020" s="94" t="s">
        <v>8532</v>
      </c>
      <c r="BF3020" s="94" t="s">
        <v>9580</v>
      </c>
      <c r="BG3020" s="94" t="s">
        <v>8532</v>
      </c>
      <c r="BH3020" s="94" t="s">
        <v>9580</v>
      </c>
      <c r="BI3020" s="94" t="str">
        <f t="shared" si="1343"/>
        <v>RW4</v>
      </c>
    </row>
    <row r="3021" spans="56:61" hidden="1" x14ac:dyDescent="0.3">
      <c r="BD3021" t="str">
        <f t="shared" si="1342"/>
        <v>RW4SEFTON HEALTH RESOURCE PARK</v>
      </c>
      <c r="BE3021" s="94" t="s">
        <v>5236</v>
      </c>
      <c r="BF3021" s="94" t="s">
        <v>5237</v>
      </c>
      <c r="BG3021" s="94" t="s">
        <v>5236</v>
      </c>
      <c r="BH3021" s="94" t="s">
        <v>5237</v>
      </c>
      <c r="BI3021" s="94" t="str">
        <f t="shared" si="1343"/>
        <v>RW4</v>
      </c>
    </row>
    <row r="3022" spans="56:61" hidden="1" x14ac:dyDescent="0.3">
      <c r="BD3022" t="str">
        <f t="shared" si="1342"/>
        <v>RW4SOUTH SEFTON CDT</v>
      </c>
      <c r="BE3022" s="94" t="s">
        <v>5178</v>
      </c>
      <c r="BF3022" s="94" t="s">
        <v>5179</v>
      </c>
      <c r="BG3022" s="94" t="s">
        <v>5178</v>
      </c>
      <c r="BH3022" s="94" t="s">
        <v>5179</v>
      </c>
      <c r="BI3022" s="94" t="str">
        <f t="shared" si="1343"/>
        <v>RW4</v>
      </c>
    </row>
    <row r="3023" spans="56:61" hidden="1" x14ac:dyDescent="0.3">
      <c r="BD3023" t="str">
        <f t="shared" si="1342"/>
        <v>RW4SOUTH SEFTON PILOT SCHEME</v>
      </c>
      <c r="BE3023" s="94" t="s">
        <v>5188</v>
      </c>
      <c r="BF3023" s="94" t="s">
        <v>5189</v>
      </c>
      <c r="BG3023" s="94" t="s">
        <v>5188</v>
      </c>
      <c r="BH3023" s="94" t="s">
        <v>5189</v>
      </c>
      <c r="BI3023" s="94" t="str">
        <f t="shared" si="1343"/>
        <v>RW4</v>
      </c>
    </row>
    <row r="3024" spans="56:61" hidden="1" x14ac:dyDescent="0.3">
      <c r="BD3024" t="str">
        <f t="shared" si="1342"/>
        <v>RW4SOUTHPORT AMI</v>
      </c>
      <c r="BE3024" s="94" t="s">
        <v>5186</v>
      </c>
      <c r="BF3024" s="94" t="s">
        <v>5187</v>
      </c>
      <c r="BG3024" s="94" t="s">
        <v>5186</v>
      </c>
      <c r="BH3024" s="94" t="s">
        <v>5187</v>
      </c>
      <c r="BI3024" s="94" t="str">
        <f t="shared" si="1343"/>
        <v>RW4</v>
      </c>
    </row>
    <row r="3025" spans="56:61" hidden="1" x14ac:dyDescent="0.3">
      <c r="BD3025" t="str">
        <f t="shared" si="1342"/>
        <v>RW4SOUTHPORT CDT</v>
      </c>
      <c r="BE3025" s="94" t="s">
        <v>5180</v>
      </c>
      <c r="BF3025" s="94" t="s">
        <v>5181</v>
      </c>
      <c r="BG3025" s="94" t="s">
        <v>5180</v>
      </c>
      <c r="BH3025" s="94" t="s">
        <v>5181</v>
      </c>
      <c r="BI3025" s="94" t="str">
        <f t="shared" si="1343"/>
        <v>RW4</v>
      </c>
    </row>
    <row r="3026" spans="56:61" hidden="1" x14ac:dyDescent="0.3">
      <c r="BD3026" t="str">
        <f t="shared" si="1342"/>
        <v>RW4SOUTHPORT EMI</v>
      </c>
      <c r="BE3026" s="94" t="s">
        <v>5172</v>
      </c>
      <c r="BF3026" s="94" t="s">
        <v>5173</v>
      </c>
      <c r="BG3026" s="94" t="s">
        <v>5172</v>
      </c>
      <c r="BH3026" s="94" t="s">
        <v>5173</v>
      </c>
      <c r="BI3026" s="94" t="str">
        <f t="shared" si="1343"/>
        <v>RW4</v>
      </c>
    </row>
    <row r="3027" spans="56:61" hidden="1" x14ac:dyDescent="0.3">
      <c r="BD3027" t="str">
        <f t="shared" si="1342"/>
        <v>RW4VAUHALL &amp; ANFIELD CHMT</v>
      </c>
      <c r="BE3027" s="94" t="s">
        <v>5228</v>
      </c>
      <c r="BF3027" s="94" t="s">
        <v>5229</v>
      </c>
      <c r="BG3027" s="94" t="s">
        <v>5228</v>
      </c>
      <c r="BH3027" s="94" t="s">
        <v>5229</v>
      </c>
      <c r="BI3027" s="94" t="str">
        <f t="shared" si="1343"/>
        <v>RW4</v>
      </c>
    </row>
    <row r="3028" spans="56:61" hidden="1" x14ac:dyDescent="0.3">
      <c r="BD3028" t="str">
        <f t="shared" si="1342"/>
        <v>RW4WATERLOO DAY HOSPITAL</v>
      </c>
      <c r="BE3028" s="94" t="s">
        <v>5220</v>
      </c>
      <c r="BF3028" s="94" t="s">
        <v>5221</v>
      </c>
      <c r="BG3028" s="94" t="s">
        <v>5220</v>
      </c>
      <c r="BH3028" s="94" t="s">
        <v>5221</v>
      </c>
      <c r="BI3028" s="94" t="str">
        <f t="shared" si="1343"/>
        <v>RW4</v>
      </c>
    </row>
    <row r="3029" spans="56:61" hidden="1" x14ac:dyDescent="0.3">
      <c r="BD3029" t="str">
        <f t="shared" si="1342"/>
        <v>RW4WAVERTREE BUNGALOW</v>
      </c>
      <c r="BE3029" s="94" t="s">
        <v>8538</v>
      </c>
      <c r="BF3029" s="94" t="s">
        <v>9581</v>
      </c>
      <c r="BG3029" s="94" t="s">
        <v>8538</v>
      </c>
      <c r="BH3029" s="94" t="s">
        <v>9581</v>
      </c>
      <c r="BI3029" s="94" t="str">
        <f t="shared" si="1343"/>
        <v>RW4</v>
      </c>
    </row>
    <row r="3030" spans="56:61" hidden="1" x14ac:dyDescent="0.3">
      <c r="BD3030" t="str">
        <f t="shared" si="1342"/>
        <v>RW4WINDSOR CLINIC</v>
      </c>
      <c r="BE3030" s="94" t="s">
        <v>8535</v>
      </c>
      <c r="BF3030" s="94" t="s">
        <v>9582</v>
      </c>
      <c r="BG3030" s="94" t="s">
        <v>8535</v>
      </c>
      <c r="BH3030" s="94" t="s">
        <v>9582</v>
      </c>
      <c r="BI3030" s="94" t="str">
        <f t="shared" si="1343"/>
        <v>RW4</v>
      </c>
    </row>
    <row r="3031" spans="56:61" hidden="1" x14ac:dyDescent="0.3">
      <c r="BD3031" t="str">
        <f t="shared" si="1342"/>
        <v>RW4WINDSOR HOUSE</v>
      </c>
      <c r="BE3031" s="94" t="s">
        <v>8534</v>
      </c>
      <c r="BF3031" s="94" t="s">
        <v>9583</v>
      </c>
      <c r="BG3031" s="94" t="s">
        <v>8534</v>
      </c>
      <c r="BH3031" s="94" t="s">
        <v>9583</v>
      </c>
      <c r="BI3031" s="94" t="str">
        <f t="shared" si="1343"/>
        <v>RW4</v>
      </c>
    </row>
    <row r="3032" spans="56:61" hidden="1" x14ac:dyDescent="0.3">
      <c r="BD3032" t="str">
        <f t="shared" si="1342"/>
        <v>RW5ACCRINGTON VICTORIA HOSPITAL</v>
      </c>
      <c r="BE3032" s="104" t="s">
        <v>5257</v>
      </c>
      <c r="BF3032" s="104" t="s">
        <v>5258</v>
      </c>
      <c r="BG3032" s="104" t="s">
        <v>5257</v>
      </c>
      <c r="BH3032" s="104" t="s">
        <v>5258</v>
      </c>
      <c r="BI3032" s="104" t="str">
        <f t="shared" si="1343"/>
        <v>RW5</v>
      </c>
    </row>
    <row r="3033" spans="56:61" hidden="1" x14ac:dyDescent="0.3">
      <c r="BD3033" t="str">
        <f t="shared" si="1342"/>
        <v>RW5ALBERT VIEW</v>
      </c>
      <c r="BE3033" s="104" t="s">
        <v>5344</v>
      </c>
      <c r="BF3033" s="104" t="s">
        <v>5345</v>
      </c>
      <c r="BG3033" s="104" t="s">
        <v>5344</v>
      </c>
      <c r="BH3033" s="104" t="s">
        <v>5345</v>
      </c>
      <c r="BI3033" s="104" t="str">
        <f t="shared" si="1343"/>
        <v>RW5</v>
      </c>
    </row>
    <row r="3034" spans="56:61" hidden="1" x14ac:dyDescent="0.3">
      <c r="BD3034" t="str">
        <f t="shared" si="1342"/>
        <v>RW5ALTHAM MEADOWS</v>
      </c>
      <c r="BE3034" s="104" t="s">
        <v>5339</v>
      </c>
      <c r="BF3034" s="104" t="s">
        <v>5340</v>
      </c>
      <c r="BG3034" s="104" t="s">
        <v>5339</v>
      </c>
      <c r="BH3034" s="104" t="s">
        <v>5340</v>
      </c>
      <c r="BI3034" s="104" t="str">
        <f t="shared" si="1343"/>
        <v>RW5</v>
      </c>
    </row>
    <row r="3035" spans="56:61" hidden="1" x14ac:dyDescent="0.3">
      <c r="BD3035" t="str">
        <f t="shared" si="1342"/>
        <v>RW5AVENHAM HEALTH CARE</v>
      </c>
      <c r="BE3035" s="104" t="s">
        <v>5284</v>
      </c>
      <c r="BF3035" s="104" t="s">
        <v>5285</v>
      </c>
      <c r="BG3035" s="104" t="s">
        <v>5284</v>
      </c>
      <c r="BH3035" s="104" t="s">
        <v>5285</v>
      </c>
      <c r="BI3035" s="104" t="str">
        <f t="shared" si="1343"/>
        <v>RW5</v>
      </c>
    </row>
    <row r="3036" spans="56:61" hidden="1" x14ac:dyDescent="0.3">
      <c r="BD3036" t="str">
        <f t="shared" si="1342"/>
        <v>RW5AVONDALE UNIT</v>
      </c>
      <c r="BE3036" s="104" t="s">
        <v>5276</v>
      </c>
      <c r="BF3036" s="104" t="s">
        <v>5277</v>
      </c>
      <c r="BG3036" s="104" t="s">
        <v>5276</v>
      </c>
      <c r="BH3036" s="104" t="s">
        <v>5277</v>
      </c>
      <c r="BI3036" s="104" t="str">
        <f t="shared" si="1343"/>
        <v>RW5</v>
      </c>
    </row>
    <row r="3037" spans="56:61" hidden="1" x14ac:dyDescent="0.3">
      <c r="BD3037" t="str">
        <f t="shared" si="1342"/>
        <v>RW5BLACKPOOL VICTORIA HOSPITAL</v>
      </c>
      <c r="BE3037" s="104" t="s">
        <v>5301</v>
      </c>
      <c r="BF3037" s="104" t="s">
        <v>5302</v>
      </c>
      <c r="BG3037" s="104" t="s">
        <v>5301</v>
      </c>
      <c r="BH3037" s="104" t="s">
        <v>5302</v>
      </c>
      <c r="BI3037" s="104" t="str">
        <f t="shared" si="1343"/>
        <v>RW5</v>
      </c>
    </row>
    <row r="3038" spans="56:61" hidden="1" x14ac:dyDescent="0.3">
      <c r="BD3038" t="str">
        <f t="shared" si="1342"/>
        <v>RW5BRIER CRESCENT</v>
      </c>
      <c r="BE3038" s="104" t="s">
        <v>5262</v>
      </c>
      <c r="BF3038" s="104" t="s">
        <v>5263</v>
      </c>
      <c r="BG3038" s="104" t="s">
        <v>5262</v>
      </c>
      <c r="BH3038" s="104" t="s">
        <v>5263</v>
      </c>
      <c r="BI3038" s="104" t="str">
        <f t="shared" si="1343"/>
        <v>RW5</v>
      </c>
    </row>
    <row r="3039" spans="56:61" hidden="1" x14ac:dyDescent="0.3">
      <c r="BD3039" t="str">
        <f t="shared" si="1342"/>
        <v>RW5BROOKSIDE RETIREMENT VILLAGE</v>
      </c>
      <c r="BE3039" s="104" t="s">
        <v>5274</v>
      </c>
      <c r="BF3039" s="104" t="s">
        <v>5275</v>
      </c>
      <c r="BG3039" s="104" t="s">
        <v>5274</v>
      </c>
      <c r="BH3039" s="104" t="s">
        <v>5275</v>
      </c>
      <c r="BI3039" s="104" t="str">
        <f t="shared" si="1343"/>
        <v>RW5</v>
      </c>
    </row>
    <row r="3040" spans="56:61" hidden="1" x14ac:dyDescent="0.3">
      <c r="BD3040" t="str">
        <f t="shared" si="1342"/>
        <v>RW5BURNLEY GENERAL HOSPITAL</v>
      </c>
      <c r="BE3040" s="104" t="s">
        <v>5259</v>
      </c>
      <c r="BF3040" s="104" t="s">
        <v>5260</v>
      </c>
      <c r="BG3040" s="104" t="s">
        <v>5259</v>
      </c>
      <c r="BH3040" s="104" t="s">
        <v>5260</v>
      </c>
      <c r="BI3040" s="104" t="str">
        <f t="shared" si="1343"/>
        <v>RW5</v>
      </c>
    </row>
    <row r="3041" spans="56:61" hidden="1" x14ac:dyDescent="0.3">
      <c r="BD3041" t="str">
        <f t="shared" si="1342"/>
        <v>RW5BURNLEY WOOD</v>
      </c>
      <c r="BE3041" s="104" t="s">
        <v>5266</v>
      </c>
      <c r="BF3041" s="104" t="s">
        <v>5267</v>
      </c>
      <c r="BG3041" s="104" t="s">
        <v>5266</v>
      </c>
      <c r="BH3041" s="104" t="s">
        <v>5267</v>
      </c>
      <c r="BI3041" s="104" t="str">
        <f t="shared" si="1343"/>
        <v>RW5</v>
      </c>
    </row>
    <row r="3042" spans="56:61" hidden="1" x14ac:dyDescent="0.3">
      <c r="BD3042" t="str">
        <f t="shared" si="1342"/>
        <v>RW5CAMDEN PLACE</v>
      </c>
      <c r="BE3042" s="104" t="s">
        <v>5282</v>
      </c>
      <c r="BF3042" s="104" t="s">
        <v>5283</v>
      </c>
      <c r="BG3042" s="104" t="s">
        <v>5282</v>
      </c>
      <c r="BH3042" s="104" t="s">
        <v>5283</v>
      </c>
      <c r="BI3042" s="104" t="str">
        <f t="shared" si="1343"/>
        <v>RW5</v>
      </c>
    </row>
    <row r="3043" spans="56:61" hidden="1" x14ac:dyDescent="0.3">
      <c r="BD3043" t="str">
        <f t="shared" si="1342"/>
        <v>RW5CANAL WALK</v>
      </c>
      <c r="BE3043" s="104" t="s">
        <v>5312</v>
      </c>
      <c r="BF3043" s="104" t="s">
        <v>5313</v>
      </c>
      <c r="BG3043" s="104" t="s">
        <v>5312</v>
      </c>
      <c r="BH3043" s="104" t="s">
        <v>5313</v>
      </c>
      <c r="BI3043" s="104" t="str">
        <f t="shared" si="1343"/>
        <v>RW5</v>
      </c>
    </row>
    <row r="3044" spans="56:61" hidden="1" x14ac:dyDescent="0.3">
      <c r="BD3044" t="str">
        <f t="shared" si="1342"/>
        <v>RW5CENTRAL LANCS MAS</v>
      </c>
      <c r="BE3044" s="104" t="s">
        <v>5360</v>
      </c>
      <c r="BF3044" s="104" t="s">
        <v>5361</v>
      </c>
      <c r="BG3044" s="104" t="s">
        <v>5360</v>
      </c>
      <c r="BH3044" s="104" t="s">
        <v>5361</v>
      </c>
      <c r="BI3044" s="104" t="str">
        <f t="shared" si="1343"/>
        <v>RW5</v>
      </c>
    </row>
    <row r="3045" spans="56:61" hidden="1" x14ac:dyDescent="0.3">
      <c r="BD3045" t="str">
        <f t="shared" si="1342"/>
        <v>RW5CHARNLEY FOLD</v>
      </c>
      <c r="BE3045" s="104" t="s">
        <v>5354</v>
      </c>
      <c r="BF3045" s="104" t="s">
        <v>5355</v>
      </c>
      <c r="BG3045" s="104" t="s">
        <v>5354</v>
      </c>
      <c r="BH3045" s="104" t="s">
        <v>5355</v>
      </c>
      <c r="BI3045" s="104" t="str">
        <f t="shared" si="1343"/>
        <v>RW5</v>
      </c>
    </row>
    <row r="3046" spans="56:61" hidden="1" x14ac:dyDescent="0.3">
      <c r="BD3046" t="str">
        <f t="shared" ref="BD3046:BD3109" si="1344">CONCATENATE(LEFT(BE3046, 3),BF3046)</f>
        <v>RW5CHILDREN'S UNIT</v>
      </c>
      <c r="BE3046" s="104" t="s">
        <v>5325</v>
      </c>
      <c r="BF3046" s="104" t="s">
        <v>5326</v>
      </c>
      <c r="BG3046" s="104" t="s">
        <v>5325</v>
      </c>
      <c r="BH3046" s="104" t="s">
        <v>5326</v>
      </c>
      <c r="BI3046" s="104" t="str">
        <f t="shared" ref="BI3046:BI3109" si="1345">LEFT(BG3046,3)</f>
        <v>RW5</v>
      </c>
    </row>
    <row r="3047" spans="56:61" hidden="1" x14ac:dyDescent="0.3">
      <c r="BD3047" t="str">
        <f t="shared" si="1344"/>
        <v>RW5CHORLEY &amp; SOUTH RIBBLE CCTT</v>
      </c>
      <c r="BE3047" s="104" t="s">
        <v>5364</v>
      </c>
      <c r="BF3047" s="104" t="s">
        <v>5365</v>
      </c>
      <c r="BG3047" s="104" t="s">
        <v>5364</v>
      </c>
      <c r="BH3047" s="104" t="s">
        <v>5365</v>
      </c>
      <c r="BI3047" s="104" t="str">
        <f t="shared" si="1345"/>
        <v>RW5</v>
      </c>
    </row>
    <row r="3048" spans="56:61" hidden="1" x14ac:dyDescent="0.3">
      <c r="BD3048" t="str">
        <f t="shared" si="1344"/>
        <v>RW5CHORLEY &amp; SOUTH RIBBLE CCTT</v>
      </c>
      <c r="BE3048" s="104" t="s">
        <v>5366</v>
      </c>
      <c r="BF3048" s="104" t="s">
        <v>5365</v>
      </c>
      <c r="BG3048" s="104" t="s">
        <v>5366</v>
      </c>
      <c r="BH3048" s="104" t="s">
        <v>5365</v>
      </c>
      <c r="BI3048" s="104" t="str">
        <f t="shared" si="1345"/>
        <v>RW5</v>
      </c>
    </row>
    <row r="3049" spans="56:61" hidden="1" x14ac:dyDescent="0.3">
      <c r="BD3049" t="str">
        <f t="shared" si="1344"/>
        <v>RW5CHORLEY AND SOUTH RIBBLE HOSPITAL</v>
      </c>
      <c r="BE3049" s="104" t="s">
        <v>5268</v>
      </c>
      <c r="BF3049" s="104" t="s">
        <v>5269</v>
      </c>
      <c r="BG3049" s="104" t="s">
        <v>5268</v>
      </c>
      <c r="BH3049" s="104" t="s">
        <v>5269</v>
      </c>
      <c r="BI3049" s="104" t="str">
        <f t="shared" si="1345"/>
        <v>RW5</v>
      </c>
    </row>
    <row r="3050" spans="56:61" hidden="1" x14ac:dyDescent="0.3">
      <c r="BD3050" t="str">
        <f t="shared" si="1344"/>
        <v>RW5CMP BUILDING</v>
      </c>
      <c r="BE3050" s="104" t="s">
        <v>5356</v>
      </c>
      <c r="BF3050" s="104" t="s">
        <v>5357</v>
      </c>
      <c r="BG3050" s="104" t="s">
        <v>5356</v>
      </c>
      <c r="BH3050" s="104" t="s">
        <v>5357</v>
      </c>
      <c r="BI3050" s="104" t="str">
        <f t="shared" si="1345"/>
        <v>RW5</v>
      </c>
    </row>
    <row r="3051" spans="56:61" hidden="1" x14ac:dyDescent="0.3">
      <c r="BD3051" t="str">
        <f t="shared" si="1344"/>
        <v>RW5DEANSGATE</v>
      </c>
      <c r="BE3051" s="104" t="s">
        <v>5327</v>
      </c>
      <c r="BF3051" s="104" t="s">
        <v>5328</v>
      </c>
      <c r="BG3051" s="104" t="s">
        <v>5327</v>
      </c>
      <c r="BH3051" s="104" t="s">
        <v>5328</v>
      </c>
      <c r="BI3051" s="104" t="str">
        <f t="shared" si="1345"/>
        <v>RW5</v>
      </c>
    </row>
    <row r="3052" spans="56:61" hidden="1" x14ac:dyDescent="0.3">
      <c r="BD3052" t="str">
        <f t="shared" si="1344"/>
        <v>RW5DOB BRIDGE COTTAGE</v>
      </c>
      <c r="BE3052" s="104" t="s">
        <v>5292</v>
      </c>
      <c r="BF3052" s="104" t="s">
        <v>5293</v>
      </c>
      <c r="BG3052" s="104" t="s">
        <v>5292</v>
      </c>
      <c r="BH3052" s="104" t="s">
        <v>5293</v>
      </c>
      <c r="BI3052" s="104" t="str">
        <f t="shared" si="1345"/>
        <v>RW5</v>
      </c>
    </row>
    <row r="3053" spans="56:61" hidden="1" x14ac:dyDescent="0.3">
      <c r="BD3053" t="str">
        <f t="shared" si="1344"/>
        <v>RW5EAST BARN</v>
      </c>
      <c r="BE3053" s="104" t="s">
        <v>5335</v>
      </c>
      <c r="BF3053" s="104" t="s">
        <v>5336</v>
      </c>
      <c r="BG3053" s="104" t="s">
        <v>5335</v>
      </c>
      <c r="BH3053" s="104" t="s">
        <v>5336</v>
      </c>
      <c r="BI3053" s="104" t="str">
        <f t="shared" si="1345"/>
        <v>RW5</v>
      </c>
    </row>
    <row r="3054" spans="56:61" hidden="1" x14ac:dyDescent="0.3">
      <c r="BD3054" t="str">
        <f t="shared" si="1344"/>
        <v>RW5EAST LANCS EDS</v>
      </c>
      <c r="BE3054" s="104" t="s">
        <v>5367</v>
      </c>
      <c r="BF3054" s="104" t="s">
        <v>5368</v>
      </c>
      <c r="BG3054" s="104" t="s">
        <v>5367</v>
      </c>
      <c r="BH3054" s="104" t="s">
        <v>5368</v>
      </c>
      <c r="BI3054" s="104" t="str">
        <f t="shared" si="1345"/>
        <v>RW5</v>
      </c>
    </row>
    <row r="3055" spans="56:61" hidden="1" x14ac:dyDescent="0.3">
      <c r="BD3055" t="str">
        <f t="shared" si="1344"/>
        <v>RW5EAST LANCS SPOA</v>
      </c>
      <c r="BE3055" s="104" t="s">
        <v>5358</v>
      </c>
      <c r="BF3055" s="104" t="s">
        <v>5359</v>
      </c>
      <c r="BG3055" s="104" t="s">
        <v>5358</v>
      </c>
      <c r="BH3055" s="104" t="s">
        <v>5359</v>
      </c>
      <c r="BI3055" s="104" t="str">
        <f t="shared" si="1345"/>
        <v>RW5</v>
      </c>
    </row>
    <row r="3056" spans="56:61" hidden="1" x14ac:dyDescent="0.3">
      <c r="BD3056" t="str">
        <f t="shared" si="1344"/>
        <v>RW5FLEETWOOD HOSPITAL</v>
      </c>
      <c r="BE3056" s="104" t="s">
        <v>5297</v>
      </c>
      <c r="BF3056" s="104" t="s">
        <v>5298</v>
      </c>
      <c r="BG3056" s="104" t="s">
        <v>5297</v>
      </c>
      <c r="BH3056" s="104" t="s">
        <v>5298</v>
      </c>
      <c r="BI3056" s="104" t="str">
        <f t="shared" si="1345"/>
        <v>RW5</v>
      </c>
    </row>
    <row r="3057" spans="56:61" hidden="1" x14ac:dyDescent="0.3">
      <c r="BD3057" t="str">
        <f t="shared" si="1344"/>
        <v>RW5GREY GABLES COTTAGE</v>
      </c>
      <c r="BE3057" s="104" t="s">
        <v>5303</v>
      </c>
      <c r="BF3057" s="104" t="s">
        <v>5304</v>
      </c>
      <c r="BG3057" s="104" t="s">
        <v>5303</v>
      </c>
      <c r="BH3057" s="104" t="s">
        <v>5304</v>
      </c>
      <c r="BI3057" s="104" t="str">
        <f t="shared" si="1345"/>
        <v>RW5</v>
      </c>
    </row>
    <row r="3058" spans="56:61" hidden="1" x14ac:dyDescent="0.3">
      <c r="BD3058" t="str">
        <f t="shared" si="1344"/>
        <v>RW5GUILD PARK</v>
      </c>
      <c r="BE3058" s="104" t="s">
        <v>5288</v>
      </c>
      <c r="BF3058" s="104" t="s">
        <v>5289</v>
      </c>
      <c r="BG3058" s="104" t="s">
        <v>5288</v>
      </c>
      <c r="BH3058" s="104" t="s">
        <v>5289</v>
      </c>
      <c r="BI3058" s="104" t="str">
        <f t="shared" si="1345"/>
        <v>RW5</v>
      </c>
    </row>
    <row r="3059" spans="56:61" hidden="1" x14ac:dyDescent="0.3">
      <c r="BD3059" t="str">
        <f t="shared" si="1344"/>
        <v>RW5LEARNING DIFFICULTIES (CHORLEY &amp; SOUTH RIBBLE DISTRICT GENERAL HOSPITAL)</v>
      </c>
      <c r="BE3059" s="104" t="s">
        <v>5305</v>
      </c>
      <c r="BF3059" s="104" t="s">
        <v>5306</v>
      </c>
      <c r="BG3059" s="104" t="s">
        <v>5305</v>
      </c>
      <c r="BH3059" s="104" t="s">
        <v>5306</v>
      </c>
      <c r="BI3059" s="104" t="str">
        <f t="shared" si="1345"/>
        <v>RW5</v>
      </c>
    </row>
    <row r="3060" spans="56:61" hidden="1" x14ac:dyDescent="0.3">
      <c r="BD3060" t="str">
        <f t="shared" si="1344"/>
        <v>RW5LONGRIDGE COMMUNITY HOSPITAL</v>
      </c>
      <c r="BE3060" s="104" t="s">
        <v>5251</v>
      </c>
      <c r="BF3060" s="104" t="s">
        <v>5252</v>
      </c>
      <c r="BG3060" s="104" t="s">
        <v>5251</v>
      </c>
      <c r="BH3060" s="104" t="s">
        <v>5252</v>
      </c>
      <c r="BI3060" s="104" t="str">
        <f t="shared" si="1345"/>
        <v>RW5</v>
      </c>
    </row>
    <row r="3061" spans="56:61" hidden="1" x14ac:dyDescent="0.3">
      <c r="BD3061" t="str">
        <f t="shared" si="1344"/>
        <v>RW5LOWER PRIORY HALL DAY HOSPITAL</v>
      </c>
      <c r="BE3061" s="104" t="s">
        <v>5329</v>
      </c>
      <c r="BF3061" s="104" t="s">
        <v>5330</v>
      </c>
      <c r="BG3061" s="104" t="s">
        <v>5329</v>
      </c>
      <c r="BH3061" s="104" t="s">
        <v>5330</v>
      </c>
      <c r="BI3061" s="104" t="str">
        <f t="shared" si="1345"/>
        <v>RW5</v>
      </c>
    </row>
    <row r="3062" spans="56:61" hidden="1" x14ac:dyDescent="0.3">
      <c r="BD3062" t="str">
        <f t="shared" si="1344"/>
        <v>RW5LYTHAM HOSPITAL</v>
      </c>
      <c r="BE3062" s="104" t="s">
        <v>5299</v>
      </c>
      <c r="BF3062" s="104" t="s">
        <v>5300</v>
      </c>
      <c r="BG3062" s="104" t="s">
        <v>5299</v>
      </c>
      <c r="BH3062" s="104" t="s">
        <v>5300</v>
      </c>
      <c r="BI3062" s="104" t="str">
        <f t="shared" si="1345"/>
        <v>RW5</v>
      </c>
    </row>
    <row r="3063" spans="56:61" hidden="1" x14ac:dyDescent="0.3">
      <c r="BD3063" t="str">
        <f t="shared" si="1344"/>
        <v>RW5MAKING SPACE</v>
      </c>
      <c r="BE3063" s="104" t="s">
        <v>5331</v>
      </c>
      <c r="BF3063" s="104" t="s">
        <v>5332</v>
      </c>
      <c r="BG3063" s="104" t="s">
        <v>5331</v>
      </c>
      <c r="BH3063" s="104" t="s">
        <v>5332</v>
      </c>
      <c r="BI3063" s="104" t="str">
        <f t="shared" si="1345"/>
        <v>RW5</v>
      </c>
    </row>
    <row r="3064" spans="56:61" hidden="1" x14ac:dyDescent="0.3">
      <c r="BD3064" t="str">
        <f t="shared" si="1344"/>
        <v>RW5MEADOWBANK NURSING AND RESIDENTIAL HOME</v>
      </c>
      <c r="BE3064" s="104" t="s">
        <v>5270</v>
      </c>
      <c r="BF3064" s="104" t="s">
        <v>5271</v>
      </c>
      <c r="BG3064" s="104" t="s">
        <v>5270</v>
      </c>
      <c r="BH3064" s="104" t="s">
        <v>5271</v>
      </c>
      <c r="BI3064" s="104" t="str">
        <f t="shared" si="1345"/>
        <v>RW5</v>
      </c>
    </row>
    <row r="3065" spans="56:61" hidden="1" x14ac:dyDescent="0.3">
      <c r="BD3065" t="str">
        <f t="shared" si="1344"/>
        <v>RW5MOSS VIEW CONTINUING CARE UNIT</v>
      </c>
      <c r="BE3065" s="104" t="s">
        <v>5341</v>
      </c>
      <c r="BF3065" s="104" t="s">
        <v>5342</v>
      </c>
      <c r="BG3065" s="104" t="s">
        <v>5341</v>
      </c>
      <c r="BH3065" s="104" t="s">
        <v>5342</v>
      </c>
      <c r="BI3065" s="104" t="str">
        <f t="shared" si="1345"/>
        <v>RW5</v>
      </c>
    </row>
    <row r="3066" spans="56:61" hidden="1" x14ac:dyDescent="0.3">
      <c r="BD3066" t="str">
        <f t="shared" si="1344"/>
        <v>RW5NHS BLACKPOOL</v>
      </c>
      <c r="BE3066" s="104" t="s">
        <v>5320</v>
      </c>
      <c r="BF3066" s="104" t="s">
        <v>5321</v>
      </c>
      <c r="BG3066" s="104" t="s">
        <v>5320</v>
      </c>
      <c r="BH3066" s="104" t="s">
        <v>5321</v>
      </c>
      <c r="BI3066" s="104" t="str">
        <f t="shared" si="1345"/>
        <v>RW5</v>
      </c>
    </row>
    <row r="3067" spans="56:61" hidden="1" x14ac:dyDescent="0.3">
      <c r="BD3067" t="str">
        <f t="shared" si="1344"/>
        <v>RW5NICKY NOOK</v>
      </c>
      <c r="BE3067" s="104" t="s">
        <v>5272</v>
      </c>
      <c r="BF3067" s="104" t="s">
        <v>5273</v>
      </c>
      <c r="BG3067" s="104" t="s">
        <v>5272</v>
      </c>
      <c r="BH3067" s="104" t="s">
        <v>5273</v>
      </c>
      <c r="BI3067" s="104" t="str">
        <f t="shared" si="1345"/>
        <v>RW5</v>
      </c>
    </row>
    <row r="3068" spans="56:61" hidden="1" x14ac:dyDescent="0.3">
      <c r="BD3068" t="str">
        <f t="shared" si="1344"/>
        <v>RW5NORTH BARN</v>
      </c>
      <c r="BE3068" s="104" t="s">
        <v>5337</v>
      </c>
      <c r="BF3068" s="104" t="s">
        <v>5338</v>
      </c>
      <c r="BG3068" s="104" t="s">
        <v>5337</v>
      </c>
      <c r="BH3068" s="104" t="s">
        <v>5338</v>
      </c>
      <c r="BI3068" s="104" t="str">
        <f t="shared" si="1345"/>
        <v>RW5</v>
      </c>
    </row>
    <row r="3069" spans="56:61" hidden="1" x14ac:dyDescent="0.3">
      <c r="BD3069" t="str">
        <f t="shared" si="1344"/>
        <v>RW5OAKLANDS</v>
      </c>
      <c r="BE3069" s="104" t="s">
        <v>5343</v>
      </c>
      <c r="BF3069" s="104" t="s">
        <v>1857</v>
      </c>
      <c r="BG3069" s="104" t="s">
        <v>5343</v>
      </c>
      <c r="BH3069" s="104" t="s">
        <v>1857</v>
      </c>
      <c r="BI3069" s="104" t="str">
        <f t="shared" si="1345"/>
        <v>RW5</v>
      </c>
    </row>
    <row r="3070" spans="56:61" hidden="1" x14ac:dyDescent="0.3">
      <c r="BD3070" t="str">
        <f t="shared" si="1344"/>
        <v>RW5ORMSKIRK AND DISTRICT GENERAL HOSPITAL</v>
      </c>
      <c r="BE3070" s="104" t="s">
        <v>5290</v>
      </c>
      <c r="BF3070" s="104" t="s">
        <v>5291</v>
      </c>
      <c r="BG3070" s="104" t="s">
        <v>5290</v>
      </c>
      <c r="BH3070" s="104" t="s">
        <v>5291</v>
      </c>
      <c r="BI3070" s="104" t="str">
        <f t="shared" si="1345"/>
        <v>RW5</v>
      </c>
    </row>
    <row r="3071" spans="56:61" hidden="1" x14ac:dyDescent="0.3">
      <c r="BD3071" t="str">
        <f t="shared" si="1344"/>
        <v>RW5ORMSKIRK CCTT</v>
      </c>
      <c r="BE3071" s="104" t="s">
        <v>5362</v>
      </c>
      <c r="BF3071" s="104" t="s">
        <v>5363</v>
      </c>
      <c r="BG3071" s="104" t="s">
        <v>5362</v>
      </c>
      <c r="BH3071" s="104" t="s">
        <v>5363</v>
      </c>
      <c r="BI3071" s="104" t="str">
        <f t="shared" si="1345"/>
        <v>RW5</v>
      </c>
    </row>
    <row r="3072" spans="56:61" hidden="1" x14ac:dyDescent="0.3">
      <c r="BD3072" t="str">
        <f t="shared" si="1344"/>
        <v>RW5OXFORD ANNEXE</v>
      </c>
      <c r="BE3072" s="104" t="s">
        <v>5308</v>
      </c>
      <c r="BF3072" s="104" t="s">
        <v>5309</v>
      </c>
      <c r="BG3072" s="104" t="s">
        <v>5308</v>
      </c>
      <c r="BH3072" s="104" t="s">
        <v>5309</v>
      </c>
      <c r="BI3072" s="104" t="str">
        <f t="shared" si="1345"/>
        <v>RW5</v>
      </c>
    </row>
    <row r="3073" spans="56:61" hidden="1" x14ac:dyDescent="0.3">
      <c r="BD3073" t="str">
        <f t="shared" si="1344"/>
        <v>RW5PARKWOOD HOSPITAL</v>
      </c>
      <c r="BE3073" s="104" t="s">
        <v>5295</v>
      </c>
      <c r="BF3073" s="104" t="s">
        <v>5296</v>
      </c>
      <c r="BG3073" s="104" t="s">
        <v>5295</v>
      </c>
      <c r="BH3073" s="104" t="s">
        <v>5296</v>
      </c>
      <c r="BI3073" s="104" t="str">
        <f t="shared" si="1345"/>
        <v>RW5</v>
      </c>
    </row>
    <row r="3074" spans="56:61" hidden="1" x14ac:dyDescent="0.3">
      <c r="BD3074" t="str">
        <f t="shared" si="1344"/>
        <v>RW5PRESTON HEALTHPORT</v>
      </c>
      <c r="BE3074" s="104" t="s">
        <v>5310</v>
      </c>
      <c r="BF3074" s="104" t="s">
        <v>5311</v>
      </c>
      <c r="BG3074" s="104" t="s">
        <v>5310</v>
      </c>
      <c r="BH3074" s="104" t="s">
        <v>5311</v>
      </c>
      <c r="BI3074" s="104" t="str">
        <f t="shared" si="1345"/>
        <v>RW5</v>
      </c>
    </row>
    <row r="3075" spans="56:61" hidden="1" x14ac:dyDescent="0.3">
      <c r="BD3075" t="str">
        <f t="shared" si="1344"/>
        <v>RW5PRESTON PRISON</v>
      </c>
      <c r="BE3075" s="104" t="s">
        <v>8473</v>
      </c>
      <c r="BF3075" s="104" t="s">
        <v>9584</v>
      </c>
      <c r="BG3075" s="104" t="s">
        <v>8473</v>
      </c>
      <c r="BH3075" s="104" t="s">
        <v>9584</v>
      </c>
      <c r="BI3075" s="104" t="str">
        <f t="shared" si="1345"/>
        <v>RW5</v>
      </c>
    </row>
    <row r="3076" spans="56:61" hidden="1" x14ac:dyDescent="0.3">
      <c r="BD3076" t="str">
        <f t="shared" si="1344"/>
        <v>RW5QUAYSIDE</v>
      </c>
      <c r="BE3076" s="104" t="s">
        <v>5352</v>
      </c>
      <c r="BF3076" s="104" t="s">
        <v>5353</v>
      </c>
      <c r="BG3076" s="104" t="s">
        <v>5352</v>
      </c>
      <c r="BH3076" s="104" t="s">
        <v>5353</v>
      </c>
      <c r="BI3076" s="104" t="str">
        <f t="shared" si="1345"/>
        <v>RW5</v>
      </c>
    </row>
    <row r="3077" spans="56:61" hidden="1" x14ac:dyDescent="0.3">
      <c r="BD3077" t="str">
        <f t="shared" si="1344"/>
        <v>RW5QUEEN VICTORIA HOSPITAL</v>
      </c>
      <c r="BE3077" s="104" t="s">
        <v>5324</v>
      </c>
      <c r="BF3077" s="104" t="s">
        <v>2792</v>
      </c>
      <c r="BG3077" s="104" t="s">
        <v>5324</v>
      </c>
      <c r="BH3077" s="104" t="s">
        <v>2792</v>
      </c>
      <c r="BI3077" s="104" t="str">
        <f t="shared" si="1345"/>
        <v>RW5</v>
      </c>
    </row>
    <row r="3078" spans="56:61" hidden="1" x14ac:dyDescent="0.3">
      <c r="BD3078" t="str">
        <f t="shared" si="1344"/>
        <v>RW5REGATTA PLACE</v>
      </c>
      <c r="BE3078" s="104" t="s">
        <v>5350</v>
      </c>
      <c r="BF3078" s="104" t="s">
        <v>5351</v>
      </c>
      <c r="BG3078" s="104" t="s">
        <v>5350</v>
      </c>
      <c r="BH3078" s="104" t="s">
        <v>5351</v>
      </c>
      <c r="BI3078" s="104" t="str">
        <f t="shared" si="1345"/>
        <v>RW5</v>
      </c>
    </row>
    <row r="3079" spans="56:61" hidden="1" x14ac:dyDescent="0.3">
      <c r="BD3079" t="str">
        <f t="shared" si="1344"/>
        <v>RW5RIBBLETON HOSPITAL</v>
      </c>
      <c r="BE3079" s="104" t="s">
        <v>5280</v>
      </c>
      <c r="BF3079" s="104" t="s">
        <v>5281</v>
      </c>
      <c r="BG3079" s="104" t="s">
        <v>5280</v>
      </c>
      <c r="BH3079" s="104" t="s">
        <v>5281</v>
      </c>
      <c r="BI3079" s="104" t="str">
        <f t="shared" si="1345"/>
        <v>RW5</v>
      </c>
    </row>
    <row r="3080" spans="56:61" hidden="1" x14ac:dyDescent="0.3">
      <c r="BD3080" t="str">
        <f t="shared" si="1344"/>
        <v>RW5RIDGE LEA HOSPITAL</v>
      </c>
      <c r="BE3080" s="104" t="s">
        <v>5322</v>
      </c>
      <c r="BF3080" s="104" t="s">
        <v>5323</v>
      </c>
      <c r="BG3080" s="104" t="s">
        <v>5322</v>
      </c>
      <c r="BH3080" s="104" t="s">
        <v>5323</v>
      </c>
      <c r="BI3080" s="104" t="str">
        <f t="shared" si="1345"/>
        <v>RW5</v>
      </c>
    </row>
    <row r="3081" spans="56:61" hidden="1" x14ac:dyDescent="0.3">
      <c r="BD3081" t="str">
        <f t="shared" si="1344"/>
        <v>RW5ROSSENDALE HOSPITAL</v>
      </c>
      <c r="BE3081" s="104" t="s">
        <v>5264</v>
      </c>
      <c r="BF3081" s="104" t="s">
        <v>5265</v>
      </c>
      <c r="BG3081" s="104" t="s">
        <v>5264</v>
      </c>
      <c r="BH3081" s="104" t="s">
        <v>5265</v>
      </c>
      <c r="BI3081" s="104" t="str">
        <f t="shared" si="1345"/>
        <v>RW5</v>
      </c>
    </row>
    <row r="3082" spans="56:61" hidden="1" x14ac:dyDescent="0.3">
      <c r="BD3082" t="str">
        <f t="shared" si="1344"/>
        <v>RW5ROYAL BLACKBURN HOSPITAL</v>
      </c>
      <c r="BE3082" s="104" t="s">
        <v>5243</v>
      </c>
      <c r="BF3082" s="104" t="s">
        <v>5244</v>
      </c>
      <c r="BG3082" s="104" t="s">
        <v>5243</v>
      </c>
      <c r="BH3082" s="104" t="s">
        <v>5244</v>
      </c>
      <c r="BI3082" s="104" t="str">
        <f t="shared" si="1345"/>
        <v>RW5</v>
      </c>
    </row>
    <row r="3083" spans="56:61" hidden="1" x14ac:dyDescent="0.3">
      <c r="BD3083" t="str">
        <f t="shared" si="1344"/>
        <v>RW5ROYAL LANCASTER INFIRMARY</v>
      </c>
      <c r="BE3083" s="104" t="s">
        <v>5333</v>
      </c>
      <c r="BF3083" s="104" t="s">
        <v>5334</v>
      </c>
      <c r="BG3083" s="104" t="s">
        <v>5333</v>
      </c>
      <c r="BH3083" s="104" t="s">
        <v>5334</v>
      </c>
      <c r="BI3083" s="104" t="str">
        <f t="shared" si="1345"/>
        <v>RW5</v>
      </c>
    </row>
    <row r="3084" spans="56:61" hidden="1" x14ac:dyDescent="0.3">
      <c r="BD3084" t="str">
        <f t="shared" si="1344"/>
        <v>RW5ROYAL PRESTON HOSPITAL</v>
      </c>
      <c r="BE3084" s="104" t="s">
        <v>5278</v>
      </c>
      <c r="BF3084" s="104" t="s">
        <v>5279</v>
      </c>
      <c r="BG3084" s="104" t="s">
        <v>5278</v>
      </c>
      <c r="BH3084" s="104" t="s">
        <v>5279</v>
      </c>
      <c r="BI3084" s="104" t="str">
        <f t="shared" si="1345"/>
        <v>RW5</v>
      </c>
    </row>
    <row r="3085" spans="56:61" hidden="1" x14ac:dyDescent="0.3">
      <c r="BD3085" t="str">
        <f t="shared" si="1344"/>
        <v>RW5STANDEN ENTERPRISES</v>
      </c>
      <c r="BE3085" s="104" t="s">
        <v>5346</v>
      </c>
      <c r="BF3085" s="104" t="s">
        <v>5347</v>
      </c>
      <c r="BG3085" s="104" t="s">
        <v>5346</v>
      </c>
      <c r="BH3085" s="104" t="s">
        <v>5347</v>
      </c>
      <c r="BI3085" s="104" t="str">
        <f t="shared" si="1345"/>
        <v>RW5</v>
      </c>
    </row>
    <row r="3086" spans="56:61" hidden="1" x14ac:dyDescent="0.3">
      <c r="BD3086" t="str">
        <f t="shared" si="1344"/>
        <v>RW5STRAWBERRY BANK</v>
      </c>
      <c r="BE3086" s="104" t="s">
        <v>5247</v>
      </c>
      <c r="BF3086" s="104" t="s">
        <v>5248</v>
      </c>
      <c r="BG3086" s="104" t="s">
        <v>5247</v>
      </c>
      <c r="BH3086" s="104" t="s">
        <v>5248</v>
      </c>
      <c r="BI3086" s="104" t="str">
        <f t="shared" si="1345"/>
        <v>RW5</v>
      </c>
    </row>
    <row r="3087" spans="56:61" hidden="1" x14ac:dyDescent="0.3">
      <c r="BD3087" t="str">
        <f t="shared" si="1344"/>
        <v>RW5THE BRIDGE</v>
      </c>
      <c r="BE3087" s="104" t="s">
        <v>5307</v>
      </c>
      <c r="BF3087" s="104" t="s">
        <v>3152</v>
      </c>
      <c r="BG3087" s="104" t="s">
        <v>5307</v>
      </c>
      <c r="BH3087" s="104" t="s">
        <v>3152</v>
      </c>
      <c r="BI3087" s="104" t="str">
        <f t="shared" si="1345"/>
        <v>RW5</v>
      </c>
    </row>
    <row r="3088" spans="56:61" hidden="1" x14ac:dyDescent="0.3">
      <c r="BD3088" t="str">
        <f t="shared" si="1344"/>
        <v>RW5THE COTTAGES</v>
      </c>
      <c r="BE3088" s="104" t="s">
        <v>5286</v>
      </c>
      <c r="BF3088" s="104" t="s">
        <v>5287</v>
      </c>
      <c r="BG3088" s="104" t="s">
        <v>5286</v>
      </c>
      <c r="BH3088" s="104" t="s">
        <v>5287</v>
      </c>
      <c r="BI3088" s="104" t="str">
        <f t="shared" si="1345"/>
        <v>RW5</v>
      </c>
    </row>
    <row r="3089" spans="56:61" hidden="1" x14ac:dyDescent="0.3">
      <c r="BD3089" t="str">
        <f t="shared" si="1344"/>
        <v>RW5THE HARBOUR</v>
      </c>
      <c r="BE3089" t="s">
        <v>9954</v>
      </c>
      <c r="BF3089" t="s">
        <v>9955</v>
      </c>
      <c r="BG3089" t="s">
        <v>9954</v>
      </c>
      <c r="BH3089" t="s">
        <v>9955</v>
      </c>
      <c r="BI3089" s="104" t="str">
        <f t="shared" si="1345"/>
        <v>RW5</v>
      </c>
    </row>
    <row r="3090" spans="56:61" hidden="1" x14ac:dyDescent="0.3">
      <c r="BD3090" t="str">
        <f t="shared" si="1344"/>
        <v>RW5THE JUNCTION</v>
      </c>
      <c r="BE3090" s="104" t="s">
        <v>5325</v>
      </c>
      <c r="BF3090" s="104" t="s">
        <v>2938</v>
      </c>
      <c r="BG3090" s="104" t="s">
        <v>5325</v>
      </c>
      <c r="BH3090" s="104" t="s">
        <v>2938</v>
      </c>
      <c r="BI3090" s="104" t="str">
        <f t="shared" si="1345"/>
        <v>RW5</v>
      </c>
    </row>
    <row r="3091" spans="56:61" hidden="1" x14ac:dyDescent="0.3">
      <c r="BD3091" t="str">
        <f t="shared" si="1344"/>
        <v>RW5THE MISSION</v>
      </c>
      <c r="BE3091" s="104" t="s">
        <v>5249</v>
      </c>
      <c r="BF3091" s="104" t="s">
        <v>5250</v>
      </c>
      <c r="BG3091" s="104" t="s">
        <v>5249</v>
      </c>
      <c r="BH3091" s="104" t="s">
        <v>5250</v>
      </c>
      <c r="BI3091" s="104" t="str">
        <f t="shared" si="1345"/>
        <v>RW5</v>
      </c>
    </row>
    <row r="3092" spans="56:61" hidden="1" x14ac:dyDescent="0.3">
      <c r="BD3092" t="str">
        <f t="shared" si="1344"/>
        <v>RW5THE MOUNT (ACCRINGTON)</v>
      </c>
      <c r="BE3092" s="104" t="s">
        <v>5245</v>
      </c>
      <c r="BF3092" s="104" t="s">
        <v>5246</v>
      </c>
      <c r="BG3092" s="104" t="s">
        <v>5245</v>
      </c>
      <c r="BH3092" s="104" t="s">
        <v>5246</v>
      </c>
      <c r="BI3092" s="104" t="str">
        <f t="shared" si="1345"/>
        <v>RW5</v>
      </c>
    </row>
    <row r="3093" spans="56:61" hidden="1" x14ac:dyDescent="0.3">
      <c r="BD3093" t="str">
        <f t="shared" si="1344"/>
        <v>RW5THE REEDS</v>
      </c>
      <c r="BE3093" s="104" t="s">
        <v>5348</v>
      </c>
      <c r="BF3093" s="104" t="s">
        <v>5349</v>
      </c>
      <c r="BG3093" s="104" t="s">
        <v>5348</v>
      </c>
      <c r="BH3093" s="104" t="s">
        <v>5349</v>
      </c>
      <c r="BI3093" s="104" t="str">
        <f t="shared" si="1345"/>
        <v>RW5</v>
      </c>
    </row>
    <row r="3094" spans="56:61" hidden="1" x14ac:dyDescent="0.3">
      <c r="BD3094" t="str">
        <f t="shared" si="1344"/>
        <v>RW5THORNLEIGH</v>
      </c>
      <c r="BE3094" s="104" t="s">
        <v>5253</v>
      </c>
      <c r="BF3094" s="104" t="s">
        <v>5254</v>
      </c>
      <c r="BG3094" s="104" t="s">
        <v>5253</v>
      </c>
      <c r="BH3094" s="104" t="s">
        <v>5254</v>
      </c>
      <c r="BI3094" s="104" t="str">
        <f t="shared" si="1345"/>
        <v>RW5</v>
      </c>
    </row>
    <row r="3095" spans="56:61" hidden="1" x14ac:dyDescent="0.3">
      <c r="BD3095" t="str">
        <f t="shared" si="1344"/>
        <v>RW5UNIT 13</v>
      </c>
      <c r="BE3095" s="104" t="s">
        <v>5316</v>
      </c>
      <c r="BF3095" s="104" t="s">
        <v>5317</v>
      </c>
      <c r="BG3095" s="104" t="s">
        <v>5316</v>
      </c>
      <c r="BH3095" s="104" t="s">
        <v>5317</v>
      </c>
      <c r="BI3095" s="104" t="str">
        <f t="shared" si="1345"/>
        <v>RW5</v>
      </c>
    </row>
    <row r="3096" spans="56:61" hidden="1" x14ac:dyDescent="0.3">
      <c r="BD3096" t="str">
        <f t="shared" si="1344"/>
        <v>RW5WESHAM PARK HOSPITAL</v>
      </c>
      <c r="BE3096" s="104" t="s">
        <v>5314</v>
      </c>
      <c r="BF3096" s="104" t="s">
        <v>5315</v>
      </c>
      <c r="BG3096" s="104" t="s">
        <v>5314</v>
      </c>
      <c r="BH3096" s="104" t="s">
        <v>5315</v>
      </c>
      <c r="BI3096" s="104" t="str">
        <f t="shared" si="1345"/>
        <v>RW5</v>
      </c>
    </row>
    <row r="3097" spans="56:61" hidden="1" x14ac:dyDescent="0.3">
      <c r="BD3097" t="str">
        <f t="shared" si="1344"/>
        <v>RW5WESTGATE</v>
      </c>
      <c r="BE3097" s="104" t="s">
        <v>5261</v>
      </c>
      <c r="BF3097" s="104" t="s">
        <v>3519</v>
      </c>
      <c r="BG3097" s="104" t="s">
        <v>5261</v>
      </c>
      <c r="BH3097" s="104" t="s">
        <v>3519</v>
      </c>
      <c r="BI3097" s="104" t="str">
        <f t="shared" si="1345"/>
        <v>RW5</v>
      </c>
    </row>
    <row r="3098" spans="56:61" hidden="1" x14ac:dyDescent="0.3">
      <c r="BD3098" t="str">
        <f t="shared" si="1344"/>
        <v>RW5WESTGATE</v>
      </c>
      <c r="BE3098" s="104" t="s">
        <v>5294</v>
      </c>
      <c r="BF3098" s="104" t="s">
        <v>3519</v>
      </c>
      <c r="BG3098" s="104" t="s">
        <v>5294</v>
      </c>
      <c r="BH3098" s="104" t="s">
        <v>3519</v>
      </c>
      <c r="BI3098" s="104" t="str">
        <f t="shared" si="1345"/>
        <v>RW5</v>
      </c>
    </row>
    <row r="3099" spans="56:61" hidden="1" x14ac:dyDescent="0.3">
      <c r="BD3099" t="str">
        <f t="shared" si="1344"/>
        <v>RW5WESTLEIGH</v>
      </c>
      <c r="BE3099" s="104" t="s">
        <v>5255</v>
      </c>
      <c r="BF3099" s="104" t="s">
        <v>5256</v>
      </c>
      <c r="BG3099" s="104" t="s">
        <v>5255</v>
      </c>
      <c r="BH3099" s="104" t="s">
        <v>5256</v>
      </c>
      <c r="BI3099" s="104" t="str">
        <f t="shared" si="1345"/>
        <v>RW5</v>
      </c>
    </row>
    <row r="3100" spans="56:61" hidden="1" x14ac:dyDescent="0.3">
      <c r="BD3100" t="str">
        <f t="shared" si="1344"/>
        <v>RW5WYRE ADS</v>
      </c>
      <c r="BE3100" s="104" t="s">
        <v>5318</v>
      </c>
      <c r="BF3100" s="104" t="s">
        <v>5319</v>
      </c>
      <c r="BG3100" s="104" t="s">
        <v>5318</v>
      </c>
      <c r="BH3100" s="104" t="s">
        <v>5319</v>
      </c>
      <c r="BI3100" s="104" t="str">
        <f t="shared" si="1345"/>
        <v>RW5</v>
      </c>
    </row>
    <row r="3101" spans="56:61" hidden="1" x14ac:dyDescent="0.3">
      <c r="BD3101" t="str">
        <f t="shared" si="1344"/>
        <v>RW6BIRCH HILL HOSPITAL</v>
      </c>
      <c r="BE3101" s="104" t="s">
        <v>513</v>
      </c>
      <c r="BF3101" s="104" t="s">
        <v>9585</v>
      </c>
      <c r="BG3101" s="104" t="s">
        <v>513</v>
      </c>
      <c r="BH3101" s="104" t="s">
        <v>9585</v>
      </c>
      <c r="BI3101" s="104" t="str">
        <f t="shared" si="1345"/>
        <v>RW6</v>
      </c>
    </row>
    <row r="3102" spans="56:61" hidden="1" x14ac:dyDescent="0.3">
      <c r="BD3102" t="str">
        <f t="shared" si="1344"/>
        <v>RW6BURY GENERAL HOSPITAL</v>
      </c>
      <c r="BE3102" s="104" t="s">
        <v>514</v>
      </c>
      <c r="BF3102" s="104" t="s">
        <v>9586</v>
      </c>
      <c r="BG3102" s="104" t="s">
        <v>514</v>
      </c>
      <c r="BH3102" s="104" t="s">
        <v>9586</v>
      </c>
      <c r="BI3102" s="104" t="str">
        <f t="shared" si="1345"/>
        <v>RW6</v>
      </c>
    </row>
    <row r="3103" spans="56:61" hidden="1" x14ac:dyDescent="0.3">
      <c r="BD3103" t="str">
        <f t="shared" si="1344"/>
        <v>RW6FAIRFIELD GENERAL HOSPITAL</v>
      </c>
      <c r="BE3103" s="104" t="s">
        <v>515</v>
      </c>
      <c r="BF3103" s="104" t="s">
        <v>9587</v>
      </c>
      <c r="BG3103" s="104" t="s">
        <v>515</v>
      </c>
      <c r="BH3103" s="104" t="s">
        <v>9587</v>
      </c>
      <c r="BI3103" s="104" t="str">
        <f t="shared" si="1345"/>
        <v>RW6</v>
      </c>
    </row>
    <row r="3104" spans="56:61" hidden="1" x14ac:dyDescent="0.3">
      <c r="BD3104" t="str">
        <f t="shared" si="1344"/>
        <v>RW6NORTH MANCHESTER GENERAL HOSPITAL</v>
      </c>
      <c r="BE3104" s="104" t="s">
        <v>516</v>
      </c>
      <c r="BF3104" s="104" t="s">
        <v>9588</v>
      </c>
      <c r="BG3104" s="104" t="s">
        <v>516</v>
      </c>
      <c r="BH3104" s="104" t="s">
        <v>9588</v>
      </c>
      <c r="BI3104" s="104" t="str">
        <f t="shared" si="1345"/>
        <v>RW6</v>
      </c>
    </row>
    <row r="3105" spans="56:61" hidden="1" x14ac:dyDescent="0.3">
      <c r="BD3105" t="str">
        <f t="shared" si="1344"/>
        <v>RW6ROCHDALE INFIRMARY</v>
      </c>
      <c r="BE3105" s="104" t="s">
        <v>64</v>
      </c>
      <c r="BF3105" s="104" t="s">
        <v>9589</v>
      </c>
      <c r="BG3105" s="104" t="s">
        <v>64</v>
      </c>
      <c r="BH3105" s="104" t="s">
        <v>9589</v>
      </c>
      <c r="BI3105" s="104" t="str">
        <f t="shared" si="1345"/>
        <v>RW6</v>
      </c>
    </row>
    <row r="3106" spans="56:61" hidden="1" x14ac:dyDescent="0.3">
      <c r="BD3106" t="str">
        <f t="shared" si="1344"/>
        <v>RW6ROYAL OLDHAM HOSPITAL</v>
      </c>
      <c r="BE3106" s="104" t="s">
        <v>1035</v>
      </c>
      <c r="BF3106" s="104" t="s">
        <v>9590</v>
      </c>
      <c r="BG3106" s="104" t="s">
        <v>1035</v>
      </c>
      <c r="BH3106" s="104" t="s">
        <v>9590</v>
      </c>
      <c r="BI3106" s="104" t="str">
        <f t="shared" si="1345"/>
        <v>RW6</v>
      </c>
    </row>
    <row r="3107" spans="56:61" hidden="1" x14ac:dyDescent="0.3">
      <c r="BD3107" t="str">
        <f t="shared" si="1344"/>
        <v>RWABEVERLEY WESTWOOD HOSPITAL</v>
      </c>
      <c r="BE3107" s="104" t="s">
        <v>1036</v>
      </c>
      <c r="BF3107" s="104" t="s">
        <v>9591</v>
      </c>
      <c r="BG3107" s="104" t="s">
        <v>1036</v>
      </c>
      <c r="BH3107" s="104" t="s">
        <v>9591</v>
      </c>
      <c r="BI3107" s="104" t="str">
        <f t="shared" si="1345"/>
        <v>RWA</v>
      </c>
    </row>
    <row r="3108" spans="56:61" hidden="1" x14ac:dyDescent="0.3">
      <c r="BD3108" t="str">
        <f t="shared" si="1344"/>
        <v>RWACASTLE HILL HOSPITAL</v>
      </c>
      <c r="BE3108" s="104" t="s">
        <v>1037</v>
      </c>
      <c r="BF3108" s="104" t="s">
        <v>9592</v>
      </c>
      <c r="BG3108" s="104" t="s">
        <v>1037</v>
      </c>
      <c r="BH3108" s="104" t="s">
        <v>9592</v>
      </c>
      <c r="BI3108" s="104" t="str">
        <f t="shared" si="1345"/>
        <v>RWA</v>
      </c>
    </row>
    <row r="3109" spans="56:61" hidden="1" x14ac:dyDescent="0.3">
      <c r="BD3109" t="str">
        <f t="shared" si="1344"/>
        <v>RWAHULL ROYAL INFIRMARY</v>
      </c>
      <c r="BE3109" s="104" t="s">
        <v>1038</v>
      </c>
      <c r="BF3109" s="104" t="s">
        <v>9593</v>
      </c>
      <c r="BG3109" s="104" t="s">
        <v>1038</v>
      </c>
      <c r="BH3109" s="104" t="s">
        <v>9593</v>
      </c>
      <c r="BI3109" s="104" t="str">
        <f t="shared" si="1345"/>
        <v>RWA</v>
      </c>
    </row>
    <row r="3110" spans="56:61" hidden="1" x14ac:dyDescent="0.3">
      <c r="BD3110" t="str">
        <f t="shared" ref="BD3110:BD3173" si="1346">CONCATENATE(LEFT(BE3110, 3),BF3110)</f>
        <v>RWANEWINGTON HEALTHCARE CENTRE</v>
      </c>
      <c r="BE3110" s="104" t="s">
        <v>590</v>
      </c>
      <c r="BF3110" s="104" t="s">
        <v>9594</v>
      </c>
      <c r="BG3110" s="104" t="s">
        <v>590</v>
      </c>
      <c r="BH3110" s="104" t="s">
        <v>9594</v>
      </c>
      <c r="BI3110" s="104" t="str">
        <f t="shared" ref="BI3110:BI3173" si="1347">LEFT(BG3110,3)</f>
        <v>RWA</v>
      </c>
    </row>
    <row r="3111" spans="56:61" hidden="1" x14ac:dyDescent="0.3">
      <c r="BD3111" t="str">
        <f t="shared" si="1346"/>
        <v>RWASLEDMORE HOUSE</v>
      </c>
      <c r="BE3111" s="104" t="s">
        <v>591</v>
      </c>
      <c r="BF3111" s="104" t="s">
        <v>9595</v>
      </c>
      <c r="BG3111" s="104" t="s">
        <v>591</v>
      </c>
      <c r="BH3111" s="104" t="s">
        <v>9595</v>
      </c>
      <c r="BI3111" s="104" t="str">
        <f t="shared" si="1347"/>
        <v>RWA</v>
      </c>
    </row>
    <row r="3112" spans="56:61" hidden="1" x14ac:dyDescent="0.3">
      <c r="BD3112" t="str">
        <f t="shared" si="1346"/>
        <v>RWATHE ARTIFICIAL LIMB UNIT</v>
      </c>
      <c r="BE3112" s="104" t="s">
        <v>517</v>
      </c>
      <c r="BF3112" s="104" t="s">
        <v>9596</v>
      </c>
      <c r="BG3112" s="104" t="s">
        <v>517</v>
      </c>
      <c r="BH3112" s="104" t="s">
        <v>9596</v>
      </c>
      <c r="BI3112" s="104" t="str">
        <f t="shared" si="1347"/>
        <v>RWA</v>
      </c>
    </row>
    <row r="3113" spans="56:61" hidden="1" x14ac:dyDescent="0.3">
      <c r="BD3113" t="str">
        <f t="shared" si="1346"/>
        <v>RWDCOUNTY HOSPITAL LOUTH</v>
      </c>
      <c r="BE3113" s="104" t="s">
        <v>518</v>
      </c>
      <c r="BF3113" s="104" t="s">
        <v>9597</v>
      </c>
      <c r="BG3113" s="104" t="s">
        <v>518</v>
      </c>
      <c r="BH3113" s="104" t="s">
        <v>9597</v>
      </c>
      <c r="BI3113" s="104" t="str">
        <f t="shared" si="1347"/>
        <v>RWD</v>
      </c>
    </row>
    <row r="3114" spans="56:61" hidden="1" x14ac:dyDescent="0.3">
      <c r="BD3114" t="str">
        <f t="shared" si="1346"/>
        <v>RWDGRANTHAM AND DISTRICT HOSPITAL</v>
      </c>
      <c r="BE3114" s="104" t="s">
        <v>519</v>
      </c>
      <c r="BF3114" s="104" t="s">
        <v>9598</v>
      </c>
      <c r="BG3114" s="104" t="s">
        <v>519</v>
      </c>
      <c r="BH3114" s="104" t="s">
        <v>9598</v>
      </c>
      <c r="BI3114" s="104" t="str">
        <f t="shared" si="1347"/>
        <v>RWD</v>
      </c>
    </row>
    <row r="3115" spans="56:61" hidden="1" x14ac:dyDescent="0.3">
      <c r="BD3115" t="str">
        <f t="shared" si="1346"/>
        <v>RWDHOLBEACH HOSPITAL</v>
      </c>
      <c r="BE3115" s="104" t="s">
        <v>520</v>
      </c>
      <c r="BF3115" s="104" t="s">
        <v>9599</v>
      </c>
      <c r="BG3115" s="104" t="s">
        <v>520</v>
      </c>
      <c r="BH3115" s="104" t="s">
        <v>9599</v>
      </c>
      <c r="BI3115" s="104" t="str">
        <f t="shared" si="1347"/>
        <v>RWD</v>
      </c>
    </row>
    <row r="3116" spans="56:61" hidden="1" x14ac:dyDescent="0.3">
      <c r="BD3116" t="str">
        <f t="shared" si="1346"/>
        <v>RWDJOHN COUPLAND HOSPITAL</v>
      </c>
      <c r="BE3116" s="104" t="s">
        <v>521</v>
      </c>
      <c r="BF3116" s="104" t="s">
        <v>9600</v>
      </c>
      <c r="BG3116" s="104" t="s">
        <v>521</v>
      </c>
      <c r="BH3116" s="104" t="s">
        <v>9600</v>
      </c>
      <c r="BI3116" s="104" t="str">
        <f t="shared" si="1347"/>
        <v>RWD</v>
      </c>
    </row>
    <row r="3117" spans="56:61" hidden="1" x14ac:dyDescent="0.3">
      <c r="BD3117" t="str">
        <f t="shared" si="1346"/>
        <v>RWDJOHNSON HOSPITAL</v>
      </c>
      <c r="BE3117" s="104" t="s">
        <v>522</v>
      </c>
      <c r="BF3117" s="104" t="s">
        <v>9601</v>
      </c>
      <c r="BG3117" s="104" t="s">
        <v>522</v>
      </c>
      <c r="BH3117" s="104" t="s">
        <v>9601</v>
      </c>
      <c r="BI3117" s="104" t="str">
        <f t="shared" si="1347"/>
        <v>RWD</v>
      </c>
    </row>
    <row r="3118" spans="56:61" hidden="1" x14ac:dyDescent="0.3">
      <c r="BD3118" t="str">
        <f t="shared" si="1346"/>
        <v>RWDLINCOLN COUNTY HOSPITAL</v>
      </c>
      <c r="BE3118" s="104" t="s">
        <v>523</v>
      </c>
      <c r="BF3118" s="104" t="s">
        <v>9602</v>
      </c>
      <c r="BG3118" s="104" t="s">
        <v>523</v>
      </c>
      <c r="BH3118" s="104" t="s">
        <v>9602</v>
      </c>
      <c r="BI3118" s="104" t="str">
        <f t="shared" si="1347"/>
        <v>RWD</v>
      </c>
    </row>
    <row r="3119" spans="56:61" hidden="1" x14ac:dyDescent="0.3">
      <c r="BD3119" t="str">
        <f t="shared" si="1346"/>
        <v>RWDPILGRIM HOSPITAL</v>
      </c>
      <c r="BE3119" s="104" t="s">
        <v>524</v>
      </c>
      <c r="BF3119" s="104" t="s">
        <v>9603</v>
      </c>
      <c r="BG3119" s="104" t="s">
        <v>524</v>
      </c>
      <c r="BH3119" s="104" t="s">
        <v>9603</v>
      </c>
      <c r="BI3119" s="104" t="str">
        <f t="shared" si="1347"/>
        <v>RWD</v>
      </c>
    </row>
    <row r="3120" spans="56:61" hidden="1" x14ac:dyDescent="0.3">
      <c r="BD3120" t="str">
        <f t="shared" si="1346"/>
        <v>RWDSKEGNESS AND DISTRICT GENERAL HOSPITAL</v>
      </c>
      <c r="BE3120" s="104" t="s">
        <v>525</v>
      </c>
      <c r="BF3120" s="104" t="s">
        <v>9604</v>
      </c>
      <c r="BG3120" s="104" t="s">
        <v>525</v>
      </c>
      <c r="BH3120" s="104" t="s">
        <v>9604</v>
      </c>
      <c r="BI3120" s="104" t="str">
        <f t="shared" si="1347"/>
        <v>RWD</v>
      </c>
    </row>
    <row r="3121" spans="56:61" hidden="1" x14ac:dyDescent="0.3">
      <c r="BD3121" t="str">
        <f t="shared" si="1346"/>
        <v>RWDST GEORGES HOSPITAL</v>
      </c>
      <c r="BE3121" s="104" t="s">
        <v>526</v>
      </c>
      <c r="BF3121" s="104" t="s">
        <v>9605</v>
      </c>
      <c r="BG3121" s="104" t="s">
        <v>526</v>
      </c>
      <c r="BH3121" s="104" t="s">
        <v>9605</v>
      </c>
      <c r="BI3121" s="104" t="str">
        <f t="shared" si="1347"/>
        <v>RWD</v>
      </c>
    </row>
    <row r="3122" spans="56:61" hidden="1" x14ac:dyDescent="0.3">
      <c r="BD3122" t="str">
        <f t="shared" si="1346"/>
        <v>RWDTHE JOHNSON COMMUNITY HOSPITAL</v>
      </c>
      <c r="BE3122" s="104" t="s">
        <v>527</v>
      </c>
      <c r="BF3122" s="104" t="s">
        <v>7240</v>
      </c>
      <c r="BG3122" s="104" t="s">
        <v>527</v>
      </c>
      <c r="BH3122" s="104" t="s">
        <v>7240</v>
      </c>
      <c r="BI3122" s="104" t="str">
        <f t="shared" si="1347"/>
        <v>RWD</v>
      </c>
    </row>
    <row r="3123" spans="56:61" hidden="1" x14ac:dyDescent="0.3">
      <c r="BD3123" t="str">
        <f t="shared" si="1346"/>
        <v>RWDWELLAND HOSPITAL</v>
      </c>
      <c r="BE3123" s="104" t="s">
        <v>528</v>
      </c>
      <c r="BF3123" s="104" t="s">
        <v>9606</v>
      </c>
      <c r="BG3123" s="104" t="s">
        <v>528</v>
      </c>
      <c r="BH3123" s="104" t="s">
        <v>9606</v>
      </c>
      <c r="BI3123" s="104" t="str">
        <f t="shared" si="1347"/>
        <v>RWD</v>
      </c>
    </row>
    <row r="3124" spans="56:61" hidden="1" x14ac:dyDescent="0.3">
      <c r="BD3124" t="str">
        <f t="shared" si="1346"/>
        <v>RWEGLENFIELD HOSPITAL</v>
      </c>
      <c r="BE3124" s="104" t="s">
        <v>529</v>
      </c>
      <c r="BF3124" s="104" t="s">
        <v>9607</v>
      </c>
      <c r="BG3124" s="104" t="s">
        <v>529</v>
      </c>
      <c r="BH3124" s="104" t="s">
        <v>9607</v>
      </c>
      <c r="BI3124" s="104" t="str">
        <f t="shared" si="1347"/>
        <v>RWE</v>
      </c>
    </row>
    <row r="3125" spans="56:61" hidden="1" x14ac:dyDescent="0.3">
      <c r="BD3125" t="str">
        <f t="shared" si="1346"/>
        <v>RWELEICESTER GENERAL HOSPITAL</v>
      </c>
      <c r="BE3125" s="104" t="s">
        <v>530</v>
      </c>
      <c r="BF3125" s="104" t="s">
        <v>9608</v>
      </c>
      <c r="BG3125" s="104" t="s">
        <v>530</v>
      </c>
      <c r="BH3125" s="104" t="s">
        <v>9608</v>
      </c>
      <c r="BI3125" s="104" t="str">
        <f t="shared" si="1347"/>
        <v>RWE</v>
      </c>
    </row>
    <row r="3126" spans="56:61" hidden="1" x14ac:dyDescent="0.3">
      <c r="BD3126" t="str">
        <f t="shared" si="1346"/>
        <v>RWELEICESTER ROYAL INFIRMARY</v>
      </c>
      <c r="BE3126" s="104" t="s">
        <v>531</v>
      </c>
      <c r="BF3126" s="104" t="s">
        <v>9609</v>
      </c>
      <c r="BG3126" s="104" t="s">
        <v>531</v>
      </c>
      <c r="BH3126" s="104" t="s">
        <v>9609</v>
      </c>
      <c r="BI3126" s="104" t="str">
        <f t="shared" si="1347"/>
        <v>RWE</v>
      </c>
    </row>
    <row r="3127" spans="56:61" hidden="1" x14ac:dyDescent="0.3">
      <c r="BD3127" t="str">
        <f t="shared" si="1346"/>
        <v>RWEST MARY'S HOSPITAL</v>
      </c>
      <c r="BE3127" s="104" t="s">
        <v>532</v>
      </c>
      <c r="BF3127" s="104" t="s">
        <v>1216</v>
      </c>
      <c r="BG3127" s="104" t="s">
        <v>532</v>
      </c>
      <c r="BH3127" s="104" t="s">
        <v>1216</v>
      </c>
      <c r="BI3127" s="104" t="str">
        <f t="shared" si="1347"/>
        <v>RWE</v>
      </c>
    </row>
    <row r="3128" spans="56:61" hidden="1" x14ac:dyDescent="0.3">
      <c r="BD3128" t="str">
        <f t="shared" si="1346"/>
        <v>RWFBENENDEN HOSPITAL</v>
      </c>
      <c r="BE3128" s="104" t="s">
        <v>533</v>
      </c>
      <c r="BF3128" s="104" t="s">
        <v>9610</v>
      </c>
      <c r="BG3128" s="104" t="s">
        <v>533</v>
      </c>
      <c r="BH3128" s="104" t="s">
        <v>9610</v>
      </c>
      <c r="BI3128" s="104" t="str">
        <f t="shared" si="1347"/>
        <v>RWF</v>
      </c>
    </row>
    <row r="3129" spans="56:61" hidden="1" x14ac:dyDescent="0.3">
      <c r="BD3129" t="str">
        <f t="shared" si="1346"/>
        <v>RWFBUCKLAND HOSPITAL</v>
      </c>
      <c r="BE3129" s="104" t="s">
        <v>534</v>
      </c>
      <c r="BF3129" s="104" t="s">
        <v>6153</v>
      </c>
      <c r="BG3129" s="104" t="s">
        <v>534</v>
      </c>
      <c r="BH3129" s="104" t="s">
        <v>6153</v>
      </c>
      <c r="BI3129" s="104" t="str">
        <f t="shared" si="1347"/>
        <v>RWF</v>
      </c>
    </row>
    <row r="3130" spans="56:61" hidden="1" x14ac:dyDescent="0.3">
      <c r="BD3130" t="str">
        <f t="shared" si="1346"/>
        <v>RWFDARENT VALLEY HOSPITAL</v>
      </c>
      <c r="BE3130" s="104" t="s">
        <v>535</v>
      </c>
      <c r="BF3130" s="104" t="s">
        <v>6942</v>
      </c>
      <c r="BG3130" s="104" t="s">
        <v>535</v>
      </c>
      <c r="BH3130" s="104" t="s">
        <v>6942</v>
      </c>
      <c r="BI3130" s="104" t="str">
        <f t="shared" si="1347"/>
        <v>RWF</v>
      </c>
    </row>
    <row r="3131" spans="56:61" hidden="1" x14ac:dyDescent="0.3">
      <c r="BD3131" t="str">
        <f t="shared" si="1346"/>
        <v>RWFEDENBRIDGE WAR MEMORIAL HOSPITAL</v>
      </c>
      <c r="BE3131" s="104" t="s">
        <v>536</v>
      </c>
      <c r="BF3131" s="104" t="s">
        <v>9611</v>
      </c>
      <c r="BG3131" s="104" t="s">
        <v>536</v>
      </c>
      <c r="BH3131" s="104" t="s">
        <v>9611</v>
      </c>
      <c r="BI3131" s="104" t="str">
        <f t="shared" si="1347"/>
        <v>RWF</v>
      </c>
    </row>
    <row r="3132" spans="56:61" hidden="1" x14ac:dyDescent="0.3">
      <c r="BD3132" t="str">
        <f t="shared" si="1346"/>
        <v>RWFFAVERSHAM COTTAGE HOSPITAL</v>
      </c>
      <c r="BE3132" s="104" t="s">
        <v>537</v>
      </c>
      <c r="BF3132" s="104" t="s">
        <v>7656</v>
      </c>
      <c r="BG3132" s="104" t="s">
        <v>537</v>
      </c>
      <c r="BH3132" s="104" t="s">
        <v>7656</v>
      </c>
      <c r="BI3132" s="104" t="str">
        <f t="shared" si="1347"/>
        <v>RWF</v>
      </c>
    </row>
    <row r="3133" spans="56:61" hidden="1" x14ac:dyDescent="0.3">
      <c r="BD3133" t="str">
        <f t="shared" si="1346"/>
        <v>RWFHOMOEOPATHIC HOSPITAL</v>
      </c>
      <c r="BE3133" s="104" t="s">
        <v>538</v>
      </c>
      <c r="BF3133" s="104" t="s">
        <v>9612</v>
      </c>
      <c r="BG3133" s="104" t="s">
        <v>538</v>
      </c>
      <c r="BH3133" s="104" t="s">
        <v>9612</v>
      </c>
      <c r="BI3133" s="104" t="str">
        <f t="shared" si="1347"/>
        <v>RWF</v>
      </c>
    </row>
    <row r="3134" spans="56:61" hidden="1" x14ac:dyDescent="0.3">
      <c r="BD3134" t="str">
        <f t="shared" si="1346"/>
        <v>RWFKENT AND CANTERBURY HOSPITAL</v>
      </c>
      <c r="BE3134" s="104" t="s">
        <v>539</v>
      </c>
      <c r="BF3134" s="104" t="s">
        <v>6147</v>
      </c>
      <c r="BG3134" s="104" t="s">
        <v>539</v>
      </c>
      <c r="BH3134" s="104" t="s">
        <v>6147</v>
      </c>
      <c r="BI3134" s="104" t="str">
        <f t="shared" si="1347"/>
        <v>RWF</v>
      </c>
    </row>
    <row r="3135" spans="56:61" hidden="1" x14ac:dyDescent="0.3">
      <c r="BD3135" t="str">
        <f t="shared" si="1346"/>
        <v>RWFKENT AND SUSSEX HOSPITAL</v>
      </c>
      <c r="BE3135" s="104" t="s">
        <v>540</v>
      </c>
      <c r="BF3135" s="104" t="s">
        <v>9613</v>
      </c>
      <c r="BG3135" s="104" t="s">
        <v>540</v>
      </c>
      <c r="BH3135" s="104" t="s">
        <v>9613</v>
      </c>
      <c r="BI3135" s="104" t="str">
        <f t="shared" si="1347"/>
        <v>RWF</v>
      </c>
    </row>
    <row r="3136" spans="56:61" hidden="1" x14ac:dyDescent="0.3">
      <c r="BD3136" t="str">
        <f t="shared" si="1346"/>
        <v>RWFMAIDSTONE DISTRICT GENERAL HOSPITAL</v>
      </c>
      <c r="BE3136" s="104" t="s">
        <v>541</v>
      </c>
      <c r="BF3136" s="104" t="s">
        <v>9562</v>
      </c>
      <c r="BG3136" s="104" t="s">
        <v>541</v>
      </c>
      <c r="BH3136" s="104" t="s">
        <v>9562</v>
      </c>
      <c r="BI3136" s="104" t="str">
        <f t="shared" si="1347"/>
        <v>RWF</v>
      </c>
    </row>
    <row r="3137" spans="56:61" hidden="1" x14ac:dyDescent="0.3">
      <c r="BD3137" t="str">
        <f t="shared" si="1346"/>
        <v>RWFMEDWAY MARITIME HOSPITAL</v>
      </c>
      <c r="BE3137" s="104" t="s">
        <v>542</v>
      </c>
      <c r="BF3137" s="104" t="s">
        <v>9614</v>
      </c>
      <c r="BG3137" s="104" t="s">
        <v>542</v>
      </c>
      <c r="BH3137" s="104" t="s">
        <v>9614</v>
      </c>
      <c r="BI3137" s="104" t="str">
        <f t="shared" si="1347"/>
        <v>RWF</v>
      </c>
    </row>
    <row r="3138" spans="56:61" hidden="1" x14ac:dyDescent="0.3">
      <c r="BD3138" t="str">
        <f t="shared" si="1346"/>
        <v>RWFMTW MEDICAL RECORDS</v>
      </c>
      <c r="BE3138" s="104" t="s">
        <v>8688</v>
      </c>
      <c r="BF3138" s="104" t="s">
        <v>8689</v>
      </c>
      <c r="BG3138" s="104" t="s">
        <v>8688</v>
      </c>
      <c r="BH3138" s="104" t="s">
        <v>8689</v>
      </c>
      <c r="BI3138" s="104" t="str">
        <f t="shared" si="1347"/>
        <v>RWF</v>
      </c>
    </row>
    <row r="3139" spans="56:61" hidden="1" x14ac:dyDescent="0.3">
      <c r="BD3139" t="str">
        <f t="shared" si="1346"/>
        <v>RWFPRESTON HALL HOSPITAL</v>
      </c>
      <c r="BE3139" s="104" t="s">
        <v>543</v>
      </c>
      <c r="BF3139" s="104" t="s">
        <v>6165</v>
      </c>
      <c r="BG3139" s="104" t="s">
        <v>543</v>
      </c>
      <c r="BH3139" s="104" t="s">
        <v>6165</v>
      </c>
      <c r="BI3139" s="104" t="str">
        <f t="shared" si="1347"/>
        <v>RWF</v>
      </c>
    </row>
    <row r="3140" spans="56:61" hidden="1" x14ac:dyDescent="0.3">
      <c r="BD3140" t="str">
        <f t="shared" si="1346"/>
        <v>RWFQEQM HOSPITAL</v>
      </c>
      <c r="BE3140" s="104" t="s">
        <v>544</v>
      </c>
      <c r="BF3140" s="104" t="s">
        <v>9615</v>
      </c>
      <c r="BG3140" s="104" t="s">
        <v>544</v>
      </c>
      <c r="BH3140" s="104" t="s">
        <v>9615</v>
      </c>
      <c r="BI3140" s="104" t="str">
        <f t="shared" si="1347"/>
        <v>RWF</v>
      </c>
    </row>
    <row r="3141" spans="56:61" hidden="1" x14ac:dyDescent="0.3">
      <c r="BD3141" t="str">
        <f t="shared" si="1346"/>
        <v>RWFQUEEN VICTORIA MEMORIAL HOSPITAL</v>
      </c>
      <c r="BE3141" s="104" t="s">
        <v>545</v>
      </c>
      <c r="BF3141" s="104" t="s">
        <v>7210</v>
      </c>
      <c r="BG3141" s="104" t="s">
        <v>545</v>
      </c>
      <c r="BH3141" s="104" t="s">
        <v>7210</v>
      </c>
      <c r="BI3141" s="104" t="str">
        <f t="shared" si="1347"/>
        <v>RWF</v>
      </c>
    </row>
    <row r="3142" spans="56:61" hidden="1" x14ac:dyDescent="0.3">
      <c r="BD3142" t="str">
        <f t="shared" si="1346"/>
        <v>RWFROYAL VICTORIA HOSPITAL</v>
      </c>
      <c r="BE3142" s="104" t="s">
        <v>546</v>
      </c>
      <c r="BF3142" s="104" t="s">
        <v>9616</v>
      </c>
      <c r="BG3142" s="104" t="s">
        <v>546</v>
      </c>
      <c r="BH3142" s="104" t="s">
        <v>9616</v>
      </c>
      <c r="BI3142" s="104" t="str">
        <f t="shared" si="1347"/>
        <v>RWF</v>
      </c>
    </row>
    <row r="3143" spans="56:61" hidden="1" x14ac:dyDescent="0.3">
      <c r="BD3143" t="str">
        <f t="shared" si="1346"/>
        <v>RWFSEVENOAKS HOSPITAL</v>
      </c>
      <c r="BE3143" s="104" t="s">
        <v>547</v>
      </c>
      <c r="BF3143" s="104" t="s">
        <v>7687</v>
      </c>
      <c r="BG3143" s="104" t="s">
        <v>547</v>
      </c>
      <c r="BH3143" s="104" t="s">
        <v>7687</v>
      </c>
      <c r="BI3143" s="104" t="str">
        <f t="shared" si="1347"/>
        <v>RWF</v>
      </c>
    </row>
    <row r="3144" spans="56:61" hidden="1" x14ac:dyDescent="0.3">
      <c r="BD3144" t="str">
        <f t="shared" si="1346"/>
        <v>RWFSHEPPEY COMMUNITY HOSPITAL</v>
      </c>
      <c r="BE3144" s="104" t="s">
        <v>548</v>
      </c>
      <c r="BF3144" s="104" t="s">
        <v>9617</v>
      </c>
      <c r="BG3144" s="104" t="s">
        <v>548</v>
      </c>
      <c r="BH3144" s="104" t="s">
        <v>9617</v>
      </c>
      <c r="BI3144" s="104" t="str">
        <f t="shared" si="1347"/>
        <v>RWF</v>
      </c>
    </row>
    <row r="3145" spans="56:61" hidden="1" x14ac:dyDescent="0.3">
      <c r="BD3145" t="str">
        <f t="shared" si="1346"/>
        <v>RWFSITTINGBOURNE MEMORIAL HOSPITAL</v>
      </c>
      <c r="BE3145" s="104" t="s">
        <v>549</v>
      </c>
      <c r="BF3145" s="104" t="s">
        <v>7667</v>
      </c>
      <c r="BG3145" s="104" t="s">
        <v>549</v>
      </c>
      <c r="BH3145" s="104" t="s">
        <v>7667</v>
      </c>
      <c r="BI3145" s="104" t="str">
        <f t="shared" si="1347"/>
        <v>RWF</v>
      </c>
    </row>
    <row r="3146" spans="56:61" hidden="1" x14ac:dyDescent="0.3">
      <c r="BD3146" t="str">
        <f t="shared" si="1346"/>
        <v>RWFSTONE HOUSE HOSPITAL</v>
      </c>
      <c r="BE3146" s="104" t="s">
        <v>550</v>
      </c>
      <c r="BF3146" s="104" t="s">
        <v>9618</v>
      </c>
      <c r="BG3146" s="104" t="s">
        <v>550</v>
      </c>
      <c r="BH3146" s="104" t="s">
        <v>9618</v>
      </c>
      <c r="BI3146" s="104" t="str">
        <f t="shared" si="1347"/>
        <v>RWF</v>
      </c>
    </row>
    <row r="3147" spans="56:61" hidden="1" x14ac:dyDescent="0.3">
      <c r="BD3147" t="str">
        <f t="shared" si="1346"/>
        <v>RWFTHE TUNBRIDGE WELLS HOSPITAL</v>
      </c>
      <c r="BE3147" s="104" t="s">
        <v>1040</v>
      </c>
      <c r="BF3147" s="104" t="s">
        <v>9619</v>
      </c>
      <c r="BG3147" s="104" t="s">
        <v>1040</v>
      </c>
      <c r="BH3147" s="104" t="s">
        <v>9619</v>
      </c>
      <c r="BI3147" s="104" t="str">
        <f t="shared" si="1347"/>
        <v>RWF</v>
      </c>
    </row>
    <row r="3148" spans="56:61" hidden="1" x14ac:dyDescent="0.3">
      <c r="BD3148" t="str">
        <f t="shared" si="1346"/>
        <v>RWFTHE TUNBRIDGE WELLS HOSPITAL</v>
      </c>
      <c r="BE3148" s="104" t="s">
        <v>1040</v>
      </c>
      <c r="BF3148" s="104" t="s">
        <v>9619</v>
      </c>
      <c r="BG3148" s="104" t="s">
        <v>1040</v>
      </c>
      <c r="BH3148" s="104" t="s">
        <v>9619</v>
      </c>
      <c r="BI3148" s="104" t="str">
        <f t="shared" si="1347"/>
        <v>RWF</v>
      </c>
    </row>
    <row r="3149" spans="56:61" hidden="1" x14ac:dyDescent="0.3">
      <c r="BD3149" t="str">
        <f t="shared" si="1346"/>
        <v>RWFTONBRIDGE COTTAGE HOSPITAL</v>
      </c>
      <c r="BE3149" s="104" t="s">
        <v>551</v>
      </c>
      <c r="BF3149" s="104" t="s">
        <v>7689</v>
      </c>
      <c r="BG3149" s="104" t="s">
        <v>551</v>
      </c>
      <c r="BH3149" s="104" t="s">
        <v>7689</v>
      </c>
      <c r="BI3149" s="104" t="str">
        <f t="shared" si="1347"/>
        <v>RWF</v>
      </c>
    </row>
    <row r="3150" spans="56:61" hidden="1" x14ac:dyDescent="0.3">
      <c r="BD3150" t="str">
        <f t="shared" si="1346"/>
        <v>RWFTONBRIDGE COTTAGE HOSPITAL</v>
      </c>
      <c r="BE3150" s="104" t="s">
        <v>551</v>
      </c>
      <c r="BF3150" s="104" t="s">
        <v>7689</v>
      </c>
      <c r="BG3150" s="104" t="s">
        <v>551</v>
      </c>
      <c r="BH3150" s="104" t="s">
        <v>7689</v>
      </c>
      <c r="BI3150" s="104" t="str">
        <f t="shared" si="1347"/>
        <v>RWF</v>
      </c>
    </row>
    <row r="3151" spans="56:61" hidden="1" x14ac:dyDescent="0.3">
      <c r="BD3151" t="str">
        <f t="shared" si="1346"/>
        <v>RWFVICTORIA HOSPITAL</v>
      </c>
      <c r="BE3151" s="104" t="s">
        <v>552</v>
      </c>
      <c r="BF3151" s="104" t="s">
        <v>7670</v>
      </c>
      <c r="BG3151" s="104" t="s">
        <v>552</v>
      </c>
      <c r="BH3151" s="104" t="s">
        <v>7670</v>
      </c>
      <c r="BI3151" s="104" t="str">
        <f t="shared" si="1347"/>
        <v>RWF</v>
      </c>
    </row>
    <row r="3152" spans="56:61" hidden="1" x14ac:dyDescent="0.3">
      <c r="BD3152" t="str">
        <f t="shared" si="1346"/>
        <v>RWFWHITSTABLE AND TANKERTON HOSPITAL</v>
      </c>
      <c r="BE3152" s="104" t="s">
        <v>553</v>
      </c>
      <c r="BF3152" s="104" t="s">
        <v>9567</v>
      </c>
      <c r="BG3152" s="104" t="s">
        <v>553</v>
      </c>
      <c r="BH3152" s="104" t="s">
        <v>9567</v>
      </c>
      <c r="BI3152" s="104" t="str">
        <f t="shared" si="1347"/>
        <v>RWF</v>
      </c>
    </row>
    <row r="3153" spans="56:61" hidden="1" x14ac:dyDescent="0.3">
      <c r="BD3153" t="str">
        <f t="shared" si="1346"/>
        <v>RWFWILL ADAMS TREATMENT CENTRE</v>
      </c>
      <c r="BE3153" s="104" t="s">
        <v>8690</v>
      </c>
      <c r="BF3153" s="104" t="s">
        <v>8691</v>
      </c>
      <c r="BG3153" s="104" t="s">
        <v>8690</v>
      </c>
      <c r="BH3153" s="104" t="s">
        <v>8691</v>
      </c>
      <c r="BI3153" s="104" t="str">
        <f t="shared" si="1347"/>
        <v>RWF</v>
      </c>
    </row>
    <row r="3154" spans="56:61" hidden="1" x14ac:dyDescent="0.3">
      <c r="BD3154" t="str">
        <f t="shared" si="1346"/>
        <v>RWFWILLIAM HARVEY HOSPITAL</v>
      </c>
      <c r="BE3154" s="104" t="s">
        <v>554</v>
      </c>
      <c r="BF3154" s="104" t="s">
        <v>6950</v>
      </c>
      <c r="BG3154" s="104" t="s">
        <v>554</v>
      </c>
      <c r="BH3154" s="104" t="s">
        <v>6950</v>
      </c>
      <c r="BI3154" s="104" t="str">
        <f t="shared" si="1347"/>
        <v>RWF</v>
      </c>
    </row>
    <row r="3155" spans="56:61" hidden="1" x14ac:dyDescent="0.3">
      <c r="BD3155" t="str">
        <f t="shared" si="1346"/>
        <v>RWGHARPENDEN MEMORIAL HOSPITAL</v>
      </c>
      <c r="BE3155" s="104" t="s">
        <v>555</v>
      </c>
      <c r="BF3155" s="104" t="s">
        <v>7228</v>
      </c>
      <c r="BG3155" s="104" t="s">
        <v>555</v>
      </c>
      <c r="BH3155" s="104" t="s">
        <v>7228</v>
      </c>
      <c r="BI3155" s="104" t="str">
        <f t="shared" si="1347"/>
        <v>RWG</v>
      </c>
    </row>
    <row r="3156" spans="56:61" hidden="1" x14ac:dyDescent="0.3">
      <c r="BD3156" t="str">
        <f t="shared" si="1346"/>
        <v>RWGHEMEL HEMPSTEAD HOSPITAL</v>
      </c>
      <c r="BE3156" s="104" t="s">
        <v>556</v>
      </c>
      <c r="BF3156" s="104" t="s">
        <v>9620</v>
      </c>
      <c r="BG3156" s="104" t="s">
        <v>556</v>
      </c>
      <c r="BH3156" s="104" t="s">
        <v>9620</v>
      </c>
      <c r="BI3156" s="104" t="str">
        <f t="shared" si="1347"/>
        <v>RWG</v>
      </c>
    </row>
    <row r="3157" spans="56:61" hidden="1" x14ac:dyDescent="0.3">
      <c r="BD3157" t="str">
        <f t="shared" si="1346"/>
        <v>RWGMOUNT VERNON HOSPITAL</v>
      </c>
      <c r="BE3157" s="104" t="s">
        <v>557</v>
      </c>
      <c r="BF3157" s="104" t="s">
        <v>6737</v>
      </c>
      <c r="BG3157" s="104" t="s">
        <v>557</v>
      </c>
      <c r="BH3157" s="104" t="s">
        <v>6737</v>
      </c>
      <c r="BI3157" s="104" t="str">
        <f t="shared" si="1347"/>
        <v>RWG</v>
      </c>
    </row>
    <row r="3158" spans="56:61" hidden="1" x14ac:dyDescent="0.3">
      <c r="BD3158" t="str">
        <f t="shared" si="1346"/>
        <v>RWGST ALBANS CITY HOSPITAL</v>
      </c>
      <c r="BE3158" s="104" t="s">
        <v>558</v>
      </c>
      <c r="BF3158" s="104" t="s">
        <v>9621</v>
      </c>
      <c r="BG3158" s="104" t="s">
        <v>558</v>
      </c>
      <c r="BH3158" s="104" t="s">
        <v>9621</v>
      </c>
      <c r="BI3158" s="104" t="str">
        <f t="shared" si="1347"/>
        <v>RWG</v>
      </c>
    </row>
    <row r="3159" spans="56:61" hidden="1" x14ac:dyDescent="0.3">
      <c r="BD3159" t="str">
        <f t="shared" si="1346"/>
        <v>RWGWATFORD GENERAL HOSPITAL</v>
      </c>
      <c r="BE3159" s="104" t="s">
        <v>559</v>
      </c>
      <c r="BF3159" s="104" t="s">
        <v>8956</v>
      </c>
      <c r="BG3159" s="104" t="s">
        <v>559</v>
      </c>
      <c r="BH3159" s="104" t="s">
        <v>8956</v>
      </c>
      <c r="BI3159" s="104" t="str">
        <f t="shared" si="1347"/>
        <v>RWG</v>
      </c>
    </row>
    <row r="3160" spans="56:61" hidden="1" x14ac:dyDescent="0.3">
      <c r="BD3160" t="str">
        <f t="shared" si="1346"/>
        <v>RWHHERTFORD COUNTY HOSPITAL</v>
      </c>
      <c r="BE3160" s="104" t="s">
        <v>560</v>
      </c>
      <c r="BF3160" s="104" t="s">
        <v>7215</v>
      </c>
      <c r="BG3160" s="104" t="s">
        <v>560</v>
      </c>
      <c r="BH3160" s="104" t="s">
        <v>7215</v>
      </c>
      <c r="BI3160" s="104" t="str">
        <f t="shared" si="1347"/>
        <v>RWH</v>
      </c>
    </row>
    <row r="3161" spans="56:61" hidden="1" x14ac:dyDescent="0.3">
      <c r="BD3161" t="str">
        <f t="shared" si="1346"/>
        <v>RWHLISTER HOSPITAL</v>
      </c>
      <c r="BE3161" s="104" t="s">
        <v>561</v>
      </c>
      <c r="BF3161" s="104" t="s">
        <v>1796</v>
      </c>
      <c r="BG3161" s="104" t="s">
        <v>561</v>
      </c>
      <c r="BH3161" s="104" t="s">
        <v>1796</v>
      </c>
      <c r="BI3161" s="104" t="str">
        <f t="shared" si="1347"/>
        <v>RWH</v>
      </c>
    </row>
    <row r="3162" spans="56:61" hidden="1" x14ac:dyDescent="0.3">
      <c r="BD3162" t="str">
        <f t="shared" si="1346"/>
        <v>RWHMOUNT VERNON CANCER CENTRE</v>
      </c>
      <c r="BE3162" s="104" t="s">
        <v>562</v>
      </c>
      <c r="BF3162" s="104" t="s">
        <v>9622</v>
      </c>
      <c r="BG3162" s="104" t="s">
        <v>562</v>
      </c>
      <c r="BH3162" s="104" t="s">
        <v>9622</v>
      </c>
      <c r="BI3162" s="104" t="str">
        <f t="shared" si="1347"/>
        <v>RWH</v>
      </c>
    </row>
    <row r="3163" spans="56:61" hidden="1" x14ac:dyDescent="0.3">
      <c r="BD3163" t="str">
        <f t="shared" si="1346"/>
        <v>RWHQUEEN ELIZABETH I I HOSPITAL</v>
      </c>
      <c r="BE3163" s="104" t="s">
        <v>563</v>
      </c>
      <c r="BF3163" s="104" t="s">
        <v>9623</v>
      </c>
      <c r="BG3163" s="104" t="s">
        <v>563</v>
      </c>
      <c r="BH3163" s="104" t="s">
        <v>9623</v>
      </c>
      <c r="BI3163" s="104" t="str">
        <f t="shared" si="1347"/>
        <v>RWH</v>
      </c>
    </row>
    <row r="3164" spans="56:61" hidden="1" x14ac:dyDescent="0.3">
      <c r="BD3164" t="str">
        <f t="shared" si="1346"/>
        <v>RWJBUXTON COTTAGE HOSPITAL</v>
      </c>
      <c r="BE3164" s="104" t="s">
        <v>564</v>
      </c>
      <c r="BF3164" s="104" t="s">
        <v>7275</v>
      </c>
      <c r="BG3164" s="104" t="s">
        <v>564</v>
      </c>
      <c r="BH3164" s="104" t="s">
        <v>7275</v>
      </c>
      <c r="BI3164" s="104" t="str">
        <f t="shared" si="1347"/>
        <v>RWJ</v>
      </c>
    </row>
    <row r="3165" spans="56:61" hidden="1" x14ac:dyDescent="0.3">
      <c r="BD3165" t="str">
        <f t="shared" si="1346"/>
        <v>RWJCHEADLE ROYAL HOSPITAL</v>
      </c>
      <c r="BE3165" s="104" t="s">
        <v>565</v>
      </c>
      <c r="BF3165" s="104" t="s">
        <v>9624</v>
      </c>
      <c r="BG3165" s="104" t="s">
        <v>565</v>
      </c>
      <c r="BH3165" s="104" t="s">
        <v>9624</v>
      </c>
      <c r="BI3165" s="104" t="str">
        <f t="shared" si="1347"/>
        <v>RWJ</v>
      </c>
    </row>
    <row r="3166" spans="56:61" hidden="1" x14ac:dyDescent="0.3">
      <c r="BD3166" t="str">
        <f t="shared" si="1346"/>
        <v>RWJCHERRY TREE HOSPITAL</v>
      </c>
      <c r="BE3166" s="104" t="s">
        <v>566</v>
      </c>
      <c r="BF3166" s="104" t="s">
        <v>9625</v>
      </c>
      <c r="BG3166" s="104" t="s">
        <v>566</v>
      </c>
      <c r="BH3166" s="104" t="s">
        <v>9625</v>
      </c>
      <c r="BI3166" s="104" t="str">
        <f t="shared" si="1347"/>
        <v>RWJ</v>
      </c>
    </row>
    <row r="3167" spans="56:61" hidden="1" x14ac:dyDescent="0.3">
      <c r="BD3167" t="str">
        <f t="shared" si="1346"/>
        <v>RWJSHIRE HILL HOSPITAL</v>
      </c>
      <c r="BE3167" s="104" t="s">
        <v>10022</v>
      </c>
      <c r="BF3167" s="104" t="s">
        <v>9958</v>
      </c>
      <c r="BG3167" s="104" t="s">
        <v>9959</v>
      </c>
      <c r="BH3167" s="104" t="s">
        <v>9958</v>
      </c>
      <c r="BI3167" s="104" t="str">
        <f t="shared" si="1347"/>
        <v>RWJ</v>
      </c>
    </row>
    <row r="3168" spans="56:61" hidden="1" x14ac:dyDescent="0.3">
      <c r="BD3168" t="str">
        <f t="shared" si="1346"/>
        <v>RWJST THOMAS HOSPITAL</v>
      </c>
      <c r="BE3168" s="104" t="s">
        <v>567</v>
      </c>
      <c r="BF3168" s="104" t="s">
        <v>9626</v>
      </c>
      <c r="BG3168" s="104" t="s">
        <v>567</v>
      </c>
      <c r="BH3168" s="104" t="s">
        <v>9626</v>
      </c>
      <c r="BI3168" s="104" t="str">
        <f t="shared" si="1347"/>
        <v>RWJ</v>
      </c>
    </row>
    <row r="3169" spans="56:61" hidden="1" x14ac:dyDescent="0.3">
      <c r="BD3169" t="str">
        <f t="shared" si="1346"/>
        <v>RWJSTEPPING HILL HOSPITAL</v>
      </c>
      <c r="BE3169" s="104" t="s">
        <v>568</v>
      </c>
      <c r="BF3169" s="104" t="s">
        <v>9627</v>
      </c>
      <c r="BG3169" s="104" t="s">
        <v>568</v>
      </c>
      <c r="BH3169" s="104" t="s">
        <v>9627</v>
      </c>
      <c r="BI3169" s="104" t="str">
        <f t="shared" si="1347"/>
        <v>RWJ</v>
      </c>
    </row>
    <row r="3170" spans="56:61" hidden="1" x14ac:dyDescent="0.3">
      <c r="BD3170" t="str">
        <f t="shared" si="1346"/>
        <v>RWJTHE MEADOWS</v>
      </c>
      <c r="BE3170" s="104" t="s">
        <v>569</v>
      </c>
      <c r="BF3170" s="104" t="s">
        <v>4955</v>
      </c>
      <c r="BG3170" s="104" t="s">
        <v>569</v>
      </c>
      <c r="BH3170" s="104" t="s">
        <v>4955</v>
      </c>
      <c r="BI3170" s="104" t="str">
        <f t="shared" si="1347"/>
        <v>RWJ</v>
      </c>
    </row>
    <row r="3171" spans="56:61" hidden="1" x14ac:dyDescent="0.3">
      <c r="BD3171" t="str">
        <f t="shared" si="1346"/>
        <v>RWKACE ENTERPRISES</v>
      </c>
      <c r="BE3171" t="s">
        <v>9941</v>
      </c>
      <c r="BF3171" t="s">
        <v>9942</v>
      </c>
      <c r="BG3171" t="s">
        <v>9941</v>
      </c>
      <c r="BH3171" t="s">
        <v>9942</v>
      </c>
      <c r="BI3171" s="104" t="str">
        <f t="shared" si="1347"/>
        <v>RWK</v>
      </c>
    </row>
    <row r="3172" spans="56:61" hidden="1" x14ac:dyDescent="0.3">
      <c r="BD3172" t="str">
        <f t="shared" si="1346"/>
        <v>RWKASHANTI HOUSE</v>
      </c>
      <c r="BE3172" t="s">
        <v>9950</v>
      </c>
      <c r="BF3172" t="s">
        <v>9951</v>
      </c>
      <c r="BG3172" t="s">
        <v>9950</v>
      </c>
      <c r="BH3172" t="s">
        <v>9951</v>
      </c>
      <c r="BI3172" s="104" t="str">
        <f t="shared" si="1347"/>
        <v>RWK</v>
      </c>
    </row>
    <row r="3173" spans="56:61" hidden="1" x14ac:dyDescent="0.3">
      <c r="BD3173" t="str">
        <f t="shared" si="1346"/>
        <v>RWKBARFORD AVENUE RESOURCE CENTRE</v>
      </c>
      <c r="BE3173" t="s">
        <v>9897</v>
      </c>
      <c r="BF3173" t="s">
        <v>9898</v>
      </c>
      <c r="BG3173" t="s">
        <v>9897</v>
      </c>
      <c r="BH3173" t="s">
        <v>9898</v>
      </c>
      <c r="BI3173" s="104" t="str">
        <f t="shared" si="1347"/>
        <v>RWK</v>
      </c>
    </row>
    <row r="3174" spans="56:61" hidden="1" x14ac:dyDescent="0.3">
      <c r="BD3174" t="str">
        <f t="shared" ref="BD3174:BD3237" si="1348">CONCATENATE(LEFT(BE3174, 3),BF3174)</f>
        <v>RWKBEACON HOUSE</v>
      </c>
      <c r="BE3174" t="s">
        <v>9899</v>
      </c>
      <c r="BF3174" t="s">
        <v>9900</v>
      </c>
      <c r="BG3174" t="s">
        <v>9899</v>
      </c>
      <c r="BH3174" t="s">
        <v>9900</v>
      </c>
      <c r="BI3174" s="104" t="str">
        <f t="shared" ref="BI3174:BI3237" si="1349">LEFT(BG3174,3)</f>
        <v>RWK</v>
      </c>
    </row>
    <row r="3175" spans="56:61" hidden="1" x14ac:dyDescent="0.3">
      <c r="BD3175" t="str">
        <f t="shared" si="1348"/>
        <v>RWKBEDFORD HEALTH VILLAGE</v>
      </c>
      <c r="BE3175" t="s">
        <v>9905</v>
      </c>
      <c r="BF3175" t="s">
        <v>9637</v>
      </c>
      <c r="BG3175" t="s">
        <v>9905</v>
      </c>
      <c r="BH3175" t="s">
        <v>9637</v>
      </c>
      <c r="BI3175" s="104" t="str">
        <f t="shared" si="1349"/>
        <v>RWK</v>
      </c>
    </row>
    <row r="3176" spans="56:61" hidden="1" x14ac:dyDescent="0.3">
      <c r="BD3176" t="str">
        <f t="shared" si="1348"/>
        <v>RWKBEDFORD HOSPITAL</v>
      </c>
      <c r="BE3176" t="s">
        <v>9934</v>
      </c>
      <c r="BF3176" t="s">
        <v>9935</v>
      </c>
      <c r="BG3176" t="s">
        <v>9934</v>
      </c>
      <c r="BH3176" t="s">
        <v>9935</v>
      </c>
      <c r="BI3176" s="104" t="str">
        <f t="shared" si="1349"/>
        <v>RWK</v>
      </c>
    </row>
    <row r="3177" spans="56:61" hidden="1" x14ac:dyDescent="0.3">
      <c r="BD3177" t="str">
        <f t="shared" si="1348"/>
        <v>RWKBEECH CLOSE RESOURCE CENTRE</v>
      </c>
      <c r="BE3177" t="s">
        <v>9901</v>
      </c>
      <c r="BF3177" t="s">
        <v>9902</v>
      </c>
      <c r="BG3177" t="s">
        <v>9901</v>
      </c>
      <c r="BH3177" t="s">
        <v>9902</v>
      </c>
      <c r="BI3177" s="104" t="str">
        <f t="shared" si="1349"/>
        <v>RWK</v>
      </c>
    </row>
    <row r="3178" spans="56:61" hidden="1" x14ac:dyDescent="0.3">
      <c r="BD3178" t="str">
        <f t="shared" si="1348"/>
        <v>RWKBIGGLESWADE HOSPITAL SPRING HOUSE</v>
      </c>
      <c r="BE3178" t="s">
        <v>9903</v>
      </c>
      <c r="BF3178" t="s">
        <v>9904</v>
      </c>
      <c r="BG3178" t="s">
        <v>9903</v>
      </c>
      <c r="BH3178" t="s">
        <v>9904</v>
      </c>
      <c r="BI3178" s="104" t="str">
        <f t="shared" si="1349"/>
        <v>RWK</v>
      </c>
    </row>
    <row r="3179" spans="56:61" hidden="1" x14ac:dyDescent="0.3">
      <c r="BD3179" t="str">
        <f t="shared" si="1348"/>
        <v>RWKCHARTER HOUSE</v>
      </c>
      <c r="BE3179" t="s">
        <v>9943</v>
      </c>
      <c r="BF3179" t="s">
        <v>9944</v>
      </c>
      <c r="BG3179" t="s">
        <v>9943</v>
      </c>
      <c r="BH3179" t="s">
        <v>9944</v>
      </c>
      <c r="BI3179" s="104" t="str">
        <f t="shared" si="1349"/>
        <v>RWK</v>
      </c>
    </row>
    <row r="3180" spans="56:61" hidden="1" x14ac:dyDescent="0.3">
      <c r="BD3180" t="str">
        <f t="shared" si="1348"/>
        <v>RWKCITY AND HACKNEY CENTRE FOR MENTAL HEALTH</v>
      </c>
      <c r="BE3180" s="104" t="s">
        <v>8131</v>
      </c>
      <c r="BF3180" s="104" t="s">
        <v>9628</v>
      </c>
      <c r="BG3180" s="104" t="s">
        <v>8131</v>
      </c>
      <c r="BH3180" s="104" t="s">
        <v>9628</v>
      </c>
      <c r="BI3180" s="104" t="str">
        <f t="shared" si="1349"/>
        <v>RWK</v>
      </c>
    </row>
    <row r="3181" spans="56:61" hidden="1" x14ac:dyDescent="0.3">
      <c r="BD3181" t="str">
        <f t="shared" si="1348"/>
        <v>RWKCROMBIE HOUSE</v>
      </c>
      <c r="BE3181" t="s">
        <v>9906</v>
      </c>
      <c r="BF3181" t="s">
        <v>9907</v>
      </c>
      <c r="BG3181" t="s">
        <v>9906</v>
      </c>
      <c r="BH3181" t="s">
        <v>9907</v>
      </c>
      <c r="BI3181" s="104" t="str">
        <f t="shared" si="1349"/>
        <v>RWK</v>
      </c>
    </row>
    <row r="3182" spans="56:61" hidden="1" x14ac:dyDescent="0.3">
      <c r="BD3182" t="str">
        <f t="shared" si="1348"/>
        <v>RWKDISABILITY RESOURCE CENTRE</v>
      </c>
      <c r="BE3182" t="s">
        <v>9908</v>
      </c>
      <c r="BF3182" t="s">
        <v>9909</v>
      </c>
      <c r="BG3182" t="s">
        <v>9908</v>
      </c>
      <c r="BH3182" t="s">
        <v>9909</v>
      </c>
      <c r="BI3182" s="104" t="str">
        <f t="shared" si="1349"/>
        <v>RWK</v>
      </c>
    </row>
    <row r="3183" spans="56:61" hidden="1" x14ac:dyDescent="0.3">
      <c r="BD3183" t="str">
        <f t="shared" si="1348"/>
        <v>RWKEAST HAM CARE CENTRE</v>
      </c>
      <c r="BE3183" s="104" t="s">
        <v>8136</v>
      </c>
      <c r="BF3183" s="104" t="s">
        <v>9629</v>
      </c>
      <c r="BG3183" s="104" t="s">
        <v>8136</v>
      </c>
      <c r="BH3183" s="104" t="s">
        <v>9629</v>
      </c>
      <c r="BI3183" s="104" t="str">
        <f t="shared" si="1349"/>
        <v>RWK</v>
      </c>
    </row>
    <row r="3184" spans="56:61" hidden="1" x14ac:dyDescent="0.3">
      <c r="BD3184" t="str">
        <f t="shared" si="1348"/>
        <v>RWKEMPOWA</v>
      </c>
      <c r="BE3184" t="s">
        <v>9910</v>
      </c>
      <c r="BF3184" t="s">
        <v>9911</v>
      </c>
      <c r="BG3184" t="s">
        <v>9910</v>
      </c>
      <c r="BH3184" t="s">
        <v>9911</v>
      </c>
      <c r="BI3184" s="104" t="str">
        <f t="shared" si="1349"/>
        <v>RWK</v>
      </c>
    </row>
    <row r="3185" spans="56:61" hidden="1" x14ac:dyDescent="0.3">
      <c r="BD3185" t="str">
        <f t="shared" si="1348"/>
        <v>RWKENHANCED CARE SERVICE</v>
      </c>
      <c r="BE3185" t="s">
        <v>9928</v>
      </c>
      <c r="BF3185" t="s">
        <v>9929</v>
      </c>
      <c r="BG3185" t="s">
        <v>9928</v>
      </c>
      <c r="BH3185" t="s">
        <v>9929</v>
      </c>
      <c r="BI3185" s="104" t="str">
        <f t="shared" si="1349"/>
        <v>RWK</v>
      </c>
    </row>
    <row r="3186" spans="56:61" hidden="1" x14ac:dyDescent="0.3">
      <c r="BD3186" t="str">
        <f t="shared" si="1348"/>
        <v>RWKFORENSIC CENTRE FOR MENTAL HEALTH</v>
      </c>
      <c r="BE3186" s="104" t="s">
        <v>8133</v>
      </c>
      <c r="BF3186" s="104" t="s">
        <v>9630</v>
      </c>
      <c r="BG3186" s="104" t="s">
        <v>8133</v>
      </c>
      <c r="BH3186" s="104" t="s">
        <v>9630</v>
      </c>
      <c r="BI3186" s="104" t="str">
        <f t="shared" si="1349"/>
        <v>RWK</v>
      </c>
    </row>
    <row r="3187" spans="56:61" hidden="1" x14ac:dyDescent="0.3">
      <c r="BD3187" t="str">
        <f t="shared" si="1348"/>
        <v>RWKHEALTH LINK BROMHAM ROAD</v>
      </c>
      <c r="BE3187" t="s">
        <v>9912</v>
      </c>
      <c r="BF3187" t="s">
        <v>9913</v>
      </c>
      <c r="BG3187" t="s">
        <v>9912</v>
      </c>
      <c r="BH3187" t="s">
        <v>9913</v>
      </c>
      <c r="BI3187" s="104" t="str">
        <f t="shared" si="1349"/>
        <v>RWK</v>
      </c>
    </row>
    <row r="3188" spans="56:61" hidden="1" x14ac:dyDescent="0.3">
      <c r="BD3188" t="str">
        <f t="shared" si="1348"/>
        <v>RWKKELVIN GROVE</v>
      </c>
      <c r="BE3188" t="s">
        <v>9914</v>
      </c>
      <c r="BF3188" t="s">
        <v>9915</v>
      </c>
      <c r="BG3188" t="s">
        <v>9914</v>
      </c>
      <c r="BH3188" t="s">
        <v>9915</v>
      </c>
      <c r="BI3188" s="104" t="str">
        <f t="shared" si="1349"/>
        <v>RWK</v>
      </c>
    </row>
    <row r="3189" spans="56:61" hidden="1" x14ac:dyDescent="0.3">
      <c r="BD3189" t="str">
        <f t="shared" si="1348"/>
        <v>RWKLONDON ROAD REHABILITATION</v>
      </c>
      <c r="BE3189" t="s">
        <v>9946</v>
      </c>
      <c r="BF3189" t="s">
        <v>9947</v>
      </c>
      <c r="BG3189" t="s">
        <v>9946</v>
      </c>
      <c r="BH3189" t="s">
        <v>9947</v>
      </c>
      <c r="BI3189" s="104" t="str">
        <f t="shared" si="1349"/>
        <v>RWK</v>
      </c>
    </row>
    <row r="3190" spans="56:61" hidden="1" x14ac:dyDescent="0.3">
      <c r="BD3190" t="str">
        <f t="shared" si="1348"/>
        <v>RWKLUTON &amp; CENTRAL BEDS MHIP</v>
      </c>
      <c r="BE3190" t="s">
        <v>9948</v>
      </c>
      <c r="BF3190" t="s">
        <v>9949</v>
      </c>
      <c r="BG3190" t="s">
        <v>9948</v>
      </c>
      <c r="BH3190" t="s">
        <v>9949</v>
      </c>
      <c r="BI3190" s="104" t="str">
        <f t="shared" si="1349"/>
        <v>RWK</v>
      </c>
    </row>
    <row r="3191" spans="56:61" hidden="1" x14ac:dyDescent="0.3">
      <c r="BD3191" t="str">
        <f t="shared" si="1348"/>
        <v>RWKLUTON &amp; DUNSTABLE HOSPITAL</v>
      </c>
      <c r="BE3191" t="s">
        <v>9945</v>
      </c>
      <c r="BF3191" t="s">
        <v>5463</v>
      </c>
      <c r="BG3191" t="s">
        <v>9945</v>
      </c>
      <c r="BH3191" t="s">
        <v>5463</v>
      </c>
      <c r="BI3191" s="104" t="str">
        <f t="shared" si="1349"/>
        <v>RWK</v>
      </c>
    </row>
    <row r="3192" spans="56:61" hidden="1" x14ac:dyDescent="0.3">
      <c r="BD3192" t="str">
        <f t="shared" si="1348"/>
        <v>RWKMEADOW LODGE</v>
      </c>
      <c r="BE3192" t="s">
        <v>9924</v>
      </c>
      <c r="BF3192" t="s">
        <v>9925</v>
      </c>
      <c r="BG3192" t="s">
        <v>9924</v>
      </c>
      <c r="BH3192" t="s">
        <v>9925</v>
      </c>
      <c r="BI3192" s="104" t="str">
        <f t="shared" si="1349"/>
        <v>RWK</v>
      </c>
    </row>
    <row r="3193" spans="56:61" hidden="1" x14ac:dyDescent="0.3">
      <c r="BD3193" t="str">
        <f t="shared" si="1348"/>
        <v>RWKNEWHAM CENTRE FOR MENTAL HEALTH</v>
      </c>
      <c r="BE3193" s="104" t="s">
        <v>8135</v>
      </c>
      <c r="BF3193" s="104" t="s">
        <v>9631</v>
      </c>
      <c r="BG3193" s="104" t="s">
        <v>8135</v>
      </c>
      <c r="BH3193" s="104" t="s">
        <v>9631</v>
      </c>
      <c r="BI3193" s="104" t="str">
        <f t="shared" si="1349"/>
        <v>RWK</v>
      </c>
    </row>
    <row r="3194" spans="56:61" hidden="1" x14ac:dyDescent="0.3">
      <c r="BD3194" t="str">
        <f t="shared" si="1348"/>
        <v>RWKOAKLEY COURT</v>
      </c>
      <c r="BE3194" t="s">
        <v>9916</v>
      </c>
      <c r="BF3194" t="s">
        <v>9917</v>
      </c>
      <c r="BG3194" t="s">
        <v>9916</v>
      </c>
      <c r="BH3194" t="s">
        <v>9917</v>
      </c>
      <c r="BI3194" s="104" t="str">
        <f t="shared" si="1349"/>
        <v>RWK</v>
      </c>
    </row>
    <row r="3195" spans="56:61" hidden="1" x14ac:dyDescent="0.3">
      <c r="BD3195" t="str">
        <f t="shared" si="1348"/>
        <v>RWKROMAN COURT</v>
      </c>
      <c r="BE3195" t="s">
        <v>9918</v>
      </c>
      <c r="BF3195" t="s">
        <v>9919</v>
      </c>
      <c r="BG3195" t="s">
        <v>9918</v>
      </c>
      <c r="BH3195" t="s">
        <v>9919</v>
      </c>
      <c r="BI3195" s="104" t="str">
        <f t="shared" si="1349"/>
        <v>RWK</v>
      </c>
    </row>
    <row r="3196" spans="56:61" hidden="1" x14ac:dyDescent="0.3">
      <c r="BD3196" t="str">
        <f t="shared" si="1348"/>
        <v>RWKRUSH COURT</v>
      </c>
      <c r="BE3196" t="s">
        <v>9920</v>
      </c>
      <c r="BF3196" t="s">
        <v>9921</v>
      </c>
      <c r="BG3196" t="s">
        <v>9920</v>
      </c>
      <c r="BH3196" t="s">
        <v>9921</v>
      </c>
      <c r="BI3196" s="104" t="str">
        <f t="shared" si="1349"/>
        <v>RWK</v>
      </c>
    </row>
    <row r="3197" spans="56:61" hidden="1" x14ac:dyDescent="0.3">
      <c r="BD3197" t="str">
        <f t="shared" si="1348"/>
        <v>RWKSHORT STAY MEDICAL UNIT</v>
      </c>
      <c r="BE3197" t="s">
        <v>9922</v>
      </c>
      <c r="BF3197" t="s">
        <v>9923</v>
      </c>
      <c r="BG3197" t="s">
        <v>9922</v>
      </c>
      <c r="BH3197" t="s">
        <v>9923</v>
      </c>
      <c r="BI3197" s="104" t="str">
        <f t="shared" si="1349"/>
        <v>RWK</v>
      </c>
    </row>
    <row r="3198" spans="56:61" hidden="1" x14ac:dyDescent="0.3">
      <c r="BD3198" t="str">
        <f t="shared" si="1348"/>
        <v>RWKTHAMES HOUSE</v>
      </c>
      <c r="BE3198" s="104" t="s">
        <v>8138</v>
      </c>
      <c r="BF3198" s="104" t="s">
        <v>9632</v>
      </c>
      <c r="BG3198" s="104" t="s">
        <v>8138</v>
      </c>
      <c r="BH3198" s="104" t="s">
        <v>9632</v>
      </c>
      <c r="BI3198" s="104" t="str">
        <f t="shared" si="1349"/>
        <v>RWK</v>
      </c>
    </row>
    <row r="3199" spans="56:61" hidden="1" x14ac:dyDescent="0.3">
      <c r="BD3199" t="str">
        <f t="shared" si="1348"/>
        <v>RWKTHE COPPICE</v>
      </c>
      <c r="BE3199" t="s">
        <v>9926</v>
      </c>
      <c r="BF3199" t="s">
        <v>9927</v>
      </c>
      <c r="BG3199" t="s">
        <v>9926</v>
      </c>
      <c r="BH3199" t="s">
        <v>9927</v>
      </c>
      <c r="BI3199" s="104" t="str">
        <f t="shared" si="1349"/>
        <v>RWK</v>
      </c>
    </row>
    <row r="3200" spans="56:61" hidden="1" x14ac:dyDescent="0.3">
      <c r="BD3200" t="str">
        <f t="shared" si="1348"/>
        <v>RWKTHE LAWNS</v>
      </c>
      <c r="BE3200" t="s">
        <v>9930</v>
      </c>
      <c r="BF3200" t="s">
        <v>9931</v>
      </c>
      <c r="BG3200" t="s">
        <v>9930</v>
      </c>
      <c r="BH3200" t="s">
        <v>9931</v>
      </c>
      <c r="BI3200" s="104" t="str">
        <f t="shared" si="1349"/>
        <v>RWK</v>
      </c>
    </row>
    <row r="3201" spans="56:61" hidden="1" x14ac:dyDescent="0.3">
      <c r="BD3201" t="str">
        <f t="shared" si="1348"/>
        <v>RWKTHE LODGE</v>
      </c>
      <c r="BE3201" s="104" t="s">
        <v>8132</v>
      </c>
      <c r="BF3201" s="104" t="s">
        <v>9633</v>
      </c>
      <c r="BG3201" s="104" t="s">
        <v>8132</v>
      </c>
      <c r="BH3201" s="104" t="s">
        <v>9633</v>
      </c>
      <c r="BI3201" s="104" t="str">
        <f t="shared" si="1349"/>
        <v>RWK</v>
      </c>
    </row>
    <row r="3202" spans="56:61" hidden="1" x14ac:dyDescent="0.3">
      <c r="BD3202" t="str">
        <f t="shared" si="1348"/>
        <v>RWKTHE WILLOWS</v>
      </c>
      <c r="BE3202" t="s">
        <v>9940</v>
      </c>
      <c r="BF3202" t="s">
        <v>3460</v>
      </c>
      <c r="BG3202" t="s">
        <v>9940</v>
      </c>
      <c r="BH3202" t="s">
        <v>3460</v>
      </c>
      <c r="BI3202" s="104" t="str">
        <f t="shared" si="1349"/>
        <v>RWK</v>
      </c>
    </row>
    <row r="3203" spans="56:61" hidden="1" x14ac:dyDescent="0.3">
      <c r="BD3203" t="str">
        <f t="shared" si="1348"/>
        <v>RWKTOWER HAMLETS CENTRE FOR MENTAL HEALTH</v>
      </c>
      <c r="BE3203" s="104" t="s">
        <v>8137</v>
      </c>
      <c r="BF3203" s="104" t="s">
        <v>9634</v>
      </c>
      <c r="BG3203" s="104" t="s">
        <v>8137</v>
      </c>
      <c r="BH3203" s="104" t="s">
        <v>9634</v>
      </c>
      <c r="BI3203" s="104" t="str">
        <f t="shared" si="1349"/>
        <v>RWK</v>
      </c>
    </row>
    <row r="3204" spans="56:61" hidden="1" x14ac:dyDescent="0.3">
      <c r="BD3204" t="str">
        <f t="shared" si="1348"/>
        <v>RWKTWINWOODS</v>
      </c>
      <c r="BE3204" t="s">
        <v>9932</v>
      </c>
      <c r="BF3204" t="s">
        <v>9933</v>
      </c>
      <c r="BG3204" t="s">
        <v>9932</v>
      </c>
      <c r="BH3204" t="s">
        <v>9933</v>
      </c>
      <c r="BI3204" s="104" t="str">
        <f t="shared" si="1349"/>
        <v>RWK</v>
      </c>
    </row>
    <row r="3205" spans="56:61" hidden="1" x14ac:dyDescent="0.3">
      <c r="BD3205" t="str">
        <f t="shared" si="1348"/>
        <v>RWKWHICHELLOS WHARF</v>
      </c>
      <c r="BE3205" t="s">
        <v>9936</v>
      </c>
      <c r="BF3205" t="s">
        <v>9937</v>
      </c>
      <c r="BG3205" t="s">
        <v>9936</v>
      </c>
      <c r="BH3205" t="s">
        <v>9937</v>
      </c>
      <c r="BI3205" s="104" t="str">
        <f t="shared" si="1349"/>
        <v>RWK</v>
      </c>
    </row>
    <row r="3206" spans="56:61" hidden="1" x14ac:dyDescent="0.3">
      <c r="BD3206" t="str">
        <f t="shared" si="1348"/>
        <v>RWKWOLFSON HOUSE</v>
      </c>
      <c r="BE3206" s="104" t="s">
        <v>8134</v>
      </c>
      <c r="BF3206" s="104" t="s">
        <v>9635</v>
      </c>
      <c r="BG3206" s="104" t="s">
        <v>8134</v>
      </c>
      <c r="BH3206" s="104" t="s">
        <v>9635</v>
      </c>
      <c r="BI3206" s="104" t="str">
        <f t="shared" si="1349"/>
        <v>RWK</v>
      </c>
    </row>
    <row r="3207" spans="56:61" hidden="1" x14ac:dyDescent="0.3">
      <c r="BD3207" t="str">
        <f t="shared" si="1348"/>
        <v>RWKWOODLEA CLINIC</v>
      </c>
      <c r="BE3207" t="s">
        <v>9938</v>
      </c>
      <c r="BF3207" t="s">
        <v>9939</v>
      </c>
      <c r="BG3207" t="s">
        <v>9938</v>
      </c>
      <c r="BH3207" t="s">
        <v>9939</v>
      </c>
      <c r="BI3207" s="104" t="str">
        <f t="shared" si="1349"/>
        <v>RWK</v>
      </c>
    </row>
    <row r="3208" spans="56:61" hidden="1" x14ac:dyDescent="0.3">
      <c r="BD3208" t="str">
        <f t="shared" si="1348"/>
        <v>RWN105 LONDON ROAD</v>
      </c>
      <c r="BE3208" s="104" t="s">
        <v>8161</v>
      </c>
      <c r="BF3208" s="104" t="s">
        <v>9636</v>
      </c>
      <c r="BG3208" s="104" t="s">
        <v>8161</v>
      </c>
      <c r="BH3208" s="104" t="s">
        <v>9636</v>
      </c>
      <c r="BI3208" s="104" t="str">
        <f t="shared" si="1349"/>
        <v>RWN</v>
      </c>
    </row>
    <row r="3209" spans="56:61" hidden="1" x14ac:dyDescent="0.3">
      <c r="BD3209" t="str">
        <f t="shared" si="1348"/>
        <v>RWNARCHER UNIT</v>
      </c>
      <c r="BE3209" s="104" t="s">
        <v>5411</v>
      </c>
      <c r="BF3209" s="104" t="s">
        <v>5412</v>
      </c>
      <c r="BG3209" s="104" t="s">
        <v>5411</v>
      </c>
      <c r="BH3209" s="104" t="s">
        <v>5412</v>
      </c>
      <c r="BI3209" s="104" t="str">
        <f t="shared" si="1349"/>
        <v>RWN</v>
      </c>
    </row>
    <row r="3210" spans="56:61" hidden="1" x14ac:dyDescent="0.3">
      <c r="BD3210" t="str">
        <f t="shared" si="1348"/>
        <v>RWNASHANTI</v>
      </c>
      <c r="BE3210" s="104" t="s">
        <v>5446</v>
      </c>
      <c r="BF3210" s="104" t="s">
        <v>5447</v>
      </c>
      <c r="BG3210" s="104" t="s">
        <v>5446</v>
      </c>
      <c r="BH3210" s="104" t="s">
        <v>5447</v>
      </c>
      <c r="BI3210" s="104" t="str">
        <f t="shared" si="1349"/>
        <v>RWN</v>
      </c>
    </row>
    <row r="3211" spans="56:61" hidden="1" x14ac:dyDescent="0.3">
      <c r="BD3211" t="str">
        <f t="shared" si="1348"/>
        <v>RWNBEDFORD HEALTH VILLAGE</v>
      </c>
      <c r="BE3211" s="104" t="s">
        <v>8164</v>
      </c>
      <c r="BF3211" s="104" t="s">
        <v>9637</v>
      </c>
      <c r="BG3211" s="104" t="s">
        <v>8164</v>
      </c>
      <c r="BH3211" s="104" t="s">
        <v>9637</v>
      </c>
      <c r="BI3211" s="104" t="str">
        <f t="shared" si="1349"/>
        <v>RWN</v>
      </c>
    </row>
    <row r="3212" spans="56:61" hidden="1" x14ac:dyDescent="0.3">
      <c r="BD3212" t="str">
        <f t="shared" si="1348"/>
        <v>RWNBEDFORD HEALTH VILLAGE</v>
      </c>
      <c r="BE3212" s="104" t="s">
        <v>8165</v>
      </c>
      <c r="BF3212" s="104" t="s">
        <v>9637</v>
      </c>
      <c r="BG3212" s="104" t="s">
        <v>8165</v>
      </c>
      <c r="BH3212" s="104" t="s">
        <v>9637</v>
      </c>
      <c r="BI3212" s="104" t="str">
        <f t="shared" si="1349"/>
        <v>RWN</v>
      </c>
    </row>
    <row r="3213" spans="56:61" hidden="1" x14ac:dyDescent="0.3">
      <c r="BD3213" t="str">
        <f t="shared" si="1348"/>
        <v>RWNBEDFORD HEIGHTS</v>
      </c>
      <c r="BE3213" s="104" t="s">
        <v>5439</v>
      </c>
      <c r="BF3213" s="104" t="s">
        <v>5440</v>
      </c>
      <c r="BG3213" s="104" t="s">
        <v>5439</v>
      </c>
      <c r="BH3213" s="104" t="s">
        <v>5440</v>
      </c>
      <c r="BI3213" s="104" t="str">
        <f t="shared" si="1349"/>
        <v>RWN</v>
      </c>
    </row>
    <row r="3214" spans="56:61" hidden="1" x14ac:dyDescent="0.3">
      <c r="BD3214" t="str">
        <f t="shared" si="1348"/>
        <v>RWNBEDFORD HOSPITAL SOUTH</v>
      </c>
      <c r="BE3214" s="104" t="s">
        <v>5441</v>
      </c>
      <c r="BF3214" s="104" t="s">
        <v>5442</v>
      </c>
      <c r="BG3214" s="104" t="s">
        <v>5441</v>
      </c>
      <c r="BH3214" s="104" t="s">
        <v>5442</v>
      </c>
      <c r="BI3214" s="104" t="str">
        <f t="shared" si="1349"/>
        <v>RWN</v>
      </c>
    </row>
    <row r="3215" spans="56:61" hidden="1" x14ac:dyDescent="0.3">
      <c r="BD3215" t="str">
        <f t="shared" si="1348"/>
        <v>RWNBEDFORD SSMS [HEALTHLINK]</v>
      </c>
      <c r="BE3215" s="104" t="s">
        <v>5369</v>
      </c>
      <c r="BF3215" s="104" t="s">
        <v>5370</v>
      </c>
      <c r="BG3215" s="104" t="s">
        <v>5369</v>
      </c>
      <c r="BH3215" s="104" t="s">
        <v>5370</v>
      </c>
      <c r="BI3215" s="104" t="str">
        <f t="shared" si="1349"/>
        <v>RWN</v>
      </c>
    </row>
    <row r="3216" spans="56:61" hidden="1" x14ac:dyDescent="0.3">
      <c r="BD3216" t="str">
        <f t="shared" si="1348"/>
        <v>RWNBIGGLESWADE HOSPITAL</v>
      </c>
      <c r="BE3216" s="104" t="s">
        <v>5409</v>
      </c>
      <c r="BF3216" s="104" t="s">
        <v>5410</v>
      </c>
      <c r="BG3216" s="104" t="s">
        <v>5409</v>
      </c>
      <c r="BH3216" s="104" t="s">
        <v>5410</v>
      </c>
      <c r="BI3216" s="104" t="str">
        <f t="shared" si="1349"/>
        <v>RWN</v>
      </c>
    </row>
    <row r="3217" spans="56:61" hidden="1" x14ac:dyDescent="0.3">
      <c r="BD3217" t="str">
        <f t="shared" si="1348"/>
        <v>RWNBULLWOOD HALL</v>
      </c>
      <c r="BE3217" s="104" t="s">
        <v>5417</v>
      </c>
      <c r="BF3217" s="104" t="s">
        <v>5418</v>
      </c>
      <c r="BG3217" s="104" t="s">
        <v>5417</v>
      </c>
      <c r="BH3217" s="104" t="s">
        <v>5418</v>
      </c>
      <c r="BI3217" s="104" t="str">
        <f t="shared" si="1349"/>
        <v>RWN</v>
      </c>
    </row>
    <row r="3218" spans="56:61" hidden="1" x14ac:dyDescent="0.3">
      <c r="BD3218" t="str">
        <f t="shared" si="1348"/>
        <v>RWNCDC KEMPSTON</v>
      </c>
      <c r="BE3218" s="104" t="s">
        <v>5452</v>
      </c>
      <c r="BF3218" s="104" t="s">
        <v>5453</v>
      </c>
      <c r="BG3218" s="104" t="s">
        <v>5452</v>
      </c>
      <c r="BH3218" s="104" t="s">
        <v>5453</v>
      </c>
      <c r="BI3218" s="104" t="str">
        <f t="shared" si="1349"/>
        <v>RWN</v>
      </c>
    </row>
    <row r="3219" spans="56:61" hidden="1" x14ac:dyDescent="0.3">
      <c r="BD3219" t="str">
        <f t="shared" si="1348"/>
        <v>RWNCHURCHVIEW HOUSE</v>
      </c>
      <c r="BE3219" s="104" t="s">
        <v>8157</v>
      </c>
      <c r="BF3219" s="104" t="s">
        <v>9638</v>
      </c>
      <c r="BG3219" s="104" t="s">
        <v>8157</v>
      </c>
      <c r="BH3219" s="104" t="s">
        <v>9638</v>
      </c>
      <c r="BI3219" s="104" t="str">
        <f t="shared" si="1349"/>
        <v>RWN</v>
      </c>
    </row>
    <row r="3220" spans="56:61" hidden="1" x14ac:dyDescent="0.3">
      <c r="BD3220" t="str">
        <f t="shared" si="1348"/>
        <v>RWNDOOLITTLE MILL</v>
      </c>
      <c r="BE3220" s="104" t="s">
        <v>5454</v>
      </c>
      <c r="BF3220" s="104" t="s">
        <v>5455</v>
      </c>
      <c r="BG3220" s="104" t="s">
        <v>5454</v>
      </c>
      <c r="BH3220" s="104" t="s">
        <v>5455</v>
      </c>
      <c r="BI3220" s="104" t="str">
        <f t="shared" si="1349"/>
        <v>RWN</v>
      </c>
    </row>
    <row r="3221" spans="56:61" hidden="1" x14ac:dyDescent="0.3">
      <c r="BD3221" t="str">
        <f t="shared" si="1348"/>
        <v>RWNDRR BEDFORD</v>
      </c>
      <c r="BE3221" s="104" t="s">
        <v>5371</v>
      </c>
      <c r="BF3221" s="104" t="s">
        <v>5372</v>
      </c>
      <c r="BG3221" s="104" t="s">
        <v>5371</v>
      </c>
      <c r="BH3221" s="104" t="s">
        <v>5372</v>
      </c>
      <c r="BI3221" s="104" t="str">
        <f t="shared" si="1349"/>
        <v>RWN</v>
      </c>
    </row>
    <row r="3222" spans="56:61" hidden="1" x14ac:dyDescent="0.3">
      <c r="BD3222" t="str">
        <f t="shared" si="1348"/>
        <v>RWNDRR LUTON</v>
      </c>
      <c r="BE3222" s="104" t="s">
        <v>5377</v>
      </c>
      <c r="BF3222" s="104" t="s">
        <v>5378</v>
      </c>
      <c r="BG3222" s="104" t="s">
        <v>5377</v>
      </c>
      <c r="BH3222" s="104" t="s">
        <v>5378</v>
      </c>
      <c r="BI3222" s="104" t="str">
        <f t="shared" si="1349"/>
        <v>RWN</v>
      </c>
    </row>
    <row r="3223" spans="56:61" hidden="1" x14ac:dyDescent="0.3">
      <c r="BD3223" t="str">
        <f t="shared" si="1348"/>
        <v>RWNFELIXSTOWE COMMUNITY HOSPITAL</v>
      </c>
      <c r="BE3223" s="104" t="s">
        <v>5401</v>
      </c>
      <c r="BF3223" s="104" t="s">
        <v>5402</v>
      </c>
      <c r="BG3223" s="104" t="s">
        <v>5401</v>
      </c>
      <c r="BH3223" s="104" t="s">
        <v>5402</v>
      </c>
      <c r="BI3223" s="104" t="str">
        <f t="shared" si="1349"/>
        <v>RWN</v>
      </c>
    </row>
    <row r="3224" spans="56:61" hidden="1" x14ac:dyDescent="0.3">
      <c r="BD3224" t="str">
        <f t="shared" si="1348"/>
        <v>RWNGAMLINGAY</v>
      </c>
      <c r="BE3224" s="104" t="s">
        <v>5456</v>
      </c>
      <c r="BF3224" s="104" t="s">
        <v>5457</v>
      </c>
      <c r="BG3224" s="104" t="s">
        <v>5456</v>
      </c>
      <c r="BH3224" s="104" t="s">
        <v>5457</v>
      </c>
      <c r="BI3224" s="104" t="str">
        <f t="shared" si="1349"/>
        <v>RWN</v>
      </c>
    </row>
    <row r="3225" spans="56:61" hidden="1" x14ac:dyDescent="0.3">
      <c r="BD3225" t="str">
        <f t="shared" si="1348"/>
        <v>RWNGRAYS HALL</v>
      </c>
      <c r="BE3225" s="104" t="s">
        <v>5419</v>
      </c>
      <c r="BF3225" s="104" t="s">
        <v>5420</v>
      </c>
      <c r="BG3225" s="104" t="s">
        <v>5419</v>
      </c>
      <c r="BH3225" s="104" t="s">
        <v>5420</v>
      </c>
      <c r="BI3225" s="104" t="str">
        <f t="shared" si="1349"/>
        <v>RWN</v>
      </c>
    </row>
    <row r="3226" spans="56:61" hidden="1" x14ac:dyDescent="0.3">
      <c r="BD3226" t="str">
        <f t="shared" si="1348"/>
        <v>RWNHEALTH LINK (DRUG &amp; ALCOHOL ADVISORY)</v>
      </c>
      <c r="BE3226" s="104" t="s">
        <v>5450</v>
      </c>
      <c r="BF3226" s="104" t="s">
        <v>5451</v>
      </c>
      <c r="BG3226" s="104" t="s">
        <v>5450</v>
      </c>
      <c r="BH3226" s="104" t="s">
        <v>5451</v>
      </c>
      <c r="BI3226" s="104" t="str">
        <f t="shared" si="1349"/>
        <v>RWN</v>
      </c>
    </row>
    <row r="3227" spans="56:61" hidden="1" x14ac:dyDescent="0.3">
      <c r="BD3227" t="str">
        <f t="shared" si="1348"/>
        <v>RWNHEATH CLOSE</v>
      </c>
      <c r="BE3227" s="104" t="s">
        <v>8158</v>
      </c>
      <c r="BF3227" s="104" t="s">
        <v>9639</v>
      </c>
      <c r="BG3227" s="104" t="s">
        <v>8158</v>
      </c>
      <c r="BH3227" s="104" t="s">
        <v>9639</v>
      </c>
      <c r="BI3227" s="104" t="str">
        <f t="shared" si="1349"/>
        <v>RWN</v>
      </c>
    </row>
    <row r="3228" spans="56:61" hidden="1" x14ac:dyDescent="0.3">
      <c r="BD3228" t="str">
        <f t="shared" si="1348"/>
        <v>RWNHERTS AND ESSEX HOSPITAL</v>
      </c>
      <c r="BE3228" s="104" t="s">
        <v>5459</v>
      </c>
      <c r="BF3228" s="104" t="s">
        <v>1761</v>
      </c>
      <c r="BG3228" s="104" t="s">
        <v>5459</v>
      </c>
      <c r="BH3228" s="104" t="s">
        <v>1761</v>
      </c>
      <c r="BI3228" s="104" t="str">
        <f t="shared" si="1349"/>
        <v>RWN</v>
      </c>
    </row>
    <row r="3229" spans="56:61" hidden="1" x14ac:dyDescent="0.3">
      <c r="BD3229" t="str">
        <f t="shared" si="1348"/>
        <v>RWNHOURSWORTH</v>
      </c>
      <c r="BE3229" s="104" t="s">
        <v>5431</v>
      </c>
      <c r="BF3229" s="104" t="s">
        <v>5432</v>
      </c>
      <c r="BG3229" s="104" t="s">
        <v>5431</v>
      </c>
      <c r="BH3229" s="104" t="s">
        <v>5432</v>
      </c>
      <c r="BI3229" s="104" t="str">
        <f t="shared" si="1349"/>
        <v>RWN</v>
      </c>
    </row>
    <row r="3230" spans="56:61" hidden="1" x14ac:dyDescent="0.3">
      <c r="BD3230" t="str">
        <f t="shared" si="1348"/>
        <v>RWNINREACH &amp; SHARED CARE</v>
      </c>
      <c r="BE3230" s="104" t="s">
        <v>5464</v>
      </c>
      <c r="BF3230" s="104" t="s">
        <v>5465</v>
      </c>
      <c r="BG3230" s="104" t="s">
        <v>5464</v>
      </c>
      <c r="BH3230" s="104" t="s">
        <v>5465</v>
      </c>
      <c r="BI3230" s="104" t="str">
        <f t="shared" si="1349"/>
        <v>RWN</v>
      </c>
    </row>
    <row r="3231" spans="56:61" hidden="1" x14ac:dyDescent="0.3">
      <c r="BD3231" t="str">
        <f t="shared" si="1348"/>
        <v>RWNIPSWICH HOSPITAL</v>
      </c>
      <c r="BE3231" s="104" t="s">
        <v>5399</v>
      </c>
      <c r="BF3231" s="104" t="s">
        <v>5400</v>
      </c>
      <c r="BG3231" s="104" t="s">
        <v>5399</v>
      </c>
      <c r="BH3231" s="104" t="s">
        <v>5400</v>
      </c>
      <c r="BI3231" s="104" t="str">
        <f t="shared" si="1349"/>
        <v>RWN</v>
      </c>
    </row>
    <row r="3232" spans="56:61" hidden="1" x14ac:dyDescent="0.3">
      <c r="BD3232" t="str">
        <f t="shared" si="1348"/>
        <v>RWNLEVERTON HALL</v>
      </c>
      <c r="BE3232" s="104" t="s">
        <v>5429</v>
      </c>
      <c r="BF3232" s="104" t="s">
        <v>5430</v>
      </c>
      <c r="BG3232" s="104" t="s">
        <v>5429</v>
      </c>
      <c r="BH3232" s="104" t="s">
        <v>5430</v>
      </c>
      <c r="BI3232" s="104" t="str">
        <f t="shared" si="1349"/>
        <v>RWN</v>
      </c>
    </row>
    <row r="3233" spans="56:61" hidden="1" x14ac:dyDescent="0.3">
      <c r="BD3233" t="str">
        <f t="shared" si="1348"/>
        <v>RWNLITTLE ACORNS</v>
      </c>
      <c r="BE3233" s="104" t="s">
        <v>5421</v>
      </c>
      <c r="BF3233" s="104" t="s">
        <v>5422</v>
      </c>
      <c r="BG3233" s="104" t="s">
        <v>5421</v>
      </c>
      <c r="BH3233" s="104" t="s">
        <v>5422</v>
      </c>
      <c r="BI3233" s="104" t="str">
        <f t="shared" si="1349"/>
        <v>RWN</v>
      </c>
    </row>
    <row r="3234" spans="56:61" hidden="1" x14ac:dyDescent="0.3">
      <c r="BD3234" t="str">
        <f t="shared" si="1348"/>
        <v>RWNLUTON &amp; CENTRAL BEDFORDSHIRE MENTAL HEALTH UNIT</v>
      </c>
      <c r="BE3234" s="104" t="s">
        <v>8163</v>
      </c>
      <c r="BF3234" s="104" t="s">
        <v>9640</v>
      </c>
      <c r="BG3234" s="104" t="s">
        <v>8163</v>
      </c>
      <c r="BH3234" s="104" t="s">
        <v>9640</v>
      </c>
      <c r="BI3234" s="104" t="str">
        <f t="shared" si="1349"/>
        <v>RWN</v>
      </c>
    </row>
    <row r="3235" spans="56:61" hidden="1" x14ac:dyDescent="0.3">
      <c r="BD3235" t="str">
        <f t="shared" si="1348"/>
        <v>RWNLUTON &amp; DUNSTABLE HOSPITAL</v>
      </c>
      <c r="BE3235" s="104" t="s">
        <v>5462</v>
      </c>
      <c r="BF3235" s="104" t="s">
        <v>5463</v>
      </c>
      <c r="BG3235" s="104" t="s">
        <v>5462</v>
      </c>
      <c r="BH3235" s="104" t="s">
        <v>5463</v>
      </c>
      <c r="BI3235" s="104" t="str">
        <f t="shared" si="1349"/>
        <v>RWN</v>
      </c>
    </row>
    <row r="3236" spans="56:61" hidden="1" x14ac:dyDescent="0.3">
      <c r="BD3236" t="str">
        <f t="shared" si="1348"/>
        <v>RWNLUTON INTERMEDIATE ASSESSMENT UNIT</v>
      </c>
      <c r="BE3236" s="104" t="s">
        <v>5435</v>
      </c>
      <c r="BF3236" s="104" t="s">
        <v>5436</v>
      </c>
      <c r="BG3236" s="104" t="s">
        <v>5435</v>
      </c>
      <c r="BH3236" s="104" t="s">
        <v>5436</v>
      </c>
      <c r="BI3236" s="104" t="str">
        <f t="shared" si="1349"/>
        <v>RWN</v>
      </c>
    </row>
    <row r="3237" spans="56:61" hidden="1" x14ac:dyDescent="0.3">
      <c r="BD3237" t="str">
        <f t="shared" si="1348"/>
        <v>RWNLUTON SSMS [LDASS]</v>
      </c>
      <c r="BE3237" s="104" t="s">
        <v>5375</v>
      </c>
      <c r="BF3237" s="104" t="s">
        <v>5376</v>
      </c>
      <c r="BG3237" s="104" t="s">
        <v>5375</v>
      </c>
      <c r="BH3237" s="104" t="s">
        <v>5376</v>
      </c>
      <c r="BI3237" s="104" t="str">
        <f t="shared" si="1349"/>
        <v>RWN</v>
      </c>
    </row>
    <row r="3238" spans="56:61" hidden="1" x14ac:dyDescent="0.3">
      <c r="BD3238" t="str">
        <f t="shared" ref="BD3238:BD3301" si="1350">CONCATENATE(LEFT(BE3238, 3),BF3238)</f>
        <v>RWNMAYER WAY</v>
      </c>
      <c r="BE3238" s="104" t="s">
        <v>8162</v>
      </c>
      <c r="BF3238" s="104" t="s">
        <v>9641</v>
      </c>
      <c r="BG3238" s="104" t="s">
        <v>8162</v>
      </c>
      <c r="BH3238" s="104" t="s">
        <v>9641</v>
      </c>
      <c r="BI3238" s="104" t="str">
        <f t="shared" ref="BI3238:BI3301" si="1351">LEFT(BG3238,3)</f>
        <v>RWN</v>
      </c>
    </row>
    <row r="3239" spans="56:61" hidden="1" x14ac:dyDescent="0.3">
      <c r="BD3239" t="str">
        <f t="shared" si="1350"/>
        <v>RWNMEADOWSIDE</v>
      </c>
      <c r="BE3239" s="104" t="s">
        <v>5423</v>
      </c>
      <c r="BF3239" s="104" t="s">
        <v>5424</v>
      </c>
      <c r="BG3239" s="104" t="s">
        <v>5423</v>
      </c>
      <c r="BH3239" s="104" t="s">
        <v>5424</v>
      </c>
      <c r="BI3239" s="104" t="str">
        <f t="shared" si="1351"/>
        <v>RWN</v>
      </c>
    </row>
    <row r="3240" spans="56:61" hidden="1" x14ac:dyDescent="0.3">
      <c r="BD3240" t="str">
        <f t="shared" si="1350"/>
        <v>RWNMENTAL HEALTH AND SOCIAL CARE</v>
      </c>
      <c r="BE3240" s="104" t="s">
        <v>5433</v>
      </c>
      <c r="BF3240" s="104" t="s">
        <v>5434</v>
      </c>
      <c r="BG3240" s="104" t="s">
        <v>5433</v>
      </c>
      <c r="BH3240" s="104" t="s">
        <v>5434</v>
      </c>
      <c r="BI3240" s="104" t="str">
        <f t="shared" si="1351"/>
        <v>RWN</v>
      </c>
    </row>
    <row r="3241" spans="56:61" hidden="1" x14ac:dyDescent="0.3">
      <c r="BD3241" t="str">
        <f t="shared" si="1350"/>
        <v>RWNMENTAL HEALTH UNIT (BASILDON)</v>
      </c>
      <c r="BE3241" s="104" t="s">
        <v>5393</v>
      </c>
      <c r="BF3241" s="104" t="s">
        <v>5394</v>
      </c>
      <c r="BG3241" s="104" t="s">
        <v>5393</v>
      </c>
      <c r="BH3241" s="104" t="s">
        <v>5394</v>
      </c>
      <c r="BI3241" s="104" t="str">
        <f t="shared" si="1351"/>
        <v>RWN</v>
      </c>
    </row>
    <row r="3242" spans="56:61" hidden="1" x14ac:dyDescent="0.3">
      <c r="BD3242" t="str">
        <f t="shared" si="1350"/>
        <v>RWNMOUNTNESSING COURT</v>
      </c>
      <c r="BE3242" s="104" t="s">
        <v>8156</v>
      </c>
      <c r="BF3242" s="104" t="s">
        <v>9642</v>
      </c>
      <c r="BG3242" s="104" t="s">
        <v>8156</v>
      </c>
      <c r="BH3242" s="104" t="s">
        <v>9642</v>
      </c>
      <c r="BI3242" s="104" t="str">
        <f t="shared" si="1351"/>
        <v>RWN</v>
      </c>
    </row>
    <row r="3243" spans="56:61" hidden="1" x14ac:dyDescent="0.3">
      <c r="BD3243" t="str">
        <f t="shared" si="1350"/>
        <v>RWNOPMH BEDFORD/E &amp; MID BEDS</v>
      </c>
      <c r="BE3243" s="104" t="s">
        <v>5389</v>
      </c>
      <c r="BF3243" s="104" t="s">
        <v>5390</v>
      </c>
      <c r="BG3243" s="104" t="s">
        <v>5389</v>
      </c>
      <c r="BH3243" s="104" t="s">
        <v>5390</v>
      </c>
      <c r="BI3243" s="104" t="str">
        <f t="shared" si="1351"/>
        <v>RWN</v>
      </c>
    </row>
    <row r="3244" spans="56:61" hidden="1" x14ac:dyDescent="0.3">
      <c r="BD3244" t="str">
        <f t="shared" si="1350"/>
        <v>RWNOPMH BEDFORD/W &amp; MID BEDS</v>
      </c>
      <c r="BE3244" s="104" t="s">
        <v>5387</v>
      </c>
      <c r="BF3244" s="104" t="s">
        <v>5388</v>
      </c>
      <c r="BG3244" s="104" t="s">
        <v>5387</v>
      </c>
      <c r="BH3244" s="104" t="s">
        <v>5388</v>
      </c>
      <c r="BI3244" s="104" t="str">
        <f t="shared" si="1351"/>
        <v>RWN</v>
      </c>
    </row>
    <row r="3245" spans="56:61" hidden="1" x14ac:dyDescent="0.3">
      <c r="BD3245" t="str">
        <f t="shared" si="1350"/>
        <v>RWNOPMH IVEL VALLEY</v>
      </c>
      <c r="BE3245" s="104" t="s">
        <v>5381</v>
      </c>
      <c r="BF3245" s="104" t="s">
        <v>5382</v>
      </c>
      <c r="BG3245" s="104" t="s">
        <v>5381</v>
      </c>
      <c r="BH3245" s="104" t="s">
        <v>5382</v>
      </c>
      <c r="BI3245" s="104" t="str">
        <f t="shared" si="1351"/>
        <v>RWN</v>
      </c>
    </row>
    <row r="3246" spans="56:61" hidden="1" x14ac:dyDescent="0.3">
      <c r="BD3246" t="str">
        <f t="shared" si="1350"/>
        <v>RWNOPMH LUTON</v>
      </c>
      <c r="BE3246" s="104" t="s">
        <v>5391</v>
      </c>
      <c r="BF3246" s="104" t="s">
        <v>5392</v>
      </c>
      <c r="BG3246" s="104" t="s">
        <v>5391</v>
      </c>
      <c r="BH3246" s="104" t="s">
        <v>5392</v>
      </c>
      <c r="BI3246" s="104" t="str">
        <f t="shared" si="1351"/>
        <v>RWN</v>
      </c>
    </row>
    <row r="3247" spans="56:61" hidden="1" x14ac:dyDescent="0.3">
      <c r="BD3247" t="str">
        <f t="shared" si="1350"/>
        <v>RWNOPMH SOUTH BEDS</v>
      </c>
      <c r="BE3247" s="104" t="s">
        <v>5383</v>
      </c>
      <c r="BF3247" s="104" t="s">
        <v>5384</v>
      </c>
      <c r="BG3247" s="104" t="s">
        <v>5383</v>
      </c>
      <c r="BH3247" s="104" t="s">
        <v>5384</v>
      </c>
      <c r="BI3247" s="104" t="str">
        <f t="shared" si="1351"/>
        <v>RWN</v>
      </c>
    </row>
    <row r="3248" spans="56:61" hidden="1" x14ac:dyDescent="0.3">
      <c r="BD3248" t="str">
        <f t="shared" si="1350"/>
        <v>RWNOTHER COMMUNITY PREMISES</v>
      </c>
      <c r="BE3248" s="104" t="s">
        <v>5437</v>
      </c>
      <c r="BF3248" s="104" t="s">
        <v>5438</v>
      </c>
      <c r="BG3248" s="104" t="s">
        <v>5437</v>
      </c>
      <c r="BH3248" s="104" t="s">
        <v>5438</v>
      </c>
      <c r="BI3248" s="104" t="str">
        <f t="shared" si="1351"/>
        <v>RWN</v>
      </c>
    </row>
    <row r="3249" spans="56:61" hidden="1" x14ac:dyDescent="0.3">
      <c r="BD3249" t="str">
        <f t="shared" si="1350"/>
        <v>RWNPOPLARS</v>
      </c>
      <c r="BE3249" s="104" t="s">
        <v>5444</v>
      </c>
      <c r="BF3249" s="104" t="s">
        <v>5445</v>
      </c>
      <c r="BG3249" s="104" t="s">
        <v>5444</v>
      </c>
      <c r="BH3249" s="104" t="s">
        <v>5445</v>
      </c>
      <c r="BI3249" s="104" t="str">
        <f t="shared" si="1351"/>
        <v>RWN</v>
      </c>
    </row>
    <row r="3250" spans="56:61" hidden="1" x14ac:dyDescent="0.3">
      <c r="BD3250" t="str">
        <f t="shared" si="1350"/>
        <v>RWNPRINCESS ALEXANDRA HOSPITAL</v>
      </c>
      <c r="BE3250" s="104" t="s">
        <v>5405</v>
      </c>
      <c r="BF3250" s="104" t="s">
        <v>5406</v>
      </c>
      <c r="BG3250" s="104" t="s">
        <v>5405</v>
      </c>
      <c r="BH3250" s="104" t="s">
        <v>5406</v>
      </c>
      <c r="BI3250" s="104" t="str">
        <f t="shared" si="1351"/>
        <v>RWN</v>
      </c>
    </row>
    <row r="3251" spans="56:61" hidden="1" x14ac:dyDescent="0.3">
      <c r="BD3251" t="str">
        <f t="shared" si="1350"/>
        <v>RWNRAYLEIGH CRIMINAL JUSTICE</v>
      </c>
      <c r="BE3251" s="104" t="s">
        <v>5425</v>
      </c>
      <c r="BF3251" s="104" t="s">
        <v>5426</v>
      </c>
      <c r="BG3251" s="104" t="s">
        <v>5425</v>
      </c>
      <c r="BH3251" s="104" t="s">
        <v>5426</v>
      </c>
      <c r="BI3251" s="104" t="str">
        <f t="shared" si="1351"/>
        <v>RWN</v>
      </c>
    </row>
    <row r="3252" spans="56:61" hidden="1" x14ac:dyDescent="0.3">
      <c r="BD3252" t="str">
        <f t="shared" si="1350"/>
        <v>RWNROBIN PINTO UNIT</v>
      </c>
      <c r="BE3252" s="104" t="s">
        <v>5385</v>
      </c>
      <c r="BF3252" s="104" t="s">
        <v>5386</v>
      </c>
      <c r="BG3252" s="104" t="s">
        <v>5385</v>
      </c>
      <c r="BH3252" s="104" t="s">
        <v>5386</v>
      </c>
      <c r="BI3252" s="104" t="str">
        <f t="shared" si="1351"/>
        <v>RWN</v>
      </c>
    </row>
    <row r="3253" spans="56:61" hidden="1" x14ac:dyDescent="0.3">
      <c r="BD3253" t="str">
        <f t="shared" si="1350"/>
        <v>RWNROBIN PINTO UNIT</v>
      </c>
      <c r="BE3253" s="104" t="s">
        <v>5443</v>
      </c>
      <c r="BF3253" s="104" t="s">
        <v>5386</v>
      </c>
      <c r="BG3253" s="104" t="s">
        <v>5443</v>
      </c>
      <c r="BH3253" s="104" t="s">
        <v>5386</v>
      </c>
      <c r="BI3253" s="104" t="str">
        <f t="shared" si="1351"/>
        <v>RWN</v>
      </c>
    </row>
    <row r="3254" spans="56:61" hidden="1" x14ac:dyDescent="0.3">
      <c r="BD3254" t="str">
        <f t="shared" si="1350"/>
        <v>RWNROCHFORD COMMUNITY HOSPITAL</v>
      </c>
      <c r="BE3254" s="104" t="s">
        <v>5373</v>
      </c>
      <c r="BF3254" s="104" t="s">
        <v>5374</v>
      </c>
      <c r="BG3254" s="104" t="s">
        <v>5373</v>
      </c>
      <c r="BH3254" s="104" t="s">
        <v>5374</v>
      </c>
      <c r="BI3254" s="104" t="str">
        <f t="shared" si="1351"/>
        <v>RWN</v>
      </c>
    </row>
    <row r="3255" spans="56:61" hidden="1" x14ac:dyDescent="0.3">
      <c r="BD3255" t="str">
        <f t="shared" si="1350"/>
        <v>RWNRUNWELL HOSPITAL</v>
      </c>
      <c r="BE3255" s="104" t="s">
        <v>5379</v>
      </c>
      <c r="BF3255" s="104" t="s">
        <v>5380</v>
      </c>
      <c r="BG3255" s="104" t="s">
        <v>5379</v>
      </c>
      <c r="BH3255" s="104" t="s">
        <v>5380</v>
      </c>
      <c r="BI3255" s="104" t="str">
        <f t="shared" si="1351"/>
        <v>RWN</v>
      </c>
    </row>
    <row r="3256" spans="56:61" hidden="1" x14ac:dyDescent="0.3">
      <c r="BD3256" t="str">
        <f t="shared" si="1350"/>
        <v>RWNSAFFRON WALDEN COMMUNITY HOSPITAL</v>
      </c>
      <c r="BE3256" s="104" t="s">
        <v>5460</v>
      </c>
      <c r="BF3256" s="104" t="s">
        <v>5461</v>
      </c>
      <c r="BG3256" s="104" t="s">
        <v>5460</v>
      </c>
      <c r="BH3256" s="104" t="s">
        <v>5461</v>
      </c>
      <c r="BI3256" s="104" t="str">
        <f t="shared" si="1351"/>
        <v>RWN</v>
      </c>
    </row>
    <row r="3257" spans="56:61" hidden="1" x14ac:dyDescent="0.3">
      <c r="BD3257" t="str">
        <f t="shared" si="1350"/>
        <v>RWNSOBEDAS (SUBSTANCE ABUSE)</v>
      </c>
      <c r="BE3257" s="104" t="s">
        <v>5448</v>
      </c>
      <c r="BF3257" s="104" t="s">
        <v>5449</v>
      </c>
      <c r="BG3257" s="104" t="s">
        <v>5448</v>
      </c>
      <c r="BH3257" s="104" t="s">
        <v>5449</v>
      </c>
      <c r="BI3257" s="104" t="str">
        <f t="shared" si="1351"/>
        <v>RWN</v>
      </c>
    </row>
    <row r="3258" spans="56:61" hidden="1" x14ac:dyDescent="0.3">
      <c r="BD3258" t="str">
        <f t="shared" si="1350"/>
        <v>RWNSOUTHEND CDAS</v>
      </c>
      <c r="BE3258" s="104" t="s">
        <v>5413</v>
      </c>
      <c r="BF3258" s="104" t="s">
        <v>5414</v>
      </c>
      <c r="BG3258" s="104" t="s">
        <v>5413</v>
      </c>
      <c r="BH3258" s="104" t="s">
        <v>5414</v>
      </c>
      <c r="BI3258" s="104" t="str">
        <f t="shared" si="1351"/>
        <v>RWN</v>
      </c>
    </row>
    <row r="3259" spans="56:61" hidden="1" x14ac:dyDescent="0.3">
      <c r="BD3259" t="str">
        <f t="shared" si="1350"/>
        <v>RWNSOUTHEND RESOUCE THERAPY</v>
      </c>
      <c r="BE3259" s="104" t="s">
        <v>5415</v>
      </c>
      <c r="BF3259" s="104" t="s">
        <v>5416</v>
      </c>
      <c r="BG3259" s="104" t="s">
        <v>5415</v>
      </c>
      <c r="BH3259" s="104" t="s">
        <v>5416</v>
      </c>
      <c r="BI3259" s="104" t="str">
        <f t="shared" si="1351"/>
        <v>RWN</v>
      </c>
    </row>
    <row r="3260" spans="56:61" hidden="1" x14ac:dyDescent="0.3">
      <c r="BD3260" t="str">
        <f t="shared" si="1350"/>
        <v>RWNST MARGARET'S HOSPITAL</v>
      </c>
      <c r="BE3260" s="104" t="s">
        <v>5458</v>
      </c>
      <c r="BF3260" s="104" t="s">
        <v>1826</v>
      </c>
      <c r="BG3260" s="104" t="s">
        <v>5458</v>
      </c>
      <c r="BH3260" s="104" t="s">
        <v>1826</v>
      </c>
      <c r="BI3260" s="104" t="str">
        <f t="shared" si="1351"/>
        <v>RWN</v>
      </c>
    </row>
    <row r="3261" spans="56:61" hidden="1" x14ac:dyDescent="0.3">
      <c r="BD3261" t="str">
        <f t="shared" si="1350"/>
        <v>RWNTHE GLADES</v>
      </c>
      <c r="BE3261" s="104" t="s">
        <v>8160</v>
      </c>
      <c r="BF3261" s="104" t="s">
        <v>9643</v>
      </c>
      <c r="BG3261" s="104" t="s">
        <v>8160</v>
      </c>
      <c r="BH3261" s="104" t="s">
        <v>9643</v>
      </c>
      <c r="BI3261" s="104" t="str">
        <f t="shared" si="1351"/>
        <v>RWN</v>
      </c>
    </row>
    <row r="3262" spans="56:61" hidden="1" x14ac:dyDescent="0.3">
      <c r="BD3262" t="str">
        <f t="shared" si="1350"/>
        <v>RWNTHE OLD MILL</v>
      </c>
      <c r="BE3262" s="104" t="s">
        <v>5407</v>
      </c>
      <c r="BF3262" s="104" t="s">
        <v>5408</v>
      </c>
      <c r="BG3262" s="104" t="s">
        <v>5407</v>
      </c>
      <c r="BH3262" s="104" t="s">
        <v>5408</v>
      </c>
      <c r="BI3262" s="104" t="str">
        <f t="shared" si="1351"/>
        <v>RWN</v>
      </c>
    </row>
    <row r="3263" spans="56:61" hidden="1" x14ac:dyDescent="0.3">
      <c r="BD3263" t="str">
        <f t="shared" si="1350"/>
        <v>RWNTHURROCK COMMUNITY HOSPITAL</v>
      </c>
      <c r="BE3263" s="104" t="s">
        <v>5395</v>
      </c>
      <c r="BF3263" s="104" t="s">
        <v>5396</v>
      </c>
      <c r="BG3263" s="104" t="s">
        <v>5395</v>
      </c>
      <c r="BH3263" s="104" t="s">
        <v>5396</v>
      </c>
      <c r="BI3263" s="104" t="str">
        <f t="shared" si="1351"/>
        <v>RWN</v>
      </c>
    </row>
    <row r="3264" spans="56:61" hidden="1" x14ac:dyDescent="0.3">
      <c r="BD3264" t="str">
        <f t="shared" si="1350"/>
        <v>RWNWARLEY HOSPITAL</v>
      </c>
      <c r="BE3264" s="104" t="s">
        <v>5427</v>
      </c>
      <c r="BF3264" s="104" t="s">
        <v>5428</v>
      </c>
      <c r="BG3264" s="104" t="s">
        <v>5427</v>
      </c>
      <c r="BH3264" s="104" t="s">
        <v>5428</v>
      </c>
      <c r="BI3264" s="104" t="str">
        <f t="shared" si="1351"/>
        <v>RWN</v>
      </c>
    </row>
    <row r="3265" spans="56:61" hidden="1" x14ac:dyDescent="0.3">
      <c r="BD3265" t="str">
        <f t="shared" si="1350"/>
        <v>RWNWEST SUFFOLK HOSPITAL</v>
      </c>
      <c r="BE3265" s="104" t="s">
        <v>5397</v>
      </c>
      <c r="BF3265" s="104" t="s">
        <v>5398</v>
      </c>
      <c r="BG3265" s="104" t="s">
        <v>5397</v>
      </c>
      <c r="BH3265" s="104" t="s">
        <v>5398</v>
      </c>
      <c r="BI3265" s="104" t="str">
        <f t="shared" si="1351"/>
        <v>RWN</v>
      </c>
    </row>
    <row r="3266" spans="56:61" hidden="1" x14ac:dyDescent="0.3">
      <c r="BD3266" t="str">
        <f t="shared" si="1350"/>
        <v>RWNWEYMARKS</v>
      </c>
      <c r="BE3266" s="104" t="s">
        <v>5403</v>
      </c>
      <c r="BF3266" s="104" t="s">
        <v>5404</v>
      </c>
      <c r="BG3266" s="104" t="s">
        <v>5403</v>
      </c>
      <c r="BH3266" s="104" t="s">
        <v>5404</v>
      </c>
      <c r="BI3266" s="104" t="str">
        <f t="shared" si="1351"/>
        <v>RWN</v>
      </c>
    </row>
    <row r="3267" spans="56:61" hidden="1" x14ac:dyDescent="0.3">
      <c r="BD3267" t="str">
        <f t="shared" si="1350"/>
        <v>RWNWHICHELLO'S WHARF</v>
      </c>
      <c r="BE3267" s="104" t="s">
        <v>8159</v>
      </c>
      <c r="BF3267" s="104" t="s">
        <v>9644</v>
      </c>
      <c r="BG3267" s="104" t="s">
        <v>8159</v>
      </c>
      <c r="BH3267" s="104" t="s">
        <v>9644</v>
      </c>
      <c r="BI3267" s="104" t="str">
        <f t="shared" si="1351"/>
        <v>RWN</v>
      </c>
    </row>
    <row r="3268" spans="56:61" hidden="1" x14ac:dyDescent="0.3">
      <c r="BD3268" t="str">
        <f t="shared" si="1350"/>
        <v>RWPALEXANDRA HOSPITAL</v>
      </c>
      <c r="BE3268" s="104" t="s">
        <v>570</v>
      </c>
      <c r="BF3268" s="104" t="s">
        <v>2266</v>
      </c>
      <c r="BG3268" s="104" t="s">
        <v>570</v>
      </c>
      <c r="BH3268" s="104" t="s">
        <v>2266</v>
      </c>
      <c r="BI3268" s="104" t="str">
        <f t="shared" si="1351"/>
        <v>RWP</v>
      </c>
    </row>
    <row r="3269" spans="56:61" hidden="1" x14ac:dyDescent="0.3">
      <c r="BD3269" t="str">
        <f t="shared" si="1350"/>
        <v>RWPKIDDERMINSTER HOSPITAL</v>
      </c>
      <c r="BE3269" s="104" t="s">
        <v>571</v>
      </c>
      <c r="BF3269" s="104" t="s">
        <v>9645</v>
      </c>
      <c r="BG3269" s="104" t="s">
        <v>571</v>
      </c>
      <c r="BH3269" s="104" t="s">
        <v>9645</v>
      </c>
      <c r="BI3269" s="104" t="str">
        <f t="shared" si="1351"/>
        <v>RWP</v>
      </c>
    </row>
    <row r="3270" spans="56:61" hidden="1" x14ac:dyDescent="0.3">
      <c r="BD3270" t="str">
        <f t="shared" si="1350"/>
        <v>RWPKIDDERMINSTER TREATMENT CENTRE</v>
      </c>
      <c r="BE3270" s="104" t="s">
        <v>572</v>
      </c>
      <c r="BF3270" s="104" t="s">
        <v>9646</v>
      </c>
      <c r="BG3270" s="104" t="s">
        <v>572</v>
      </c>
      <c r="BH3270" s="104" t="s">
        <v>9646</v>
      </c>
      <c r="BI3270" s="104" t="str">
        <f t="shared" si="1351"/>
        <v>RWP</v>
      </c>
    </row>
    <row r="3271" spans="56:61" hidden="1" x14ac:dyDescent="0.3">
      <c r="BD3271" t="str">
        <f t="shared" si="1350"/>
        <v>RWPWORCESTERSHIRE ROYAL HOSPITAL</v>
      </c>
      <c r="BE3271" s="104" t="s">
        <v>424</v>
      </c>
      <c r="BF3271" s="104" t="s">
        <v>2289</v>
      </c>
      <c r="BG3271" s="104" t="s">
        <v>424</v>
      </c>
      <c r="BH3271" s="104" t="s">
        <v>2289</v>
      </c>
      <c r="BI3271" s="104" t="str">
        <f t="shared" si="1351"/>
        <v>RWP</v>
      </c>
    </row>
    <row r="3272" spans="56:61" hidden="1" x14ac:dyDescent="0.3">
      <c r="BD3272" t="str">
        <f t="shared" si="1350"/>
        <v>RWR(SOVEREIGN HOUSE) HILL END LANE (SITE 3)</v>
      </c>
      <c r="BE3272" t="s">
        <v>8760</v>
      </c>
      <c r="BF3272" s="77" t="s">
        <v>9647</v>
      </c>
      <c r="BG3272" t="s">
        <v>8760</v>
      </c>
      <c r="BH3272" s="77" t="s">
        <v>9647</v>
      </c>
      <c r="BI3272" s="104" t="str">
        <f t="shared" si="1351"/>
        <v>RWR</v>
      </c>
    </row>
    <row r="3273" spans="56:61" hidden="1" x14ac:dyDescent="0.3">
      <c r="BD3273" t="str">
        <f t="shared" si="1350"/>
        <v>RWRABBEY &amp; DEACON UNITS</v>
      </c>
      <c r="BE3273" s="104" t="s">
        <v>1752</v>
      </c>
      <c r="BF3273" s="104" t="s">
        <v>1753</v>
      </c>
      <c r="BG3273" s="104" t="s">
        <v>1752</v>
      </c>
      <c r="BH3273" s="104" t="s">
        <v>1753</v>
      </c>
      <c r="BI3273" s="104" t="str">
        <f t="shared" si="1351"/>
        <v>RWR</v>
      </c>
    </row>
    <row r="3274" spans="56:61" hidden="1" x14ac:dyDescent="0.3">
      <c r="BD3274" t="str">
        <f t="shared" si="1350"/>
        <v>RWRADTU (SHRODELLS)</v>
      </c>
      <c r="BE3274" s="104" t="s">
        <v>1836</v>
      </c>
      <c r="BF3274" s="104" t="s">
        <v>1837</v>
      </c>
      <c r="BG3274" s="104" t="s">
        <v>1836</v>
      </c>
      <c r="BH3274" s="104" t="s">
        <v>1837</v>
      </c>
      <c r="BI3274" s="104" t="str">
        <f t="shared" si="1351"/>
        <v>RWR</v>
      </c>
    </row>
    <row r="3275" spans="56:61" hidden="1" x14ac:dyDescent="0.3">
      <c r="BD3275" t="str">
        <f t="shared" si="1350"/>
        <v>RWRADTU EAST AND NORTH</v>
      </c>
      <c r="BE3275" s="104" t="s">
        <v>1844</v>
      </c>
      <c r="BF3275" s="104" t="s">
        <v>1845</v>
      </c>
      <c r="BG3275" s="104" t="s">
        <v>1844</v>
      </c>
      <c r="BH3275" s="104" t="s">
        <v>1845</v>
      </c>
      <c r="BI3275" s="104" t="str">
        <f t="shared" si="1351"/>
        <v>RWR</v>
      </c>
    </row>
    <row r="3276" spans="56:61" ht="14.4" hidden="1" x14ac:dyDescent="0.3">
      <c r="BD3276" t="str">
        <f t="shared" si="1350"/>
        <v>RWRADULT MENTAL HEALTH UNIT (GAINSFORD HOUSE)</v>
      </c>
      <c r="BE3276" s="109" t="s">
        <v>8756</v>
      </c>
      <c r="BF3276" s="109" t="s">
        <v>8757</v>
      </c>
      <c r="BG3276" s="109" t="s">
        <v>8756</v>
      </c>
      <c r="BH3276" s="109" t="s">
        <v>8757</v>
      </c>
      <c r="BI3276" s="104" t="str">
        <f t="shared" si="1351"/>
        <v>RWR</v>
      </c>
    </row>
    <row r="3277" spans="56:61" ht="14.4" hidden="1" x14ac:dyDescent="0.3">
      <c r="BD3277" t="str">
        <f t="shared" si="1350"/>
        <v>RWRADULT MENTAL HEALTH UNIT (HAMPDEN HOUSE)</v>
      </c>
      <c r="BE3277" s="109" t="s">
        <v>8754</v>
      </c>
      <c r="BF3277" s="109" t="s">
        <v>8755</v>
      </c>
      <c r="BG3277" s="109" t="s">
        <v>8754</v>
      </c>
      <c r="BH3277" s="109" t="s">
        <v>8755</v>
      </c>
      <c r="BI3277" s="104" t="str">
        <f t="shared" si="1351"/>
        <v>RWR</v>
      </c>
    </row>
    <row r="3278" spans="56:61" hidden="1" x14ac:dyDescent="0.3">
      <c r="BD3278" t="str">
        <f t="shared" si="1350"/>
        <v>RWRAOT N HERTS &amp; STEVENAGE</v>
      </c>
      <c r="BE3278" s="104" t="s">
        <v>1842</v>
      </c>
      <c r="BF3278" s="104" t="s">
        <v>1843</v>
      </c>
      <c r="BG3278" s="104" t="s">
        <v>1842</v>
      </c>
      <c r="BH3278" s="104" t="s">
        <v>1843</v>
      </c>
      <c r="BI3278" s="104" t="str">
        <f t="shared" si="1351"/>
        <v>RWR</v>
      </c>
    </row>
    <row r="3279" spans="56:61" hidden="1" x14ac:dyDescent="0.3">
      <c r="BD3279" t="str">
        <f t="shared" si="1350"/>
        <v>RWRAPPLETREES &amp; CHERRYTREES</v>
      </c>
      <c r="BE3279" s="104" t="s">
        <v>1754</v>
      </c>
      <c r="BF3279" s="104" t="s">
        <v>1755</v>
      </c>
      <c r="BG3279" s="104" t="s">
        <v>1754</v>
      </c>
      <c r="BH3279" s="104" t="s">
        <v>1755</v>
      </c>
      <c r="BI3279" s="104" t="str">
        <f t="shared" si="1351"/>
        <v>RWR</v>
      </c>
    </row>
    <row r="3280" spans="56:61" hidden="1" x14ac:dyDescent="0.3">
      <c r="BD3280" t="str">
        <f t="shared" si="1350"/>
        <v>RWRCATT NORTH HERTS</v>
      </c>
      <c r="BE3280" s="104" t="s">
        <v>1840</v>
      </c>
      <c r="BF3280" s="104" t="s">
        <v>1841</v>
      </c>
      <c r="BG3280" s="104" t="s">
        <v>1840</v>
      </c>
      <c r="BH3280" s="104" t="s">
        <v>1841</v>
      </c>
      <c r="BI3280" s="104" t="str">
        <f t="shared" si="1351"/>
        <v>RWR</v>
      </c>
    </row>
    <row r="3281" spans="56:61" hidden="1" x14ac:dyDescent="0.3">
      <c r="BD3281" t="str">
        <f t="shared" si="1350"/>
        <v>RWRCOMMUNITY DRUG AND ALCOHOL UNIT (STATION RD)</v>
      </c>
      <c r="BE3281" s="104" t="s">
        <v>1790</v>
      </c>
      <c r="BF3281" s="104" t="s">
        <v>1791</v>
      </c>
      <c r="BG3281" s="104" t="s">
        <v>1790</v>
      </c>
      <c r="BH3281" s="104" t="s">
        <v>1791</v>
      </c>
      <c r="BI3281" s="104" t="str">
        <f t="shared" si="1351"/>
        <v>RWR</v>
      </c>
    </row>
    <row r="3282" spans="56:61" hidden="1" x14ac:dyDescent="0.3">
      <c r="BD3282" t="str">
        <f t="shared" si="1350"/>
        <v>RWRCOMMUNITY SUPPORT UNIT (WATFORD)</v>
      </c>
      <c r="BE3282" s="104" t="s">
        <v>1756</v>
      </c>
      <c r="BF3282" s="104" t="s">
        <v>1757</v>
      </c>
      <c r="BG3282" s="104" t="s">
        <v>1756</v>
      </c>
      <c r="BH3282" s="104" t="s">
        <v>1757</v>
      </c>
      <c r="BI3282" s="104" t="str">
        <f t="shared" si="1351"/>
        <v>RWR</v>
      </c>
    </row>
    <row r="3283" spans="56:61" hidden="1" x14ac:dyDescent="0.3">
      <c r="BD3283" t="str">
        <f t="shared" si="1350"/>
        <v>RWRDAY HOSPITAL</v>
      </c>
      <c r="BE3283" s="104" t="s">
        <v>1821</v>
      </c>
      <c r="BF3283" s="104" t="s">
        <v>1822</v>
      </c>
      <c r="BG3283" s="104" t="s">
        <v>1821</v>
      </c>
      <c r="BH3283" s="104" t="s">
        <v>1822</v>
      </c>
      <c r="BI3283" s="104" t="str">
        <f t="shared" si="1351"/>
        <v>RWR</v>
      </c>
    </row>
    <row r="3284" spans="56:61" ht="14.4" hidden="1" x14ac:dyDescent="0.3">
      <c r="BD3284" t="str">
        <f t="shared" si="1350"/>
        <v>RWRELDERLY MENTAL AND INFIRM UNIT ELIZABETH COURT</v>
      </c>
      <c r="BE3284" s="109" t="s">
        <v>8748</v>
      </c>
      <c r="BF3284" s="109" t="s">
        <v>8749</v>
      </c>
      <c r="BG3284" s="109" t="s">
        <v>8748</v>
      </c>
      <c r="BH3284" s="109" t="s">
        <v>8749</v>
      </c>
      <c r="BI3284" s="104" t="str">
        <f t="shared" si="1351"/>
        <v>RWR</v>
      </c>
    </row>
    <row r="3285" spans="56:61" ht="14.4" hidden="1" x14ac:dyDescent="0.3">
      <c r="BD3285" t="str">
        <f t="shared" si="1350"/>
        <v>RWRELDERLY MENTAL AND INFIRM UNIT VICTORIA COURT</v>
      </c>
      <c r="BE3285" s="109" t="s">
        <v>8746</v>
      </c>
      <c r="BF3285" s="109" t="s">
        <v>8747</v>
      </c>
      <c r="BG3285" s="109" t="s">
        <v>8746</v>
      </c>
      <c r="BH3285" s="109" t="s">
        <v>8747</v>
      </c>
      <c r="BI3285" s="104" t="str">
        <f t="shared" si="1351"/>
        <v>RWR</v>
      </c>
    </row>
    <row r="3286" spans="56:61" hidden="1" x14ac:dyDescent="0.3">
      <c r="BD3286" t="str">
        <f t="shared" si="1350"/>
        <v>RWRERIC SHEPHERD ADMINISTRATION</v>
      </c>
      <c r="BE3286" s="104" t="s">
        <v>1758</v>
      </c>
      <c r="BF3286" s="104" t="s">
        <v>1759</v>
      </c>
      <c r="BG3286" s="104" t="s">
        <v>1758</v>
      </c>
      <c r="BH3286" s="104" t="s">
        <v>1759</v>
      </c>
      <c r="BI3286" s="104" t="str">
        <f t="shared" si="1351"/>
        <v>RWR</v>
      </c>
    </row>
    <row r="3287" spans="56:61" hidden="1" x14ac:dyDescent="0.3">
      <c r="BD3287" t="str">
        <f t="shared" si="1350"/>
        <v>RWRHEMEL HEMPSTEAD GENERAL HOSPITAL</v>
      </c>
      <c r="BE3287" s="104" t="s">
        <v>1797</v>
      </c>
      <c r="BF3287" s="104" t="s">
        <v>1798</v>
      </c>
      <c r="BG3287" s="104" t="s">
        <v>1797</v>
      </c>
      <c r="BH3287" s="104" t="s">
        <v>1798</v>
      </c>
      <c r="BI3287" s="104" t="str">
        <f t="shared" si="1351"/>
        <v>RWR</v>
      </c>
    </row>
    <row r="3288" spans="56:61" hidden="1" x14ac:dyDescent="0.3">
      <c r="BD3288" t="str">
        <f t="shared" si="1350"/>
        <v>RWRHERTS AND ESSEX HOSPITAL</v>
      </c>
      <c r="BE3288" s="104" t="s">
        <v>1760</v>
      </c>
      <c r="BF3288" s="104" t="s">
        <v>1761</v>
      </c>
      <c r="BG3288" s="104" t="s">
        <v>1760</v>
      </c>
      <c r="BH3288" s="104" t="s">
        <v>1761</v>
      </c>
      <c r="BI3288" s="104" t="str">
        <f t="shared" si="1351"/>
        <v>RWR</v>
      </c>
    </row>
    <row r="3289" spans="56:61" hidden="1" x14ac:dyDescent="0.3">
      <c r="BD3289" t="str">
        <f t="shared" si="1350"/>
        <v>RWRHORNETS WARD</v>
      </c>
      <c r="BE3289" s="104" t="s">
        <v>1762</v>
      </c>
      <c r="BF3289" s="104" t="s">
        <v>1763</v>
      </c>
      <c r="BG3289" s="104" t="s">
        <v>1762</v>
      </c>
      <c r="BH3289" s="104" t="s">
        <v>1763</v>
      </c>
      <c r="BI3289" s="104" t="str">
        <f t="shared" si="1351"/>
        <v>RWR</v>
      </c>
    </row>
    <row r="3290" spans="56:61" hidden="1" x14ac:dyDescent="0.3">
      <c r="BD3290" t="str">
        <f t="shared" si="1350"/>
        <v>RWRKINGSLEY GREEN</v>
      </c>
      <c r="BE3290" s="104" t="s">
        <v>1794</v>
      </c>
      <c r="BF3290" s="104" t="s">
        <v>7232</v>
      </c>
      <c r="BG3290" s="104" t="s">
        <v>1794</v>
      </c>
      <c r="BH3290" s="104" t="s">
        <v>7232</v>
      </c>
      <c r="BI3290" s="104" t="str">
        <f t="shared" si="1351"/>
        <v>RWR</v>
      </c>
    </row>
    <row r="3291" spans="56:61" ht="14.4" hidden="1" x14ac:dyDescent="0.3">
      <c r="BD3291" t="str">
        <f t="shared" si="1350"/>
        <v>RWRLAMBOURN GROVE</v>
      </c>
      <c r="BE3291" s="109" t="s">
        <v>8742</v>
      </c>
      <c r="BF3291" s="109" t="s">
        <v>8743</v>
      </c>
      <c r="BG3291" s="109" t="s">
        <v>8742</v>
      </c>
      <c r="BH3291" s="109" t="s">
        <v>8743</v>
      </c>
      <c r="BI3291" s="104" t="str">
        <f t="shared" si="1351"/>
        <v>RWR</v>
      </c>
    </row>
    <row r="3292" spans="56:61" hidden="1" x14ac:dyDescent="0.3">
      <c r="BD3292" t="str">
        <f t="shared" si="1350"/>
        <v>RWRLEXDEN SITE</v>
      </c>
      <c r="BE3292" s="104" t="s">
        <v>1827</v>
      </c>
      <c r="BF3292" s="104" t="s">
        <v>1828</v>
      </c>
      <c r="BG3292" s="104" t="s">
        <v>1827</v>
      </c>
      <c r="BH3292" s="104" t="s">
        <v>1828</v>
      </c>
      <c r="BI3292" s="104" t="str">
        <f t="shared" si="1351"/>
        <v>RWR</v>
      </c>
    </row>
    <row r="3293" spans="56:61" hidden="1" x14ac:dyDescent="0.3">
      <c r="BD3293" t="str">
        <f t="shared" si="1350"/>
        <v>RWRLISTER ADULT ASTON WARD MENTAL HEALTH UNIT</v>
      </c>
      <c r="BE3293" s="104" t="s">
        <v>1803</v>
      </c>
      <c r="BF3293" s="104" t="s">
        <v>1804</v>
      </c>
      <c r="BG3293" s="104" t="s">
        <v>1803</v>
      </c>
      <c r="BH3293" s="104" t="s">
        <v>1804</v>
      </c>
      <c r="BI3293" s="104" t="str">
        <f t="shared" si="1351"/>
        <v>RWR</v>
      </c>
    </row>
    <row r="3294" spans="56:61" hidden="1" x14ac:dyDescent="0.3">
      <c r="BD3294" t="str">
        <f t="shared" si="1350"/>
        <v>RWRLISTER ADULT WILBURY WARD MHU</v>
      </c>
      <c r="BE3294" s="104" t="s">
        <v>1805</v>
      </c>
      <c r="BF3294" s="104" t="s">
        <v>1806</v>
      </c>
      <c r="BG3294" s="104" t="s">
        <v>1805</v>
      </c>
      <c r="BH3294" s="104" t="s">
        <v>1806</v>
      </c>
      <c r="BI3294" s="104" t="str">
        <f t="shared" si="1351"/>
        <v>RWR</v>
      </c>
    </row>
    <row r="3295" spans="56:61" hidden="1" x14ac:dyDescent="0.3">
      <c r="BD3295" t="str">
        <f t="shared" si="1350"/>
        <v>RWRLISTER ELDERLY EDENBROOK WARD MENTAL HEALTH UNIT</v>
      </c>
      <c r="BE3295" s="104" t="s">
        <v>1807</v>
      </c>
      <c r="BF3295" s="104" t="s">
        <v>1808</v>
      </c>
      <c r="BG3295" s="104" t="s">
        <v>1807</v>
      </c>
      <c r="BH3295" s="104" t="s">
        <v>1808</v>
      </c>
      <c r="BI3295" s="104" t="str">
        <f t="shared" si="1351"/>
        <v>RWR</v>
      </c>
    </row>
    <row r="3296" spans="56:61" hidden="1" x14ac:dyDescent="0.3">
      <c r="BD3296" t="str">
        <f t="shared" si="1350"/>
        <v>RWRLISTER ELDERLY FAIRLANDS WARD MENTAL HEALTH UNIT</v>
      </c>
      <c r="BE3296" s="104" t="s">
        <v>1809</v>
      </c>
      <c r="BF3296" s="104" t="s">
        <v>1810</v>
      </c>
      <c r="BG3296" s="104" t="s">
        <v>1809</v>
      </c>
      <c r="BH3296" s="104" t="s">
        <v>1810</v>
      </c>
      <c r="BI3296" s="104" t="str">
        <f t="shared" si="1351"/>
        <v>RWR</v>
      </c>
    </row>
    <row r="3297" spans="56:61" hidden="1" x14ac:dyDescent="0.3">
      <c r="BD3297" t="str">
        <f t="shared" si="1350"/>
        <v>RWRLISTER HOSPITAL</v>
      </c>
      <c r="BE3297" s="104" t="s">
        <v>1795</v>
      </c>
      <c r="BF3297" s="104" t="s">
        <v>1796</v>
      </c>
      <c r="BG3297" s="104" t="s">
        <v>1795</v>
      </c>
      <c r="BH3297" s="104" t="s">
        <v>1796</v>
      </c>
      <c r="BI3297" s="104" t="str">
        <f t="shared" si="1351"/>
        <v>RWR</v>
      </c>
    </row>
    <row r="3298" spans="56:61" hidden="1" x14ac:dyDescent="0.3">
      <c r="BD3298" t="str">
        <f t="shared" si="1350"/>
        <v>RWRLITTLE PLUMSTEAD HOSPITAL</v>
      </c>
      <c r="BE3298" s="104" t="s">
        <v>1819</v>
      </c>
      <c r="BF3298" s="104" t="s">
        <v>1820</v>
      </c>
      <c r="BG3298" s="104" t="s">
        <v>1819</v>
      </c>
      <c r="BH3298" s="104" t="s">
        <v>1820</v>
      </c>
      <c r="BI3298" s="104" t="str">
        <f t="shared" si="1351"/>
        <v>RWR</v>
      </c>
    </row>
    <row r="3299" spans="56:61" hidden="1" x14ac:dyDescent="0.3">
      <c r="BD3299" t="str">
        <f t="shared" si="1350"/>
        <v>RWRLOGANDENE</v>
      </c>
      <c r="BE3299" s="104" t="s">
        <v>1832</v>
      </c>
      <c r="BF3299" s="104" t="s">
        <v>1833</v>
      </c>
      <c r="BG3299" s="104" t="s">
        <v>1832</v>
      </c>
      <c r="BH3299" s="104" t="s">
        <v>1833</v>
      </c>
      <c r="BI3299" s="104" t="str">
        <f t="shared" si="1351"/>
        <v>RWR</v>
      </c>
    </row>
    <row r="3300" spans="56:61" hidden="1" x14ac:dyDescent="0.3">
      <c r="BD3300" t="str">
        <f t="shared" si="1350"/>
        <v>RWRLOGANDENE EMI UNIT</v>
      </c>
      <c r="BE3300" s="104" t="s">
        <v>1764</v>
      </c>
      <c r="BF3300" s="104" t="s">
        <v>1765</v>
      </c>
      <c r="BG3300" s="104" t="s">
        <v>1764</v>
      </c>
      <c r="BH3300" s="104" t="s">
        <v>1765</v>
      </c>
      <c r="BI3300" s="104" t="str">
        <f t="shared" si="1351"/>
        <v>RWR</v>
      </c>
    </row>
    <row r="3301" spans="56:61" ht="14.4" hidden="1" x14ac:dyDescent="0.3">
      <c r="BD3301" t="str">
        <f t="shared" si="1350"/>
        <v>RWRMENTAL HEALTH SERVICE (ALBANY LODGE)</v>
      </c>
      <c r="BE3301" s="109" t="s">
        <v>8758</v>
      </c>
      <c r="BF3301" s="109" t="s">
        <v>8759</v>
      </c>
      <c r="BG3301" s="109" t="s">
        <v>8758</v>
      </c>
      <c r="BH3301" s="109" t="s">
        <v>8759</v>
      </c>
      <c r="BI3301" s="104" t="str">
        <f t="shared" si="1351"/>
        <v>RWR</v>
      </c>
    </row>
    <row r="3302" spans="56:61" hidden="1" x14ac:dyDescent="0.3">
      <c r="BD3302" t="str">
        <f t="shared" ref="BD3302:BD3365" si="1352">CONCATENATE(LEFT(BE3302, 3),BF3302)</f>
        <v>RWRMENTAL HEALTH SERVICE (LISTER HOSPITAL)</v>
      </c>
      <c r="BE3302" t="s">
        <v>9821</v>
      </c>
      <c r="BF3302" t="s">
        <v>9822</v>
      </c>
      <c r="BG3302" t="s">
        <v>9821</v>
      </c>
      <c r="BH3302" t="s">
        <v>9822</v>
      </c>
      <c r="BI3302" s="104" t="str">
        <f t="shared" ref="BI3302:BI3365" si="1353">LEFT(BG3302,3)</f>
        <v>RWR</v>
      </c>
    </row>
    <row r="3303" spans="56:61" ht="14.4" hidden="1" x14ac:dyDescent="0.3">
      <c r="BD3303" t="str">
        <f t="shared" si="1352"/>
        <v>RWRMENTAL HEALTH SERVICE (THE MEADOWS)</v>
      </c>
      <c r="BE3303" s="109" t="s">
        <v>8740</v>
      </c>
      <c r="BF3303" s="109" t="s">
        <v>8741</v>
      </c>
      <c r="BG3303" s="109" t="s">
        <v>8740</v>
      </c>
      <c r="BH3303" s="109" t="s">
        <v>8741</v>
      </c>
      <c r="BI3303" s="104" t="str">
        <f t="shared" si="1353"/>
        <v>RWR</v>
      </c>
    </row>
    <row r="3304" spans="56:61" hidden="1" x14ac:dyDescent="0.3">
      <c r="BD3304" t="str">
        <f t="shared" si="1352"/>
        <v>RWRMHU SHRODELLS (ADULT ESSEX WARD)</v>
      </c>
      <c r="BE3304" s="104" t="s">
        <v>1799</v>
      </c>
      <c r="BF3304" s="104" t="s">
        <v>1800</v>
      </c>
      <c r="BG3304" s="104" t="s">
        <v>1799</v>
      </c>
      <c r="BH3304" s="104" t="s">
        <v>1800</v>
      </c>
      <c r="BI3304" s="104" t="str">
        <f t="shared" si="1353"/>
        <v>RWR</v>
      </c>
    </row>
    <row r="3305" spans="56:61" hidden="1" x14ac:dyDescent="0.3">
      <c r="BD3305" t="str">
        <f t="shared" si="1352"/>
        <v>RWRMHU SHRODELLS (ADULT MALDEN WARD)</v>
      </c>
      <c r="BE3305" s="104" t="s">
        <v>1801</v>
      </c>
      <c r="BF3305" s="104" t="s">
        <v>1802</v>
      </c>
      <c r="BG3305" s="104" t="s">
        <v>1801</v>
      </c>
      <c r="BH3305" s="104" t="s">
        <v>1802</v>
      </c>
      <c r="BI3305" s="104" t="str">
        <f t="shared" si="1353"/>
        <v>RWR</v>
      </c>
    </row>
    <row r="3306" spans="56:61" hidden="1" x14ac:dyDescent="0.3">
      <c r="BD3306" t="str">
        <f t="shared" si="1352"/>
        <v>RWRNASCOT LAWN</v>
      </c>
      <c r="BE3306" s="104" t="s">
        <v>1766</v>
      </c>
      <c r="BF3306" s="104" t="s">
        <v>1767</v>
      </c>
      <c r="BG3306" s="104" t="s">
        <v>1766</v>
      </c>
      <c r="BH3306" s="104" t="s">
        <v>1767</v>
      </c>
      <c r="BI3306" s="104" t="str">
        <f t="shared" si="1353"/>
        <v>RWR</v>
      </c>
    </row>
    <row r="3307" spans="56:61" ht="14.4" hidden="1" x14ac:dyDescent="0.3">
      <c r="BD3307" t="str">
        <f t="shared" si="1352"/>
        <v>RWRPROSPECT HOUSE</v>
      </c>
      <c r="BE3307" s="109" t="s">
        <v>8744</v>
      </c>
      <c r="BF3307" s="109" t="s">
        <v>8745</v>
      </c>
      <c r="BG3307" s="109" t="s">
        <v>8744</v>
      </c>
      <c r="BH3307" s="109" t="s">
        <v>8745</v>
      </c>
      <c r="BI3307" s="104" t="str">
        <f t="shared" si="1353"/>
        <v>RWR</v>
      </c>
    </row>
    <row r="3308" spans="56:61" hidden="1" x14ac:dyDescent="0.3">
      <c r="BD3308" t="str">
        <f t="shared" si="1352"/>
        <v>RWRQE2 ADULT MYMMS WARD MENTAL HEALTH UNIT</v>
      </c>
      <c r="BE3308" s="104" t="s">
        <v>1813</v>
      </c>
      <c r="BF3308" s="104" t="s">
        <v>1814</v>
      </c>
      <c r="BG3308" s="104" t="s">
        <v>1813</v>
      </c>
      <c r="BH3308" s="104" t="s">
        <v>1814</v>
      </c>
      <c r="BI3308" s="104" t="str">
        <f t="shared" si="1353"/>
        <v>RWR</v>
      </c>
    </row>
    <row r="3309" spans="56:61" hidden="1" x14ac:dyDescent="0.3">
      <c r="BD3309" t="str">
        <f t="shared" si="1352"/>
        <v>RWRQE2 ADULT WELWYN WARD MENTAL HEALTH UNIT</v>
      </c>
      <c r="BE3309" s="104" t="s">
        <v>1811</v>
      </c>
      <c r="BF3309" s="104" t="s">
        <v>1812</v>
      </c>
      <c r="BG3309" s="104" t="s">
        <v>1811</v>
      </c>
      <c r="BH3309" s="104" t="s">
        <v>1812</v>
      </c>
      <c r="BI3309" s="104" t="str">
        <f t="shared" si="1353"/>
        <v>RWR</v>
      </c>
    </row>
    <row r="3310" spans="56:61" hidden="1" x14ac:dyDescent="0.3">
      <c r="BD3310" t="str">
        <f t="shared" si="1352"/>
        <v>RWRQE2 MOTHER &amp; BABY THUMBSWOOD UNIT MENTAL HEALTH UNIT</v>
      </c>
      <c r="BE3310" s="104" t="s">
        <v>1815</v>
      </c>
      <c r="BF3310" s="104" t="s">
        <v>1816</v>
      </c>
      <c r="BG3310" s="104" t="s">
        <v>1815</v>
      </c>
      <c r="BH3310" s="104" t="s">
        <v>1816</v>
      </c>
      <c r="BI3310" s="104" t="str">
        <f t="shared" si="1353"/>
        <v>RWR</v>
      </c>
    </row>
    <row r="3311" spans="56:61" hidden="1" x14ac:dyDescent="0.3">
      <c r="BD3311" t="str">
        <f t="shared" si="1352"/>
        <v>RWRRAID - NORTH EAST</v>
      </c>
      <c r="BE3311" s="104" t="s">
        <v>1848</v>
      </c>
      <c r="BF3311" s="104" t="s">
        <v>1849</v>
      </c>
      <c r="BG3311" s="104" t="s">
        <v>1848</v>
      </c>
      <c r="BH3311" s="104" t="s">
        <v>1849</v>
      </c>
      <c r="BI3311" s="104" t="str">
        <f t="shared" si="1353"/>
        <v>RWR</v>
      </c>
    </row>
    <row r="3312" spans="56:61" hidden="1" x14ac:dyDescent="0.3">
      <c r="BD3312" t="str">
        <f t="shared" si="1352"/>
        <v>RWRRAID - SOUTH WEST HERTS</v>
      </c>
      <c r="BE3312" s="104" t="s">
        <v>1846</v>
      </c>
      <c r="BF3312" s="104" t="s">
        <v>1847</v>
      </c>
      <c r="BG3312" s="104" t="s">
        <v>1846</v>
      </c>
      <c r="BH3312" s="104" t="s">
        <v>1847</v>
      </c>
      <c r="BI3312" s="104" t="str">
        <f t="shared" si="1353"/>
        <v>RWR</v>
      </c>
    </row>
    <row r="3313" spans="56:61" hidden="1" x14ac:dyDescent="0.3">
      <c r="BD3313" t="str">
        <f t="shared" si="1352"/>
        <v>RWRSAFFRON GROUND</v>
      </c>
      <c r="BE3313" s="104" t="s">
        <v>1823</v>
      </c>
      <c r="BF3313" s="104" t="s">
        <v>1824</v>
      </c>
      <c r="BG3313" s="104" t="s">
        <v>1823</v>
      </c>
      <c r="BH3313" s="104" t="s">
        <v>1824</v>
      </c>
      <c r="BI3313" s="104" t="str">
        <f t="shared" si="1353"/>
        <v>RWR</v>
      </c>
    </row>
    <row r="3314" spans="56:61" hidden="1" x14ac:dyDescent="0.3">
      <c r="BD3314" t="str">
        <f t="shared" si="1352"/>
        <v>RWRSAFFRON GROUND</v>
      </c>
      <c r="BE3314" s="104" t="s">
        <v>1829</v>
      </c>
      <c r="BF3314" s="104" t="s">
        <v>1824</v>
      </c>
      <c r="BG3314" s="104" t="s">
        <v>1829</v>
      </c>
      <c r="BH3314" s="104" t="s">
        <v>1824</v>
      </c>
      <c r="BI3314" s="104" t="str">
        <f t="shared" si="1353"/>
        <v>RWR</v>
      </c>
    </row>
    <row r="3315" spans="56:61" ht="14.4" hidden="1" x14ac:dyDescent="0.3">
      <c r="BD3315" t="str">
        <f t="shared" si="1352"/>
        <v>RWRSEWARD LODGE</v>
      </c>
      <c r="BE3315" s="109" t="s">
        <v>8750</v>
      </c>
      <c r="BF3315" s="109" t="s">
        <v>8751</v>
      </c>
      <c r="BG3315" s="109" t="s">
        <v>8750</v>
      </c>
      <c r="BH3315" s="109" t="s">
        <v>8751</v>
      </c>
      <c r="BI3315" s="104" t="str">
        <f t="shared" si="1353"/>
        <v>RWR</v>
      </c>
    </row>
    <row r="3316" spans="56:61" hidden="1" x14ac:dyDescent="0.3">
      <c r="BD3316" t="str">
        <f t="shared" si="1352"/>
        <v>RWRSHRODELLS UNIT</v>
      </c>
      <c r="BE3316" s="104" t="s">
        <v>1792</v>
      </c>
      <c r="BF3316" s="104" t="s">
        <v>1793</v>
      </c>
      <c r="BG3316" s="104" t="s">
        <v>1792</v>
      </c>
      <c r="BH3316" s="104" t="s">
        <v>1793</v>
      </c>
      <c r="BI3316" s="104" t="str">
        <f t="shared" si="1353"/>
        <v>RWR</v>
      </c>
    </row>
    <row r="3317" spans="56:61" hidden="1" x14ac:dyDescent="0.3">
      <c r="BD3317" t="str">
        <f t="shared" si="1352"/>
        <v>RWRSOUTH WEST HERTS COMMUNITY DRUG ALCOHOL UNIT (CDAT)</v>
      </c>
      <c r="BE3317" s="104" t="s">
        <v>1817</v>
      </c>
      <c r="BF3317" s="104" t="s">
        <v>1818</v>
      </c>
      <c r="BG3317" s="104" t="s">
        <v>1817</v>
      </c>
      <c r="BH3317" s="104" t="s">
        <v>1818</v>
      </c>
      <c r="BI3317" s="104" t="str">
        <f t="shared" si="1353"/>
        <v>RWR</v>
      </c>
    </row>
    <row r="3318" spans="56:61" hidden="1" x14ac:dyDescent="0.3">
      <c r="BD3318" t="str">
        <f t="shared" si="1352"/>
        <v>RWRSPECIAL CARE BABY UNIT (HEMEL HEMPSTEAD GENERAL HOSPITAL)</v>
      </c>
      <c r="BE3318" s="104" t="s">
        <v>1768</v>
      </c>
      <c r="BF3318" s="104" t="s">
        <v>1769</v>
      </c>
      <c r="BG3318" s="104" t="s">
        <v>1768</v>
      </c>
      <c r="BH3318" s="104" t="s">
        <v>1769</v>
      </c>
      <c r="BI3318" s="104" t="str">
        <f t="shared" si="1353"/>
        <v>RWR</v>
      </c>
    </row>
    <row r="3319" spans="56:61" hidden="1" x14ac:dyDescent="0.3">
      <c r="BD3319" t="str">
        <f t="shared" si="1352"/>
        <v>RWRSPECIAL CARE BABY UNIT (WATFORD GENERAL HOSPITAL)</v>
      </c>
      <c r="BE3319" s="104" t="s">
        <v>1770</v>
      </c>
      <c r="BF3319" s="104" t="s">
        <v>1771</v>
      </c>
      <c r="BG3319" s="104" t="s">
        <v>1770</v>
      </c>
      <c r="BH3319" s="104" t="s">
        <v>1771</v>
      </c>
      <c r="BI3319" s="104" t="str">
        <f t="shared" si="1353"/>
        <v>RWR</v>
      </c>
    </row>
    <row r="3320" spans="56:61" hidden="1" x14ac:dyDescent="0.3">
      <c r="BD3320" t="str">
        <f t="shared" si="1352"/>
        <v>RWRST ALBANS CDC</v>
      </c>
      <c r="BE3320" s="104" t="s">
        <v>1772</v>
      </c>
      <c r="BF3320" s="104" t="s">
        <v>1773</v>
      </c>
      <c r="BG3320" s="104" t="s">
        <v>1772</v>
      </c>
      <c r="BH3320" s="104" t="s">
        <v>1773</v>
      </c>
      <c r="BI3320" s="104" t="str">
        <f t="shared" si="1353"/>
        <v>RWR</v>
      </c>
    </row>
    <row r="3321" spans="56:61" ht="14.4" hidden="1" x14ac:dyDescent="0.3">
      <c r="BD3321" t="str">
        <f t="shared" si="1352"/>
        <v>RWRST ALBANS ROAD</v>
      </c>
      <c r="BE3321" s="109" t="s">
        <v>8752</v>
      </c>
      <c r="BF3321" s="109" t="s">
        <v>8753</v>
      </c>
      <c r="BG3321" s="109" t="s">
        <v>8752</v>
      </c>
      <c r="BH3321" s="109" t="s">
        <v>8753</v>
      </c>
      <c r="BI3321" s="104" t="str">
        <f t="shared" si="1353"/>
        <v>RWR</v>
      </c>
    </row>
    <row r="3322" spans="56:61" hidden="1" x14ac:dyDescent="0.3">
      <c r="BD3322" t="str">
        <f t="shared" si="1352"/>
        <v>RWRST CLAIRES</v>
      </c>
      <c r="BE3322" s="104" t="s">
        <v>1774</v>
      </c>
      <c r="BF3322" s="104" t="s">
        <v>1775</v>
      </c>
      <c r="BG3322" s="104" t="s">
        <v>1774</v>
      </c>
      <c r="BH3322" s="104" t="s">
        <v>1775</v>
      </c>
      <c r="BI3322" s="104" t="str">
        <f t="shared" si="1353"/>
        <v>RWR</v>
      </c>
    </row>
    <row r="3323" spans="56:61" hidden="1" x14ac:dyDescent="0.3">
      <c r="BD3323" t="str">
        <f t="shared" si="1352"/>
        <v>RWRST JULIANS</v>
      </c>
      <c r="BE3323" s="104" t="s">
        <v>1776</v>
      </c>
      <c r="BF3323" s="104" t="s">
        <v>1777</v>
      </c>
      <c r="BG3323" s="104" t="s">
        <v>1776</v>
      </c>
      <c r="BH3323" s="104" t="s">
        <v>1777</v>
      </c>
      <c r="BI3323" s="104" t="str">
        <f t="shared" si="1353"/>
        <v>RWR</v>
      </c>
    </row>
    <row r="3324" spans="56:61" hidden="1" x14ac:dyDescent="0.3">
      <c r="BD3324" t="str">
        <f t="shared" si="1352"/>
        <v>RWRST MARGARET'S HOSPITAL</v>
      </c>
      <c r="BE3324" s="104" t="s">
        <v>1825</v>
      </c>
      <c r="BF3324" s="104" t="s">
        <v>1826</v>
      </c>
      <c r="BG3324" s="104" t="s">
        <v>1825</v>
      </c>
      <c r="BH3324" s="104" t="s">
        <v>1826</v>
      </c>
      <c r="BI3324" s="104" t="str">
        <f t="shared" si="1353"/>
        <v>RWR</v>
      </c>
    </row>
    <row r="3325" spans="56:61" hidden="1" x14ac:dyDescent="0.3">
      <c r="BD3325" t="str">
        <f t="shared" si="1352"/>
        <v>RWRST NICHOLAS WARD</v>
      </c>
      <c r="BE3325" s="104" t="s">
        <v>1778</v>
      </c>
      <c r="BF3325" s="104" t="s">
        <v>1779</v>
      </c>
      <c r="BG3325" s="104" t="s">
        <v>1778</v>
      </c>
      <c r="BH3325" s="104" t="s">
        <v>1779</v>
      </c>
      <c r="BI3325" s="104" t="str">
        <f t="shared" si="1353"/>
        <v>RWR</v>
      </c>
    </row>
    <row r="3326" spans="56:61" hidden="1" x14ac:dyDescent="0.3">
      <c r="BD3326" t="str">
        <f t="shared" si="1352"/>
        <v>RWRST PAULS (HEMEL HEMPSTEAD)</v>
      </c>
      <c r="BE3326" s="104" t="s">
        <v>1780</v>
      </c>
      <c r="BF3326" s="104" t="s">
        <v>1781</v>
      </c>
      <c r="BG3326" s="104" t="s">
        <v>1780</v>
      </c>
      <c r="BH3326" s="104" t="s">
        <v>1781</v>
      </c>
      <c r="BI3326" s="104" t="str">
        <f t="shared" si="1353"/>
        <v>RWR</v>
      </c>
    </row>
    <row r="3327" spans="56:61" hidden="1" x14ac:dyDescent="0.3">
      <c r="BD3327" t="str">
        <f t="shared" si="1352"/>
        <v>RWRSTEVENAGE CDAT</v>
      </c>
      <c r="BE3327" s="104" t="s">
        <v>1834</v>
      </c>
      <c r="BF3327" s="104" t="s">
        <v>1835</v>
      </c>
      <c r="BG3327" s="104" t="s">
        <v>1834</v>
      </c>
      <c r="BH3327" s="104" t="s">
        <v>1835</v>
      </c>
      <c r="BI3327" s="104" t="str">
        <f t="shared" si="1353"/>
        <v>RWR</v>
      </c>
    </row>
    <row r="3328" spans="56:61" hidden="1" x14ac:dyDescent="0.3">
      <c r="BD3328" t="str">
        <f t="shared" si="1352"/>
        <v>RWRSTEVENAGE CMHC</v>
      </c>
      <c r="BE3328" s="104" t="s">
        <v>1782</v>
      </c>
      <c r="BF3328" s="104" t="s">
        <v>1783</v>
      </c>
      <c r="BG3328" s="104" t="s">
        <v>1782</v>
      </c>
      <c r="BH3328" s="104" t="s">
        <v>1783</v>
      </c>
      <c r="BI3328" s="104" t="str">
        <f t="shared" si="1353"/>
        <v>RWR</v>
      </c>
    </row>
    <row r="3329" spans="56:61" hidden="1" x14ac:dyDescent="0.3">
      <c r="BD3329" t="str">
        <f t="shared" si="1352"/>
        <v>RWRSW CATT</v>
      </c>
      <c r="BE3329" s="104" t="s">
        <v>1838</v>
      </c>
      <c r="BF3329" s="104" t="s">
        <v>1839</v>
      </c>
      <c r="BG3329" s="104" t="s">
        <v>1838</v>
      </c>
      <c r="BH3329" s="104" t="s">
        <v>1839</v>
      </c>
      <c r="BI3329" s="104" t="str">
        <f t="shared" si="1353"/>
        <v>RWR</v>
      </c>
    </row>
    <row r="3330" spans="56:61" hidden="1" x14ac:dyDescent="0.3">
      <c r="BD3330" t="str">
        <f t="shared" si="1352"/>
        <v>RWRTHE BEACON</v>
      </c>
      <c r="BE3330" s="104" t="s">
        <v>1830</v>
      </c>
      <c r="BF3330" s="104" t="s">
        <v>1831</v>
      </c>
      <c r="BG3330" s="104" t="s">
        <v>1830</v>
      </c>
      <c r="BH3330" s="104" t="s">
        <v>1831</v>
      </c>
      <c r="BI3330" s="104" t="str">
        <f t="shared" si="1353"/>
        <v>RWR</v>
      </c>
    </row>
    <row r="3331" spans="56:61" hidden="1" x14ac:dyDescent="0.3">
      <c r="BD3331" t="str">
        <f t="shared" si="1352"/>
        <v>RWRTHE KESTRELS</v>
      </c>
      <c r="BE3331" s="104" t="s">
        <v>1788</v>
      </c>
      <c r="BF3331" s="104" t="s">
        <v>1789</v>
      </c>
      <c r="BG3331" s="104" t="s">
        <v>1788</v>
      </c>
      <c r="BH3331" s="104" t="s">
        <v>1789</v>
      </c>
      <c r="BI3331" s="104" t="str">
        <f t="shared" si="1353"/>
        <v>RWR</v>
      </c>
    </row>
    <row r="3332" spans="56:61" hidden="1" x14ac:dyDescent="0.3">
      <c r="BD3332" t="str">
        <f t="shared" si="1352"/>
        <v>RWRTHE ORCHARDS</v>
      </c>
      <c r="BE3332" s="104" t="s">
        <v>1784</v>
      </c>
      <c r="BF3332" s="104" t="s">
        <v>1785</v>
      </c>
      <c r="BG3332" s="104" t="s">
        <v>1784</v>
      </c>
      <c r="BH3332" s="104" t="s">
        <v>1785</v>
      </c>
      <c r="BI3332" s="104" t="str">
        <f t="shared" si="1353"/>
        <v>RWR</v>
      </c>
    </row>
    <row r="3333" spans="56:61" hidden="1" x14ac:dyDescent="0.3">
      <c r="BD3333" t="str">
        <f t="shared" si="1352"/>
        <v>RWRTHE STEWARTS</v>
      </c>
      <c r="BE3333" s="104" t="s">
        <v>1786</v>
      </c>
      <c r="BF3333" s="104" t="s">
        <v>1787</v>
      </c>
      <c r="BG3333" s="104" t="s">
        <v>1786</v>
      </c>
      <c r="BH3333" s="104" t="s">
        <v>1787</v>
      </c>
      <c r="BI3333" s="104" t="str">
        <f t="shared" si="1353"/>
        <v>RWR</v>
      </c>
    </row>
    <row r="3334" spans="56:61" hidden="1" x14ac:dyDescent="0.3">
      <c r="BD3334" t="str">
        <f t="shared" si="1352"/>
        <v>RWVAOT(EEM)&amp; RIL(EXETER S&amp;W)</v>
      </c>
      <c r="BE3334" s="104" t="s">
        <v>5557</v>
      </c>
      <c r="BF3334" s="104" t="s">
        <v>5558</v>
      </c>
      <c r="BG3334" s="104" t="s">
        <v>5557</v>
      </c>
      <c r="BH3334" s="104" t="s">
        <v>5558</v>
      </c>
      <c r="BI3334" s="104" t="str">
        <f t="shared" si="1353"/>
        <v>RWV</v>
      </c>
    </row>
    <row r="3335" spans="56:61" hidden="1" x14ac:dyDescent="0.3">
      <c r="BD3335" t="str">
        <f t="shared" si="1352"/>
        <v>RWVBIDEFORD AND DISTRICT HOSPITAL</v>
      </c>
      <c r="BE3335" s="104" t="s">
        <v>5466</v>
      </c>
      <c r="BF3335" s="104" t="s">
        <v>5467</v>
      </c>
      <c r="BG3335" s="104" t="s">
        <v>5466</v>
      </c>
      <c r="BH3335" s="104" t="s">
        <v>5467</v>
      </c>
      <c r="BI3335" s="104" t="str">
        <f t="shared" si="1353"/>
        <v>RWV</v>
      </c>
    </row>
    <row r="3336" spans="56:61" hidden="1" x14ac:dyDescent="0.3">
      <c r="BD3336" t="str">
        <f t="shared" si="1352"/>
        <v>RWVCHANNINGS WOOD (HEALTH)</v>
      </c>
      <c r="BE3336" s="104" t="s">
        <v>5513</v>
      </c>
      <c r="BF3336" s="104" t="s">
        <v>5514</v>
      </c>
      <c r="BG3336" s="104" t="s">
        <v>5513</v>
      </c>
      <c r="BH3336" s="104" t="s">
        <v>5514</v>
      </c>
      <c r="BI3336" s="104" t="str">
        <f t="shared" si="1353"/>
        <v>RWV</v>
      </c>
    </row>
    <row r="3337" spans="56:61" hidden="1" x14ac:dyDescent="0.3">
      <c r="BD3337" t="str">
        <f t="shared" si="1352"/>
        <v>RWVCOOMBEHAVEN WARD</v>
      </c>
      <c r="BE3337" s="104" t="s">
        <v>5577</v>
      </c>
      <c r="BF3337" s="104" t="s">
        <v>5578</v>
      </c>
      <c r="BG3337" s="104" t="s">
        <v>5577</v>
      </c>
      <c r="BH3337" s="104" t="s">
        <v>5578</v>
      </c>
      <c r="BI3337" s="104" t="str">
        <f t="shared" si="1353"/>
        <v>RWV</v>
      </c>
    </row>
    <row r="3338" spans="56:61" hidden="1" x14ac:dyDescent="0.3">
      <c r="BD3338" t="str">
        <f t="shared" si="1352"/>
        <v>RWVCRHT EAST DEVON</v>
      </c>
      <c r="BE3338" s="104" t="s">
        <v>5536</v>
      </c>
      <c r="BF3338" s="104" t="s">
        <v>5537</v>
      </c>
      <c r="BG3338" s="104" t="s">
        <v>5536</v>
      </c>
      <c r="BH3338" s="104" t="s">
        <v>5537</v>
      </c>
      <c r="BI3338" s="104" t="str">
        <f t="shared" si="1353"/>
        <v>RWV</v>
      </c>
    </row>
    <row r="3339" spans="56:61" hidden="1" x14ac:dyDescent="0.3">
      <c r="BD3339" t="str">
        <f t="shared" si="1352"/>
        <v>RWVCRHT EXETER</v>
      </c>
      <c r="BE3339" s="104" t="s">
        <v>5551</v>
      </c>
      <c r="BF3339" s="104" t="s">
        <v>5552</v>
      </c>
      <c r="BG3339" s="104" t="s">
        <v>5551</v>
      </c>
      <c r="BH3339" s="104" t="s">
        <v>5552</v>
      </c>
      <c r="BI3339" s="104" t="str">
        <f t="shared" si="1353"/>
        <v>RWV</v>
      </c>
    </row>
    <row r="3340" spans="56:61" hidden="1" x14ac:dyDescent="0.3">
      <c r="BD3340" t="str">
        <f t="shared" si="1352"/>
        <v>RWVCRHT MID DEVON</v>
      </c>
      <c r="BE3340" s="104" t="s">
        <v>5563</v>
      </c>
      <c r="BF3340" s="104" t="s">
        <v>5564</v>
      </c>
      <c r="BG3340" s="104" t="s">
        <v>5563</v>
      </c>
      <c r="BH3340" s="104" t="s">
        <v>5564</v>
      </c>
      <c r="BI3340" s="104" t="str">
        <f t="shared" si="1353"/>
        <v>RWV</v>
      </c>
    </row>
    <row r="3341" spans="56:61" hidden="1" x14ac:dyDescent="0.3">
      <c r="BD3341" t="str">
        <f t="shared" si="1352"/>
        <v>RWVCRS TEIGNBRIDGE</v>
      </c>
      <c r="BE3341" s="104" t="s">
        <v>5525</v>
      </c>
      <c r="BF3341" s="104" t="s">
        <v>5526</v>
      </c>
      <c r="BG3341" s="104" t="s">
        <v>5525</v>
      </c>
      <c r="BH3341" s="104" t="s">
        <v>5526</v>
      </c>
      <c r="BI3341" s="104" t="str">
        <f t="shared" si="1353"/>
        <v>RWV</v>
      </c>
    </row>
    <row r="3342" spans="56:61" hidden="1" x14ac:dyDescent="0.3">
      <c r="BD3342" t="str">
        <f t="shared" si="1352"/>
        <v>RWVCULVERHAY</v>
      </c>
      <c r="BE3342" s="104" t="s">
        <v>5468</v>
      </c>
      <c r="BF3342" s="104" t="s">
        <v>5469</v>
      </c>
      <c r="BG3342" s="104" t="s">
        <v>5468</v>
      </c>
      <c r="BH3342" s="104" t="s">
        <v>5469</v>
      </c>
      <c r="BI3342" s="104" t="str">
        <f t="shared" si="1353"/>
        <v>RWV</v>
      </c>
    </row>
    <row r="3343" spans="56:61" hidden="1" x14ac:dyDescent="0.3">
      <c r="BD3343" t="str">
        <f t="shared" si="1352"/>
        <v>RWVDARTMOOR (HEALTH)</v>
      </c>
      <c r="BE3343" s="104" t="s">
        <v>5515</v>
      </c>
      <c r="BF3343" s="104" t="s">
        <v>5516</v>
      </c>
      <c r="BG3343" s="104" t="s">
        <v>5515</v>
      </c>
      <c r="BH3343" s="104" t="s">
        <v>5516</v>
      </c>
      <c r="BI3343" s="104" t="str">
        <f t="shared" si="1353"/>
        <v>RWV</v>
      </c>
    </row>
    <row r="3344" spans="56:61" hidden="1" x14ac:dyDescent="0.3">
      <c r="BD3344" t="str">
        <f t="shared" si="1352"/>
        <v>RWVDELDERFIELD WARD</v>
      </c>
      <c r="BE3344" s="104" t="s">
        <v>5579</v>
      </c>
      <c r="BF3344" s="104" t="s">
        <v>5580</v>
      </c>
      <c r="BG3344" s="104" t="s">
        <v>5579</v>
      </c>
      <c r="BH3344" s="104" t="s">
        <v>5580</v>
      </c>
      <c r="BI3344" s="104" t="str">
        <f t="shared" si="1353"/>
        <v>RWV</v>
      </c>
    </row>
    <row r="3345" spans="56:61" hidden="1" x14ac:dyDescent="0.3">
      <c r="BD3345" t="str">
        <f t="shared" si="1352"/>
        <v>RWVDEVON DRUG SERV (EEM P/C)</v>
      </c>
      <c r="BE3345" s="104" t="s">
        <v>5532</v>
      </c>
      <c r="BF3345" s="104" t="s">
        <v>5533</v>
      </c>
      <c r="BG3345" s="104" t="s">
        <v>5532</v>
      </c>
      <c r="BH3345" s="104" t="s">
        <v>5533</v>
      </c>
      <c r="BI3345" s="104" t="str">
        <f t="shared" si="1353"/>
        <v>RWV</v>
      </c>
    </row>
    <row r="3346" spans="56:61" hidden="1" x14ac:dyDescent="0.3">
      <c r="BD3346" t="str">
        <f t="shared" si="1352"/>
        <v>RWVDEVON DRUG SERV (EEM)</v>
      </c>
      <c r="BE3346" s="104" t="s">
        <v>5534</v>
      </c>
      <c r="BF3346" s="104" t="s">
        <v>5535</v>
      </c>
      <c r="BG3346" s="104" t="s">
        <v>5534</v>
      </c>
      <c r="BH3346" s="104" t="s">
        <v>5535</v>
      </c>
      <c r="BI3346" s="104" t="str">
        <f t="shared" si="1353"/>
        <v>RWV</v>
      </c>
    </row>
    <row r="3347" spans="56:61" hidden="1" x14ac:dyDescent="0.3">
      <c r="BD3347" t="str">
        <f t="shared" si="1352"/>
        <v>RWVDEVON DRUG SERV (EEM) NMP</v>
      </c>
      <c r="BE3347" s="104" t="s">
        <v>5589</v>
      </c>
      <c r="BF3347" s="104" t="s">
        <v>5590</v>
      </c>
      <c r="BG3347" s="104" t="s">
        <v>5589</v>
      </c>
      <c r="BH3347" s="104" t="s">
        <v>5590</v>
      </c>
      <c r="BI3347" s="104" t="str">
        <f t="shared" si="1353"/>
        <v>RWV</v>
      </c>
    </row>
    <row r="3348" spans="56:61" hidden="1" x14ac:dyDescent="0.3">
      <c r="BD3348" t="str">
        <f t="shared" si="1352"/>
        <v>RWVDEVON DRUG SERV (S&amp;W) NMP</v>
      </c>
      <c r="BE3348" s="104" t="s">
        <v>5585</v>
      </c>
      <c r="BF3348" s="104" t="s">
        <v>5586</v>
      </c>
      <c r="BG3348" s="104" t="s">
        <v>5585</v>
      </c>
      <c r="BH3348" s="104" t="s">
        <v>5586</v>
      </c>
      <c r="BI3348" s="104" t="str">
        <f t="shared" si="1353"/>
        <v>RWV</v>
      </c>
    </row>
    <row r="3349" spans="56:61" hidden="1" x14ac:dyDescent="0.3">
      <c r="BD3349" t="str">
        <f t="shared" si="1352"/>
        <v>RWVDEVON DRUG SERV(NORTH)NMP</v>
      </c>
      <c r="BE3349" s="104" t="s">
        <v>5593</v>
      </c>
      <c r="BF3349" s="104" t="s">
        <v>5594</v>
      </c>
      <c r="BG3349" s="104" t="s">
        <v>5593</v>
      </c>
      <c r="BH3349" s="104" t="s">
        <v>5594</v>
      </c>
      <c r="BI3349" s="104" t="str">
        <f t="shared" si="1353"/>
        <v>RWV</v>
      </c>
    </row>
    <row r="3350" spans="56:61" hidden="1" x14ac:dyDescent="0.3">
      <c r="BD3350" t="str">
        <f t="shared" si="1352"/>
        <v>RWVDEVON DRUG SERV(NRTH P/C)</v>
      </c>
      <c r="BE3350" s="104" t="s">
        <v>5559</v>
      </c>
      <c r="BF3350" s="104" t="s">
        <v>5560</v>
      </c>
      <c r="BG3350" s="104" t="s">
        <v>5559</v>
      </c>
      <c r="BH3350" s="104" t="s">
        <v>5560</v>
      </c>
      <c r="BI3350" s="104" t="str">
        <f t="shared" si="1353"/>
        <v>RWV</v>
      </c>
    </row>
    <row r="3351" spans="56:61" hidden="1" x14ac:dyDescent="0.3">
      <c r="BD3351" t="str">
        <f t="shared" si="1352"/>
        <v>RWVDEVON DRUG SV(EEM P/C)NMP</v>
      </c>
      <c r="BE3351" s="104" t="s">
        <v>5591</v>
      </c>
      <c r="BF3351" s="104" t="s">
        <v>5592</v>
      </c>
      <c r="BG3351" s="104" t="s">
        <v>5591</v>
      </c>
      <c r="BH3351" s="104" t="s">
        <v>5592</v>
      </c>
      <c r="BI3351" s="104" t="str">
        <f t="shared" si="1353"/>
        <v>RWV</v>
      </c>
    </row>
    <row r="3352" spans="56:61" hidden="1" x14ac:dyDescent="0.3">
      <c r="BD3352" t="str">
        <f t="shared" si="1352"/>
        <v>RWVDEVON DRUG SV(NTH P/C)NMP</v>
      </c>
      <c r="BE3352" s="104" t="s">
        <v>5595</v>
      </c>
      <c r="BF3352" s="104" t="s">
        <v>5596</v>
      </c>
      <c r="BG3352" s="104" t="s">
        <v>5595</v>
      </c>
      <c r="BH3352" s="104" t="s">
        <v>5596</v>
      </c>
      <c r="BI3352" s="104" t="str">
        <f t="shared" si="1353"/>
        <v>RWV</v>
      </c>
    </row>
    <row r="3353" spans="56:61" hidden="1" x14ac:dyDescent="0.3">
      <c r="BD3353" t="str">
        <f t="shared" si="1352"/>
        <v>RWVDEVON DRUG SV(S&amp;W P/C)NMP</v>
      </c>
      <c r="BE3353" s="104" t="s">
        <v>5587</v>
      </c>
      <c r="BF3353" s="104" t="s">
        <v>5588</v>
      </c>
      <c r="BG3353" s="104" t="s">
        <v>5587</v>
      </c>
      <c r="BH3353" s="104" t="s">
        <v>5588</v>
      </c>
      <c r="BI3353" s="104" t="str">
        <f t="shared" si="1353"/>
        <v>RWV</v>
      </c>
    </row>
    <row r="3354" spans="56:61" hidden="1" x14ac:dyDescent="0.3">
      <c r="BD3354" t="str">
        <f t="shared" si="1352"/>
        <v>RWVDIX'S FIELD</v>
      </c>
      <c r="BE3354" s="104" t="s">
        <v>5497</v>
      </c>
      <c r="BF3354" s="104" t="s">
        <v>5498</v>
      </c>
      <c r="BG3354" s="104" t="s">
        <v>5497</v>
      </c>
      <c r="BH3354" s="104" t="s">
        <v>5498</v>
      </c>
      <c r="BI3354" s="104" t="str">
        <f t="shared" si="1353"/>
        <v>RWV</v>
      </c>
    </row>
    <row r="3355" spans="56:61" hidden="1" x14ac:dyDescent="0.3">
      <c r="BD3355" t="str">
        <f t="shared" si="1352"/>
        <v>RWVEXETER (HEALTH)</v>
      </c>
      <c r="BE3355" s="104" t="s">
        <v>5511</v>
      </c>
      <c r="BF3355" s="104" t="s">
        <v>5512</v>
      </c>
      <c r="BG3355" s="104" t="s">
        <v>5511</v>
      </c>
      <c r="BH3355" s="104" t="s">
        <v>5512</v>
      </c>
      <c r="BI3355" s="104" t="str">
        <f t="shared" si="1353"/>
        <v>RWV</v>
      </c>
    </row>
    <row r="3356" spans="56:61" hidden="1" x14ac:dyDescent="0.3">
      <c r="BD3356" t="str">
        <f t="shared" si="1352"/>
        <v>RWVEXETER CRS (NMP)</v>
      </c>
      <c r="BE3356" s="104" t="s">
        <v>5601</v>
      </c>
      <c r="BF3356" s="104" t="s">
        <v>5602</v>
      </c>
      <c r="BG3356" s="104" t="s">
        <v>5601</v>
      </c>
      <c r="BH3356" s="104" t="s">
        <v>5602</v>
      </c>
      <c r="BI3356" s="104" t="str">
        <f t="shared" si="1353"/>
        <v>RWV</v>
      </c>
    </row>
    <row r="3357" spans="56:61" hidden="1" x14ac:dyDescent="0.3">
      <c r="BD3357" t="str">
        <f t="shared" si="1352"/>
        <v>RWVFRANKLYN COMMUNITY HOSPITAL</v>
      </c>
      <c r="BE3357" s="104" t="s">
        <v>5519</v>
      </c>
      <c r="BF3357" s="104" t="s">
        <v>5520</v>
      </c>
      <c r="BG3357" s="104" t="s">
        <v>5519</v>
      </c>
      <c r="BH3357" s="104" t="s">
        <v>5520</v>
      </c>
      <c r="BI3357" s="104" t="str">
        <f t="shared" si="1353"/>
        <v>RWV</v>
      </c>
    </row>
    <row r="3358" spans="56:61" hidden="1" x14ac:dyDescent="0.3">
      <c r="BD3358" t="str">
        <f t="shared" si="1352"/>
        <v>RWVHALDON UNIT</v>
      </c>
      <c r="BE3358" s="104" t="s">
        <v>5567</v>
      </c>
      <c r="BF3358" s="104" t="s">
        <v>5568</v>
      </c>
      <c r="BG3358" s="104" t="s">
        <v>5567</v>
      </c>
      <c r="BH3358" s="104" t="s">
        <v>5568</v>
      </c>
      <c r="BI3358" s="104" t="str">
        <f t="shared" si="1353"/>
        <v>RWV</v>
      </c>
    </row>
    <row r="3359" spans="56:61" hidden="1" x14ac:dyDescent="0.3">
      <c r="BD3359" t="str">
        <f t="shared" si="1352"/>
        <v>RWVHARBOURNE UNIT</v>
      </c>
      <c r="BE3359" s="104" t="s">
        <v>5478</v>
      </c>
      <c r="BF3359" s="104" t="s">
        <v>5479</v>
      </c>
      <c r="BG3359" s="104" t="s">
        <v>5478</v>
      </c>
      <c r="BH3359" s="104" t="s">
        <v>5479</v>
      </c>
      <c r="BI3359" s="104" t="str">
        <f t="shared" si="1353"/>
        <v>RWV</v>
      </c>
    </row>
    <row r="3360" spans="56:61" hidden="1" x14ac:dyDescent="0.3">
      <c r="BD3360" t="str">
        <f t="shared" si="1352"/>
        <v>RWVHILLBANK (CREDITON)</v>
      </c>
      <c r="BE3360" s="104" t="s">
        <v>5489</v>
      </c>
      <c r="BF3360" s="104" t="s">
        <v>5490</v>
      </c>
      <c r="BG3360" s="104" t="s">
        <v>5489</v>
      </c>
      <c r="BH3360" s="104" t="s">
        <v>5490</v>
      </c>
      <c r="BI3360" s="104" t="str">
        <f t="shared" si="1353"/>
        <v>RWV</v>
      </c>
    </row>
    <row r="3361" spans="56:61" hidden="1" x14ac:dyDescent="0.3">
      <c r="BD3361" t="str">
        <f t="shared" si="1352"/>
        <v>RWVKNIGHTSHAYES</v>
      </c>
      <c r="BE3361" s="104" t="s">
        <v>5503</v>
      </c>
      <c r="BF3361" s="104" t="s">
        <v>5504</v>
      </c>
      <c r="BG3361" s="104" t="s">
        <v>5503</v>
      </c>
      <c r="BH3361" s="104" t="s">
        <v>5504</v>
      </c>
      <c r="BI3361" s="104" t="str">
        <f t="shared" si="1353"/>
        <v>RWV</v>
      </c>
    </row>
    <row r="3362" spans="56:61" hidden="1" x14ac:dyDescent="0.3">
      <c r="BD3362" t="str">
        <f t="shared" si="1352"/>
        <v>RWVLARKBY</v>
      </c>
      <c r="BE3362" s="104" t="s">
        <v>5486</v>
      </c>
      <c r="BF3362" s="104" t="s">
        <v>5487</v>
      </c>
      <c r="BG3362" s="104" t="s">
        <v>5486</v>
      </c>
      <c r="BH3362" s="104" t="s">
        <v>5487</v>
      </c>
      <c r="BI3362" s="104" t="str">
        <f t="shared" si="1353"/>
        <v>RWV</v>
      </c>
    </row>
    <row r="3363" spans="56:61" hidden="1" x14ac:dyDescent="0.3">
      <c r="BD3363" t="str">
        <f t="shared" si="1352"/>
        <v>RWVLDS SOUTH AND WEST DEVON</v>
      </c>
      <c r="BE3363" s="104" t="s">
        <v>5581</v>
      </c>
      <c r="BF3363" s="104" t="s">
        <v>5582</v>
      </c>
      <c r="BG3363" s="104" t="s">
        <v>5581</v>
      </c>
      <c r="BH3363" s="104" t="s">
        <v>5582</v>
      </c>
      <c r="BI3363" s="104" t="str">
        <f t="shared" si="1353"/>
        <v>RWV</v>
      </c>
    </row>
    <row r="3364" spans="56:61" hidden="1" x14ac:dyDescent="0.3">
      <c r="BD3364" t="str">
        <f t="shared" si="1352"/>
        <v>RWVLEANDER UNIT</v>
      </c>
      <c r="BE3364" s="104" t="s">
        <v>5505</v>
      </c>
      <c r="BF3364" s="104" t="s">
        <v>5506</v>
      </c>
      <c r="BG3364" s="104" t="s">
        <v>5505</v>
      </c>
      <c r="BH3364" s="104" t="s">
        <v>5506</v>
      </c>
      <c r="BI3364" s="104" t="str">
        <f t="shared" si="1353"/>
        <v>RWV</v>
      </c>
    </row>
    <row r="3365" spans="56:61" hidden="1" x14ac:dyDescent="0.3">
      <c r="BD3365" t="str">
        <f t="shared" si="1352"/>
        <v>RWVMENTAL HEALTH NORTH DEVON (NMP)</v>
      </c>
      <c r="BE3365" s="104" t="s">
        <v>5599</v>
      </c>
      <c r="BF3365" s="104" t="s">
        <v>5600</v>
      </c>
      <c r="BG3365" s="104" t="s">
        <v>5599</v>
      </c>
      <c r="BH3365" s="104" t="s">
        <v>5600</v>
      </c>
      <c r="BI3365" s="104" t="str">
        <f t="shared" si="1353"/>
        <v>RWV</v>
      </c>
    </row>
    <row r="3366" spans="56:61" hidden="1" x14ac:dyDescent="0.3">
      <c r="BD3366" t="str">
        <f t="shared" ref="BD3366:BD3429" si="1354">CONCATENATE(LEFT(BE3366, 3),BF3366)</f>
        <v>RWVMID DEVON R &amp; IL</v>
      </c>
      <c r="BE3366" s="104" t="s">
        <v>5605</v>
      </c>
      <c r="BF3366" s="104" t="s">
        <v>5606</v>
      </c>
      <c r="BG3366" s="104" t="s">
        <v>5605</v>
      </c>
      <c r="BH3366" s="104" t="s">
        <v>5606</v>
      </c>
      <c r="BI3366" s="104" t="str">
        <f t="shared" ref="BI3366:BI3429" si="1355">LEFT(BG3366,3)</f>
        <v>RWV</v>
      </c>
    </row>
    <row r="3367" spans="56:61" hidden="1" x14ac:dyDescent="0.3">
      <c r="BD3367" t="str">
        <f t="shared" si="1354"/>
        <v>RWVNEW LEAF</v>
      </c>
      <c r="BE3367" s="104" t="s">
        <v>5482</v>
      </c>
      <c r="BF3367" s="104" t="s">
        <v>5483</v>
      </c>
      <c r="BG3367" s="104" t="s">
        <v>5482</v>
      </c>
      <c r="BH3367" s="104" t="s">
        <v>5483</v>
      </c>
      <c r="BI3367" s="104" t="str">
        <f t="shared" si="1355"/>
        <v>RWV</v>
      </c>
    </row>
    <row r="3368" spans="56:61" hidden="1" x14ac:dyDescent="0.3">
      <c r="BD3368" t="str">
        <f t="shared" si="1354"/>
        <v>RWVNEWTON ABBOT HOSPITAL</v>
      </c>
      <c r="BE3368" s="104" t="s">
        <v>5488</v>
      </c>
      <c r="BF3368" s="104" t="s">
        <v>2690</v>
      </c>
      <c r="BG3368" s="104" t="s">
        <v>5488</v>
      </c>
      <c r="BH3368" s="104" t="s">
        <v>2690</v>
      </c>
      <c r="BI3368" s="104" t="str">
        <f t="shared" si="1355"/>
        <v>RWV</v>
      </c>
    </row>
    <row r="3369" spans="56:61" hidden="1" x14ac:dyDescent="0.3">
      <c r="BD3369" t="str">
        <f t="shared" si="1354"/>
        <v>RWVNORTH DEVON DAS</v>
      </c>
      <c r="BE3369" s="104" t="s">
        <v>5491</v>
      </c>
      <c r="BF3369" s="104" t="s">
        <v>5492</v>
      </c>
      <c r="BG3369" s="104" t="s">
        <v>5491</v>
      </c>
      <c r="BH3369" s="104" t="s">
        <v>5492</v>
      </c>
      <c r="BI3369" s="104" t="str">
        <f t="shared" si="1355"/>
        <v>RWV</v>
      </c>
    </row>
    <row r="3370" spans="56:61" hidden="1" x14ac:dyDescent="0.3">
      <c r="BD3370" t="str">
        <f t="shared" si="1354"/>
        <v>RWVNORTH DEVON DISTRICT HOSPITAL</v>
      </c>
      <c r="BE3370" s="104" t="s">
        <v>5472</v>
      </c>
      <c r="BF3370" s="104" t="s">
        <v>5473</v>
      </c>
      <c r="BG3370" s="104" t="s">
        <v>5472</v>
      </c>
      <c r="BH3370" s="104" t="s">
        <v>5473</v>
      </c>
      <c r="BI3370" s="104" t="str">
        <f t="shared" si="1355"/>
        <v>RWV</v>
      </c>
    </row>
    <row r="3371" spans="56:61" hidden="1" x14ac:dyDescent="0.3">
      <c r="BD3371" t="str">
        <f t="shared" si="1354"/>
        <v>RWVOKEHAMPTON COMMUNITY HOSPITAL</v>
      </c>
      <c r="BE3371" s="104" t="s">
        <v>5474</v>
      </c>
      <c r="BF3371" s="104" t="s">
        <v>5475</v>
      </c>
      <c r="BG3371" s="104" t="s">
        <v>5474</v>
      </c>
      <c r="BH3371" s="104" t="s">
        <v>5475</v>
      </c>
      <c r="BI3371" s="104" t="str">
        <f t="shared" si="1355"/>
        <v>RWV</v>
      </c>
    </row>
    <row r="3372" spans="56:61" hidden="1" x14ac:dyDescent="0.3">
      <c r="BD3372" t="str">
        <f t="shared" si="1354"/>
        <v>RWVOPMH (CREDITON)</v>
      </c>
      <c r="BE3372" s="104" t="s">
        <v>5571</v>
      </c>
      <c r="BF3372" s="104" t="s">
        <v>5572</v>
      </c>
      <c r="BG3372" s="104" t="s">
        <v>5571</v>
      </c>
      <c r="BH3372" s="104" t="s">
        <v>5572</v>
      </c>
      <c r="BI3372" s="104" t="str">
        <f t="shared" si="1355"/>
        <v>RWV</v>
      </c>
    </row>
    <row r="3373" spans="56:61" hidden="1" x14ac:dyDescent="0.3">
      <c r="BD3373" t="str">
        <f t="shared" si="1354"/>
        <v>RWVOPMH (SIDMOUTH &amp; SEATON)</v>
      </c>
      <c r="BE3373" s="104" t="s">
        <v>5548</v>
      </c>
      <c r="BF3373" s="104" t="s">
        <v>5549</v>
      </c>
      <c r="BG3373" s="104" t="s">
        <v>5548</v>
      </c>
      <c r="BH3373" s="104" t="s">
        <v>5549</v>
      </c>
      <c r="BI3373" s="104" t="str">
        <f t="shared" si="1355"/>
        <v>RWV</v>
      </c>
    </row>
    <row r="3374" spans="56:61" hidden="1" x14ac:dyDescent="0.3">
      <c r="BD3374" t="str">
        <f t="shared" si="1354"/>
        <v>RWVOPMH (TIVERTON/CULLOMPTON)</v>
      </c>
      <c r="BE3374" s="104" t="s">
        <v>5569</v>
      </c>
      <c r="BF3374" s="104" t="s">
        <v>5570</v>
      </c>
      <c r="BG3374" s="104" t="s">
        <v>5569</v>
      </c>
      <c r="BH3374" s="104" t="s">
        <v>5570</v>
      </c>
      <c r="BI3374" s="104" t="str">
        <f t="shared" si="1355"/>
        <v>RWV</v>
      </c>
    </row>
    <row r="3375" spans="56:61" hidden="1" x14ac:dyDescent="0.3">
      <c r="BD3375" t="str">
        <f t="shared" si="1354"/>
        <v>RWVOPMH EAST DEVON COASTAL</v>
      </c>
      <c r="BE3375" s="104" t="s">
        <v>5546</v>
      </c>
      <c r="BF3375" s="104" t="s">
        <v>5547</v>
      </c>
      <c r="BG3375" s="104" t="s">
        <v>5546</v>
      </c>
      <c r="BH3375" s="104" t="s">
        <v>5547</v>
      </c>
      <c r="BI3375" s="104" t="str">
        <f t="shared" si="1355"/>
        <v>RWV</v>
      </c>
    </row>
    <row r="3376" spans="56:61" hidden="1" x14ac:dyDescent="0.3">
      <c r="BD3376" t="str">
        <f t="shared" si="1354"/>
        <v>RWVOPMH EXETER</v>
      </c>
      <c r="BE3376" s="104" t="s">
        <v>5544</v>
      </c>
      <c r="BF3376" s="104" t="s">
        <v>5545</v>
      </c>
      <c r="BG3376" s="104" t="s">
        <v>5544</v>
      </c>
      <c r="BH3376" s="104" t="s">
        <v>5545</v>
      </c>
      <c r="BI3376" s="104" t="str">
        <f t="shared" si="1355"/>
        <v>RWV</v>
      </c>
    </row>
    <row r="3377" spans="56:61" hidden="1" x14ac:dyDescent="0.3">
      <c r="BD3377" t="str">
        <f t="shared" si="1354"/>
        <v>RWVOPMH EXETER</v>
      </c>
      <c r="BE3377" s="104" t="s">
        <v>5550</v>
      </c>
      <c r="BF3377" s="104" t="s">
        <v>5545</v>
      </c>
      <c r="BG3377" s="104" t="s">
        <v>5550</v>
      </c>
      <c r="BH3377" s="104" t="s">
        <v>5545</v>
      </c>
      <c r="BI3377" s="104" t="str">
        <f t="shared" si="1355"/>
        <v>RWV</v>
      </c>
    </row>
    <row r="3378" spans="56:61" hidden="1" x14ac:dyDescent="0.3">
      <c r="BD3378" t="str">
        <f t="shared" si="1354"/>
        <v>RWVOPMH EXETER 2</v>
      </c>
      <c r="BE3378" s="104" t="s">
        <v>5555</v>
      </c>
      <c r="BF3378" s="104" t="s">
        <v>5556</v>
      </c>
      <c r="BG3378" s="104" t="s">
        <v>5555</v>
      </c>
      <c r="BH3378" s="104" t="s">
        <v>5556</v>
      </c>
      <c r="BI3378" s="104" t="str">
        <f t="shared" si="1355"/>
        <v>RWV</v>
      </c>
    </row>
    <row r="3379" spans="56:61" hidden="1" x14ac:dyDescent="0.3">
      <c r="BD3379" t="str">
        <f t="shared" si="1354"/>
        <v>RWVOPMH FRANKLYN HOSPITAL</v>
      </c>
      <c r="BE3379" s="104" t="s">
        <v>5553</v>
      </c>
      <c r="BF3379" s="104" t="s">
        <v>5554</v>
      </c>
      <c r="BG3379" s="104" t="s">
        <v>5553</v>
      </c>
      <c r="BH3379" s="104" t="s">
        <v>5554</v>
      </c>
      <c r="BI3379" s="104" t="str">
        <f t="shared" si="1355"/>
        <v>RWV</v>
      </c>
    </row>
    <row r="3380" spans="56:61" hidden="1" x14ac:dyDescent="0.3">
      <c r="BD3380" t="str">
        <f t="shared" si="1354"/>
        <v>RWVOPMH NORTH - TORRIDGESIDE</v>
      </c>
      <c r="BE3380" s="104" t="s">
        <v>5575</v>
      </c>
      <c r="BF3380" s="104" t="s">
        <v>5576</v>
      </c>
      <c r="BG3380" s="104" t="s">
        <v>5575</v>
      </c>
      <c r="BH3380" s="104" t="s">
        <v>5576</v>
      </c>
      <c r="BI3380" s="104" t="str">
        <f t="shared" si="1355"/>
        <v>RWV</v>
      </c>
    </row>
    <row r="3381" spans="56:61" hidden="1" x14ac:dyDescent="0.3">
      <c r="BD3381" t="str">
        <f t="shared" si="1354"/>
        <v>RWVOPMH NORTH DEVON - WEST (NMP)</v>
      </c>
      <c r="BE3381" s="104" t="s">
        <v>5597</v>
      </c>
      <c r="BF3381" s="104" t="s">
        <v>5598</v>
      </c>
      <c r="BG3381" s="104" t="s">
        <v>5597</v>
      </c>
      <c r="BH3381" s="104" t="s">
        <v>5598</v>
      </c>
      <c r="BI3381" s="104" t="str">
        <f t="shared" si="1355"/>
        <v>RWV</v>
      </c>
    </row>
    <row r="3382" spans="56:61" hidden="1" x14ac:dyDescent="0.3">
      <c r="BD3382" t="str">
        <f t="shared" si="1354"/>
        <v>RWVOPMH NORTH DEVON (EAST)</v>
      </c>
      <c r="BE3382" s="104" t="s">
        <v>5573</v>
      </c>
      <c r="BF3382" s="104" t="s">
        <v>5574</v>
      </c>
      <c r="BG3382" s="104" t="s">
        <v>5573</v>
      </c>
      <c r="BH3382" s="104" t="s">
        <v>5574</v>
      </c>
      <c r="BI3382" s="104" t="str">
        <f t="shared" si="1355"/>
        <v>RWV</v>
      </c>
    </row>
    <row r="3383" spans="56:61" hidden="1" x14ac:dyDescent="0.3">
      <c r="BD3383" t="str">
        <f t="shared" si="1354"/>
        <v>RWVPSYCHOLOGY DEPARTMENT FOR NORTH DEVON</v>
      </c>
      <c r="BE3383" s="104" t="s">
        <v>5521</v>
      </c>
      <c r="BF3383" s="104" t="s">
        <v>5522</v>
      </c>
      <c r="BG3383" s="104" t="s">
        <v>5521</v>
      </c>
      <c r="BH3383" s="104" t="s">
        <v>5522</v>
      </c>
      <c r="BI3383" s="104" t="str">
        <f t="shared" si="1355"/>
        <v>RWV</v>
      </c>
    </row>
    <row r="3384" spans="56:61" hidden="1" x14ac:dyDescent="0.3">
      <c r="BD3384" t="str">
        <f t="shared" si="1354"/>
        <v>RWVREDHILLS</v>
      </c>
      <c r="BE3384" s="104" t="s">
        <v>5493</v>
      </c>
      <c r="BF3384" s="104" t="s">
        <v>5494</v>
      </c>
      <c r="BG3384" s="104" t="s">
        <v>5493</v>
      </c>
      <c r="BH3384" s="104" t="s">
        <v>5494</v>
      </c>
      <c r="BI3384" s="104" t="str">
        <f t="shared" si="1355"/>
        <v>RWV</v>
      </c>
    </row>
    <row r="3385" spans="56:61" hidden="1" x14ac:dyDescent="0.3">
      <c r="BD3385" t="str">
        <f t="shared" si="1354"/>
        <v>RWVRIL &amp; MWA EXMOUTH</v>
      </c>
      <c r="BE3385" s="104" t="s">
        <v>5542</v>
      </c>
      <c r="BF3385" s="104" t="s">
        <v>5543</v>
      </c>
      <c r="BG3385" s="104" t="s">
        <v>5542</v>
      </c>
      <c r="BH3385" s="104" t="s">
        <v>5543</v>
      </c>
      <c r="BI3385" s="104" t="str">
        <f t="shared" si="1355"/>
        <v>RWV</v>
      </c>
    </row>
    <row r="3386" spans="56:61" hidden="1" x14ac:dyDescent="0.3">
      <c r="BD3386" t="str">
        <f t="shared" si="1354"/>
        <v>RWVRIL &amp; MWA HONITON</v>
      </c>
      <c r="BE3386" s="104" t="s">
        <v>5538</v>
      </c>
      <c r="BF3386" s="104" t="s">
        <v>5539</v>
      </c>
      <c r="BG3386" s="104" t="s">
        <v>5538</v>
      </c>
      <c r="BH3386" s="104" t="s">
        <v>5539</v>
      </c>
      <c r="BI3386" s="104" t="str">
        <f t="shared" si="1355"/>
        <v>RWV</v>
      </c>
    </row>
    <row r="3387" spans="56:61" hidden="1" x14ac:dyDescent="0.3">
      <c r="BD3387" t="str">
        <f t="shared" si="1354"/>
        <v>RWVRIL &amp; MWA TIVERTON</v>
      </c>
      <c r="BE3387" s="104" t="s">
        <v>5561</v>
      </c>
      <c r="BF3387" s="104" t="s">
        <v>5562</v>
      </c>
      <c r="BG3387" s="104" t="s">
        <v>5561</v>
      </c>
      <c r="BH3387" s="104" t="s">
        <v>5562</v>
      </c>
      <c r="BI3387" s="104" t="str">
        <f t="shared" si="1355"/>
        <v>RWV</v>
      </c>
    </row>
    <row r="3388" spans="56:61" hidden="1" x14ac:dyDescent="0.3">
      <c r="BD3388" t="str">
        <f t="shared" si="1354"/>
        <v>RWVRIVERSIDE</v>
      </c>
      <c r="BE3388" s="104" t="s">
        <v>5507</v>
      </c>
      <c r="BF3388" s="104" t="s">
        <v>5508</v>
      </c>
      <c r="BG3388" s="104" t="s">
        <v>5507</v>
      </c>
      <c r="BH3388" s="104" t="s">
        <v>5508</v>
      </c>
      <c r="BI3388" s="104" t="str">
        <f t="shared" si="1355"/>
        <v>RWV</v>
      </c>
    </row>
    <row r="3389" spans="56:61" hidden="1" x14ac:dyDescent="0.3">
      <c r="BD3389" t="str">
        <f t="shared" si="1354"/>
        <v>RWVSOUTHAMPTON ADRC</v>
      </c>
      <c r="BE3389" s="104" t="s">
        <v>5501</v>
      </c>
      <c r="BF3389" s="104" t="s">
        <v>5502</v>
      </c>
      <c r="BG3389" s="104" t="s">
        <v>5501</v>
      </c>
      <c r="BH3389" s="104" t="s">
        <v>5502</v>
      </c>
      <c r="BI3389" s="104" t="str">
        <f t="shared" si="1355"/>
        <v>RWV</v>
      </c>
    </row>
    <row r="3390" spans="56:61" hidden="1" x14ac:dyDescent="0.3">
      <c r="BD3390" t="str">
        <f t="shared" si="1354"/>
        <v>RWVSTEP EEM &amp; MWA EXETER</v>
      </c>
      <c r="BE3390" s="104" t="s">
        <v>5540</v>
      </c>
      <c r="BF3390" s="104" t="s">
        <v>5541</v>
      </c>
      <c r="BG3390" s="104" t="s">
        <v>5540</v>
      </c>
      <c r="BH3390" s="104" t="s">
        <v>5541</v>
      </c>
      <c r="BI3390" s="104" t="str">
        <f t="shared" si="1355"/>
        <v>RWV</v>
      </c>
    </row>
    <row r="3391" spans="56:61" hidden="1" x14ac:dyDescent="0.3">
      <c r="BD3391" t="str">
        <f t="shared" si="1354"/>
        <v>RWVSTEP EXETER EAST &amp; MID (NMP)</v>
      </c>
      <c r="BE3391" s="104" t="s">
        <v>5603</v>
      </c>
      <c r="BF3391" s="104" t="s">
        <v>5604</v>
      </c>
      <c r="BG3391" s="104" t="s">
        <v>5603</v>
      </c>
      <c r="BH3391" s="104" t="s">
        <v>5604</v>
      </c>
      <c r="BI3391" s="104" t="str">
        <f t="shared" si="1355"/>
        <v>RWV</v>
      </c>
    </row>
    <row r="3392" spans="56:61" hidden="1" x14ac:dyDescent="0.3">
      <c r="BD3392" t="str">
        <f t="shared" si="1354"/>
        <v>RWVSTEP NORTH DEVON (NMP)</v>
      </c>
      <c r="BE3392" s="104" t="s">
        <v>5565</v>
      </c>
      <c r="BF3392" s="104" t="s">
        <v>5566</v>
      </c>
      <c r="BG3392" s="104" t="s">
        <v>5565</v>
      </c>
      <c r="BH3392" s="104" t="s">
        <v>5566</v>
      </c>
      <c r="BI3392" s="104" t="str">
        <f t="shared" si="1355"/>
        <v>RWV</v>
      </c>
    </row>
    <row r="3393" spans="56:61" hidden="1" x14ac:dyDescent="0.3">
      <c r="BD3393" t="str">
        <f t="shared" si="1354"/>
        <v>RWVSTEP/RIL/WBA SH&amp;WEST</v>
      </c>
      <c r="BE3393" s="104" t="s">
        <v>5523</v>
      </c>
      <c r="BF3393" s="104" t="s">
        <v>5524</v>
      </c>
      <c r="BG3393" s="104" t="s">
        <v>5523</v>
      </c>
      <c r="BH3393" s="104" t="s">
        <v>5524</v>
      </c>
      <c r="BI3393" s="104" t="str">
        <f t="shared" si="1355"/>
        <v>RWV</v>
      </c>
    </row>
    <row r="3394" spans="56:61" hidden="1" x14ac:dyDescent="0.3">
      <c r="BD3394" t="str">
        <f t="shared" si="1354"/>
        <v>RWVTEIGNBRIDGE CRS (NMP)</v>
      </c>
      <c r="BE3394" s="104" t="s">
        <v>5607</v>
      </c>
      <c r="BF3394" s="104" t="s">
        <v>5608</v>
      </c>
      <c r="BG3394" s="104" t="s">
        <v>5607</v>
      </c>
      <c r="BH3394" s="104" t="s">
        <v>5608</v>
      </c>
      <c r="BI3394" s="104" t="str">
        <f t="shared" si="1355"/>
        <v>RWV</v>
      </c>
    </row>
    <row r="3395" spans="56:61" hidden="1" x14ac:dyDescent="0.3">
      <c r="BD3395" t="str">
        <f t="shared" si="1354"/>
        <v>RWVTEIGNVIEW</v>
      </c>
      <c r="BE3395" s="104" t="s">
        <v>5470</v>
      </c>
      <c r="BF3395" s="104" t="s">
        <v>5471</v>
      </c>
      <c r="BG3395" s="104" t="s">
        <v>5470</v>
      </c>
      <c r="BH3395" s="104" t="s">
        <v>5471</v>
      </c>
      <c r="BI3395" s="104" t="str">
        <f t="shared" si="1355"/>
        <v>RWV</v>
      </c>
    </row>
    <row r="3396" spans="56:61" hidden="1" x14ac:dyDescent="0.3">
      <c r="BD3396" t="str">
        <f t="shared" si="1354"/>
        <v>RWVTHE CEDARS (EXETER)</v>
      </c>
      <c r="BE3396" s="104" t="s">
        <v>5517</v>
      </c>
      <c r="BF3396" s="104" t="s">
        <v>5518</v>
      </c>
      <c r="BG3396" s="104" t="s">
        <v>5517</v>
      </c>
      <c r="BH3396" s="104" t="s">
        <v>5518</v>
      </c>
      <c r="BI3396" s="104" t="str">
        <f t="shared" si="1355"/>
        <v>RWV</v>
      </c>
    </row>
    <row r="3397" spans="56:61" hidden="1" x14ac:dyDescent="0.3">
      <c r="BD3397" t="str">
        <f t="shared" si="1354"/>
        <v>RWVTHE GABLES, ILFRACOMBE</v>
      </c>
      <c r="BE3397" s="104" t="s">
        <v>5480</v>
      </c>
      <c r="BF3397" s="104" t="s">
        <v>5481</v>
      </c>
      <c r="BG3397" s="104" t="s">
        <v>5480</v>
      </c>
      <c r="BH3397" s="104" t="s">
        <v>5481</v>
      </c>
      <c r="BI3397" s="104" t="str">
        <f t="shared" si="1355"/>
        <v>RWV</v>
      </c>
    </row>
    <row r="3398" spans="56:61" hidden="1" x14ac:dyDescent="0.3">
      <c r="BD3398" t="str">
        <f t="shared" si="1354"/>
        <v>RWVTHE LAURELS</v>
      </c>
      <c r="BE3398" s="104" t="s">
        <v>5529</v>
      </c>
      <c r="BF3398" s="104" t="s">
        <v>1730</v>
      </c>
      <c r="BG3398" s="104" t="s">
        <v>5529</v>
      </c>
      <c r="BH3398" s="104" t="s">
        <v>1730</v>
      </c>
      <c r="BI3398" s="104" t="str">
        <f t="shared" si="1355"/>
        <v>RWV</v>
      </c>
    </row>
    <row r="3399" spans="56:61" hidden="1" x14ac:dyDescent="0.3">
      <c r="BD3399" t="str">
        <f t="shared" si="1354"/>
        <v>RWVTHE QUAY</v>
      </c>
      <c r="BE3399" s="104" t="s">
        <v>5509</v>
      </c>
      <c r="BF3399" s="104" t="s">
        <v>5510</v>
      </c>
      <c r="BG3399" s="104" t="s">
        <v>5509</v>
      </c>
      <c r="BH3399" s="104" t="s">
        <v>5510</v>
      </c>
      <c r="BI3399" s="104" t="str">
        <f t="shared" si="1355"/>
        <v>RWV</v>
      </c>
    </row>
    <row r="3400" spans="56:61" hidden="1" x14ac:dyDescent="0.3">
      <c r="BD3400" t="str">
        <f t="shared" si="1354"/>
        <v>RWVTIVERTON HOSPITAL</v>
      </c>
      <c r="BE3400" s="104" t="s">
        <v>5484</v>
      </c>
      <c r="BF3400" s="104" t="s">
        <v>5485</v>
      </c>
      <c r="BG3400" s="104" t="s">
        <v>5484</v>
      </c>
      <c r="BH3400" s="104" t="s">
        <v>5485</v>
      </c>
      <c r="BI3400" s="104" t="str">
        <f t="shared" si="1355"/>
        <v>RWV</v>
      </c>
    </row>
    <row r="3401" spans="56:61" hidden="1" x14ac:dyDescent="0.3">
      <c r="BD3401" t="str">
        <f t="shared" si="1354"/>
        <v>RWVTORBAY CRS</v>
      </c>
      <c r="BE3401" s="104" t="s">
        <v>5527</v>
      </c>
      <c r="BF3401" s="104" t="s">
        <v>5528</v>
      </c>
      <c r="BG3401" s="104" t="s">
        <v>5527</v>
      </c>
      <c r="BH3401" s="104" t="s">
        <v>5528</v>
      </c>
      <c r="BI3401" s="104" t="str">
        <f t="shared" si="1355"/>
        <v>RWV</v>
      </c>
    </row>
    <row r="3402" spans="56:61" hidden="1" x14ac:dyDescent="0.3">
      <c r="BD3402" t="str">
        <f t="shared" si="1354"/>
        <v>RWVTORBAY DRUG SERV(CJT) NMP</v>
      </c>
      <c r="BE3402" s="104" t="s">
        <v>5583</v>
      </c>
      <c r="BF3402" s="104" t="s">
        <v>5584</v>
      </c>
      <c r="BG3402" s="104" t="s">
        <v>5583</v>
      </c>
      <c r="BH3402" s="104" t="s">
        <v>5584</v>
      </c>
      <c r="BI3402" s="104" t="str">
        <f t="shared" si="1355"/>
        <v>RWV</v>
      </c>
    </row>
    <row r="3403" spans="56:61" hidden="1" x14ac:dyDescent="0.3">
      <c r="BD3403" t="str">
        <f t="shared" si="1354"/>
        <v>RWVTORBAY HOSPITAL</v>
      </c>
      <c r="BE3403" s="104" t="s">
        <v>5495</v>
      </c>
      <c r="BF3403" s="104" t="s">
        <v>5496</v>
      </c>
      <c r="BG3403" s="104" t="s">
        <v>5495</v>
      </c>
      <c r="BH3403" s="104" t="s">
        <v>5496</v>
      </c>
      <c r="BI3403" s="104" t="str">
        <f t="shared" si="1355"/>
        <v>RWV</v>
      </c>
    </row>
    <row r="3404" spans="56:61" hidden="1" x14ac:dyDescent="0.3">
      <c r="BD3404" t="str">
        <f t="shared" si="1354"/>
        <v>RWVWAVERLEY</v>
      </c>
      <c r="BE3404" s="104" t="s">
        <v>5476</v>
      </c>
      <c r="BF3404" s="104" t="s">
        <v>5477</v>
      </c>
      <c r="BG3404" s="104" t="s">
        <v>5476</v>
      </c>
      <c r="BH3404" s="104" t="s">
        <v>5477</v>
      </c>
      <c r="BI3404" s="104" t="str">
        <f t="shared" si="1355"/>
        <v>RWV</v>
      </c>
    </row>
    <row r="3405" spans="56:61" hidden="1" x14ac:dyDescent="0.3">
      <c r="BD3405" t="str">
        <f t="shared" si="1354"/>
        <v>RWVWEST DEVON CRS</v>
      </c>
      <c r="BE3405" s="104" t="s">
        <v>5530</v>
      </c>
      <c r="BF3405" s="104" t="s">
        <v>5531</v>
      </c>
      <c r="BG3405" s="104" t="s">
        <v>5530</v>
      </c>
      <c r="BH3405" s="104" t="s">
        <v>5531</v>
      </c>
      <c r="BI3405" s="104" t="str">
        <f t="shared" si="1355"/>
        <v>RWV</v>
      </c>
    </row>
    <row r="3406" spans="56:61" hidden="1" x14ac:dyDescent="0.3">
      <c r="BD3406" t="str">
        <f t="shared" si="1354"/>
        <v>RWVWILTSHIRE ADPR</v>
      </c>
      <c r="BE3406" s="104" t="s">
        <v>5499</v>
      </c>
      <c r="BF3406" s="104" t="s">
        <v>5500</v>
      </c>
      <c r="BG3406" s="104" t="s">
        <v>5499</v>
      </c>
      <c r="BH3406" s="104" t="s">
        <v>5500</v>
      </c>
      <c r="BI3406" s="104" t="str">
        <f t="shared" si="1355"/>
        <v>RWV</v>
      </c>
    </row>
    <row r="3407" spans="56:61" hidden="1" x14ac:dyDescent="0.3">
      <c r="BD3407" t="str">
        <f t="shared" si="1354"/>
        <v>RWWHALTON HOSPITAL</v>
      </c>
      <c r="BE3407" s="104" t="s">
        <v>425</v>
      </c>
      <c r="BF3407" s="104" t="s">
        <v>9648</v>
      </c>
      <c r="BG3407" s="104" t="s">
        <v>425</v>
      </c>
      <c r="BH3407" s="104" t="s">
        <v>9648</v>
      </c>
      <c r="BI3407" s="104" t="str">
        <f t="shared" si="1355"/>
        <v>RWW</v>
      </c>
    </row>
    <row r="3408" spans="56:61" hidden="1" x14ac:dyDescent="0.3">
      <c r="BD3408" t="str">
        <f t="shared" si="1354"/>
        <v>RWWHIGHFIELD HOSPITAL</v>
      </c>
      <c r="BE3408" s="104" t="s">
        <v>426</v>
      </c>
      <c r="BF3408" s="104" t="s">
        <v>7116</v>
      </c>
      <c r="BG3408" s="104" t="s">
        <v>426</v>
      </c>
      <c r="BH3408" s="104" t="s">
        <v>7116</v>
      </c>
      <c r="BI3408" s="104" t="str">
        <f t="shared" si="1355"/>
        <v>RWW</v>
      </c>
    </row>
    <row r="3409" spans="56:61" hidden="1" x14ac:dyDescent="0.3">
      <c r="BD3409" t="str">
        <f t="shared" si="1354"/>
        <v>RWWHOUGHTON HALL</v>
      </c>
      <c r="BE3409" s="104" t="s">
        <v>427</v>
      </c>
      <c r="BF3409" s="104" t="s">
        <v>9649</v>
      </c>
      <c r="BG3409" s="104" t="s">
        <v>427</v>
      </c>
      <c r="BH3409" s="104" t="s">
        <v>9649</v>
      </c>
      <c r="BI3409" s="104" t="str">
        <f t="shared" si="1355"/>
        <v>RWW</v>
      </c>
    </row>
    <row r="3410" spans="56:61" hidden="1" x14ac:dyDescent="0.3">
      <c r="BD3410" t="str">
        <f t="shared" si="1354"/>
        <v>RWWWARRINGTON HOSPITAL</v>
      </c>
      <c r="BE3410" s="104" t="s">
        <v>428</v>
      </c>
      <c r="BF3410" s="104" t="s">
        <v>9650</v>
      </c>
      <c r="BG3410" s="104" t="s">
        <v>428</v>
      </c>
      <c r="BH3410" s="104" t="s">
        <v>9650</v>
      </c>
      <c r="BI3410" s="104" t="str">
        <f t="shared" si="1355"/>
        <v>RWW</v>
      </c>
    </row>
    <row r="3411" spans="56:61" hidden="1" x14ac:dyDescent="0.3">
      <c r="BD3411" t="str">
        <f t="shared" si="1354"/>
        <v>RWXABINGDON HOSPITAL OUT-PATIENTS DEPARTMENT</v>
      </c>
      <c r="BE3411" s="104" t="s">
        <v>5720</v>
      </c>
      <c r="BF3411" s="104" t="s">
        <v>5721</v>
      </c>
      <c r="BG3411" s="104" t="s">
        <v>5720</v>
      </c>
      <c r="BH3411" s="104" t="s">
        <v>5721</v>
      </c>
      <c r="BI3411" s="104" t="str">
        <f t="shared" si="1355"/>
        <v>RWX</v>
      </c>
    </row>
    <row r="3412" spans="56:61" hidden="1" x14ac:dyDescent="0.3">
      <c r="BD3412" t="str">
        <f t="shared" si="1354"/>
        <v>RWXALL SAINTS ANNEXE</v>
      </c>
      <c r="BE3412" s="104" t="s">
        <v>5686</v>
      </c>
      <c r="BF3412" s="104" t="s">
        <v>5687</v>
      </c>
      <c r="BG3412" s="104" t="s">
        <v>5686</v>
      </c>
      <c r="BH3412" s="104" t="s">
        <v>5687</v>
      </c>
      <c r="BI3412" s="104" t="str">
        <f t="shared" si="1355"/>
        <v>RWX</v>
      </c>
    </row>
    <row r="3413" spans="56:61" hidden="1" x14ac:dyDescent="0.3">
      <c r="BD3413" t="str">
        <f t="shared" si="1354"/>
        <v>RWXBATTLE HOSPITAL</v>
      </c>
      <c r="BE3413" s="104" t="s">
        <v>5629</v>
      </c>
      <c r="BF3413" s="104" t="s">
        <v>5630</v>
      </c>
      <c r="BG3413" s="104" t="s">
        <v>5629</v>
      </c>
      <c r="BH3413" s="104" t="s">
        <v>5630</v>
      </c>
      <c r="BI3413" s="104" t="str">
        <f t="shared" si="1355"/>
        <v>RWX</v>
      </c>
    </row>
    <row r="3414" spans="56:61" hidden="1" x14ac:dyDescent="0.3">
      <c r="BD3414" t="str">
        <f t="shared" si="1354"/>
        <v>RWXBUCKLEBURY MEMORIAL HALL</v>
      </c>
      <c r="BE3414" s="104" t="s">
        <v>5696</v>
      </c>
      <c r="BF3414" s="104" t="s">
        <v>5697</v>
      </c>
      <c r="BG3414" s="104" t="s">
        <v>5696</v>
      </c>
      <c r="BH3414" s="104" t="s">
        <v>5697</v>
      </c>
      <c r="BI3414" s="104" t="str">
        <f t="shared" si="1355"/>
        <v>RWX</v>
      </c>
    </row>
    <row r="3415" spans="56:61" hidden="1" x14ac:dyDescent="0.3">
      <c r="BD3415" t="str">
        <f t="shared" si="1354"/>
        <v>RWXBUTRITION &amp; DIETETICS AT WOKINGHAM HOSPITAL</v>
      </c>
      <c r="BE3415" s="104" t="s">
        <v>5710</v>
      </c>
      <c r="BF3415" s="104" t="s">
        <v>5711</v>
      </c>
      <c r="BG3415" s="104" t="s">
        <v>5710</v>
      </c>
      <c r="BH3415" s="104" t="s">
        <v>5711</v>
      </c>
      <c r="BI3415" s="104" t="str">
        <f t="shared" si="1355"/>
        <v>RWX</v>
      </c>
    </row>
    <row r="3416" spans="56:61" hidden="1" x14ac:dyDescent="0.3">
      <c r="BD3416" t="str">
        <f t="shared" si="1354"/>
        <v>RWXCALCOT BRANCH</v>
      </c>
      <c r="BE3416" s="104" t="s">
        <v>5684</v>
      </c>
      <c r="BF3416" s="104" t="s">
        <v>5685</v>
      </c>
      <c r="BG3416" s="104" t="s">
        <v>5684</v>
      </c>
      <c r="BH3416" s="104" t="s">
        <v>5685</v>
      </c>
      <c r="BI3416" s="104" t="str">
        <f t="shared" si="1355"/>
        <v>RWX</v>
      </c>
    </row>
    <row r="3417" spans="56:61" hidden="1" x14ac:dyDescent="0.3">
      <c r="BD3417" t="str">
        <f t="shared" si="1354"/>
        <v>RWXCHURCHILL HOSPITAL</v>
      </c>
      <c r="BE3417" s="104" t="s">
        <v>5723</v>
      </c>
      <c r="BF3417" s="104" t="s">
        <v>1997</v>
      </c>
      <c r="BG3417" s="104" t="s">
        <v>5723</v>
      </c>
      <c r="BH3417" s="104" t="s">
        <v>1997</v>
      </c>
      <c r="BI3417" s="104" t="str">
        <f t="shared" si="1355"/>
        <v>RWX</v>
      </c>
    </row>
    <row r="3418" spans="56:61" hidden="1" x14ac:dyDescent="0.3">
      <c r="BD3418" t="str">
        <f t="shared" si="1354"/>
        <v>RWXCHURCHILL HOSPITAL OXFORD</v>
      </c>
      <c r="BE3418" s="104" t="s">
        <v>5718</v>
      </c>
      <c r="BF3418" s="104" t="s">
        <v>5719</v>
      </c>
      <c r="BG3418" s="104" t="s">
        <v>5718</v>
      </c>
      <c r="BH3418" s="104" t="s">
        <v>5719</v>
      </c>
      <c r="BI3418" s="104" t="str">
        <f t="shared" si="1355"/>
        <v>RWX</v>
      </c>
    </row>
    <row r="3419" spans="56:61" hidden="1" x14ac:dyDescent="0.3">
      <c r="BD3419" t="str">
        <f t="shared" si="1354"/>
        <v>RWXCOMMUNITY PAEDIATRIC - P7C</v>
      </c>
      <c r="BE3419" s="104" t="s">
        <v>5635</v>
      </c>
      <c r="BF3419" s="104" t="s">
        <v>5636</v>
      </c>
      <c r="BG3419" s="104" t="s">
        <v>5635</v>
      </c>
      <c r="BH3419" s="104" t="s">
        <v>5636</v>
      </c>
      <c r="BI3419" s="104" t="str">
        <f t="shared" si="1355"/>
        <v>RWX</v>
      </c>
    </row>
    <row r="3420" spans="56:61" hidden="1" x14ac:dyDescent="0.3">
      <c r="BD3420" t="str">
        <f t="shared" si="1354"/>
        <v>RWXCOMMUNITY PAEDIATRIC -P9A</v>
      </c>
      <c r="BE3420" s="104" t="s">
        <v>5657</v>
      </c>
      <c r="BF3420" s="104" t="s">
        <v>5658</v>
      </c>
      <c r="BG3420" s="104" t="s">
        <v>5657</v>
      </c>
      <c r="BH3420" s="104" t="s">
        <v>5658</v>
      </c>
      <c r="BI3420" s="104" t="str">
        <f t="shared" si="1355"/>
        <v>RWX</v>
      </c>
    </row>
    <row r="3421" spans="56:61" hidden="1" x14ac:dyDescent="0.3">
      <c r="BD3421" t="str">
        <f t="shared" si="1354"/>
        <v>RWXDAY HOSPITAL - P7D</v>
      </c>
      <c r="BE3421" s="104" t="s">
        <v>5637</v>
      </c>
      <c r="BF3421" s="104" t="s">
        <v>5638</v>
      </c>
      <c r="BG3421" s="104" t="s">
        <v>5637</v>
      </c>
      <c r="BH3421" s="104" t="s">
        <v>5638</v>
      </c>
      <c r="BI3421" s="104" t="str">
        <f t="shared" si="1355"/>
        <v>RWX</v>
      </c>
    </row>
    <row r="3422" spans="56:61" hidden="1" x14ac:dyDescent="0.3">
      <c r="BD3422" t="str">
        <f t="shared" si="1354"/>
        <v>RWXDELLWOOD HOSPITAL</v>
      </c>
      <c r="BE3422" s="104" t="s">
        <v>5714</v>
      </c>
      <c r="BF3422" s="104" t="s">
        <v>5715</v>
      </c>
      <c r="BG3422" s="104" t="s">
        <v>5714</v>
      </c>
      <c r="BH3422" s="104" t="s">
        <v>5715</v>
      </c>
      <c r="BI3422" s="104" t="str">
        <f t="shared" si="1355"/>
        <v>RWX</v>
      </c>
    </row>
    <row r="3423" spans="56:61" hidden="1" x14ac:dyDescent="0.3">
      <c r="BD3423" t="str">
        <f t="shared" si="1354"/>
        <v>RWXDIABETES CTR - WAM P5H</v>
      </c>
      <c r="BE3423" s="104" t="s">
        <v>5617</v>
      </c>
      <c r="BF3423" s="104" t="s">
        <v>5618</v>
      </c>
      <c r="BG3423" s="104" t="s">
        <v>5617</v>
      </c>
      <c r="BH3423" s="104" t="s">
        <v>5618</v>
      </c>
      <c r="BI3423" s="104" t="str">
        <f t="shared" si="1355"/>
        <v>RWX</v>
      </c>
    </row>
    <row r="3424" spans="56:61" hidden="1" x14ac:dyDescent="0.3">
      <c r="BD3424" t="str">
        <f t="shared" si="1354"/>
        <v>RWXFIRST WOOSEHILL SCOUT HUT</v>
      </c>
      <c r="BE3424" s="104" t="s">
        <v>5688</v>
      </c>
      <c r="BF3424" s="104" t="s">
        <v>5689</v>
      </c>
      <c r="BG3424" s="104" t="s">
        <v>5688</v>
      </c>
      <c r="BH3424" s="104" t="s">
        <v>5689</v>
      </c>
      <c r="BI3424" s="104" t="str">
        <f t="shared" si="1355"/>
        <v>RWX</v>
      </c>
    </row>
    <row r="3425" spans="56:61" hidden="1" x14ac:dyDescent="0.3">
      <c r="BD3425" t="str">
        <f t="shared" si="1354"/>
        <v>RWXFOUNDATION</v>
      </c>
      <c r="BE3425" s="104" t="s">
        <v>5666</v>
      </c>
      <c r="BF3425" s="104" t="s">
        <v>5667</v>
      </c>
      <c r="BG3425" s="104" t="s">
        <v>5666</v>
      </c>
      <c r="BH3425" s="104" t="s">
        <v>5667</v>
      </c>
      <c r="BI3425" s="104" t="str">
        <f t="shared" si="1355"/>
        <v>RWX</v>
      </c>
    </row>
    <row r="3426" spans="56:61" hidden="1" x14ac:dyDescent="0.3">
      <c r="BD3426" t="str">
        <f t="shared" si="1354"/>
        <v>RWXFRIMLEY PARK HOSPITAL</v>
      </c>
      <c r="BE3426" s="104" t="s">
        <v>5655</v>
      </c>
      <c r="BF3426" s="104" t="s">
        <v>5656</v>
      </c>
      <c r="BG3426" s="104" t="s">
        <v>5655</v>
      </c>
      <c r="BH3426" s="104" t="s">
        <v>5656</v>
      </c>
      <c r="BI3426" s="104" t="str">
        <f t="shared" si="1355"/>
        <v>RWX</v>
      </c>
    </row>
    <row r="3427" spans="56:61" hidden="1" x14ac:dyDescent="0.3">
      <c r="BD3427" t="str">
        <f t="shared" si="1354"/>
        <v>RWXHEATHERWOOD HOSPITAL</v>
      </c>
      <c r="BE3427" s="104" t="s">
        <v>5631</v>
      </c>
      <c r="BF3427" s="104" t="s">
        <v>5632</v>
      </c>
      <c r="BG3427" s="104" t="s">
        <v>5631</v>
      </c>
      <c r="BH3427" s="104" t="s">
        <v>5632</v>
      </c>
      <c r="BI3427" s="104" t="str">
        <f t="shared" si="1355"/>
        <v>RWX</v>
      </c>
    </row>
    <row r="3428" spans="56:61" hidden="1" x14ac:dyDescent="0.3">
      <c r="BD3428" t="str">
        <f t="shared" si="1354"/>
        <v>RWXHEATHLANDS</v>
      </c>
      <c r="BE3428" s="104" t="s">
        <v>5661</v>
      </c>
      <c r="BF3428" s="104" t="s">
        <v>3504</v>
      </c>
      <c r="BG3428" s="104" t="s">
        <v>5661</v>
      </c>
      <c r="BH3428" s="104" t="s">
        <v>3504</v>
      </c>
      <c r="BI3428" s="104" t="str">
        <f t="shared" si="1355"/>
        <v>RWX</v>
      </c>
    </row>
    <row r="3429" spans="56:61" hidden="1" x14ac:dyDescent="0.3">
      <c r="BD3429" t="str">
        <f t="shared" si="1354"/>
        <v>RWXHENRY TUDOR - P6C</v>
      </c>
      <c r="BE3429" s="104" t="s">
        <v>5621</v>
      </c>
      <c r="BF3429" s="104" t="s">
        <v>5622</v>
      </c>
      <c r="BG3429" s="104" t="s">
        <v>5621</v>
      </c>
      <c r="BH3429" s="104" t="s">
        <v>5622</v>
      </c>
      <c r="BI3429" s="104" t="str">
        <f t="shared" si="1355"/>
        <v>RWX</v>
      </c>
    </row>
    <row r="3430" spans="56:61" hidden="1" x14ac:dyDescent="0.3">
      <c r="BD3430" t="str">
        <f t="shared" ref="BD3430:BD3493" si="1356">CONCATENATE(LEFT(BE3430, 3),BF3430)</f>
        <v>RWXINTERMEDIATE CARE - P2A</v>
      </c>
      <c r="BE3430" s="104" t="s">
        <v>5609</v>
      </c>
      <c r="BF3430" s="104" t="s">
        <v>5610</v>
      </c>
      <c r="BG3430" s="104" t="s">
        <v>5609</v>
      </c>
      <c r="BH3430" s="104" t="s">
        <v>5610</v>
      </c>
      <c r="BI3430" s="104" t="str">
        <f t="shared" ref="BI3430:BI3493" si="1357">LEFT(BG3430,3)</f>
        <v>RWX</v>
      </c>
    </row>
    <row r="3431" spans="56:61" hidden="1" x14ac:dyDescent="0.3">
      <c r="BD3431" t="str">
        <f t="shared" si="1356"/>
        <v>RWXINTERMEDIATE CARE - P2C</v>
      </c>
      <c r="BE3431" s="104" t="s">
        <v>5611</v>
      </c>
      <c r="BF3431" s="104" t="s">
        <v>5612</v>
      </c>
      <c r="BG3431" s="104" t="s">
        <v>5611</v>
      </c>
      <c r="BH3431" s="104" t="s">
        <v>5612</v>
      </c>
      <c r="BI3431" s="104" t="str">
        <f t="shared" si="1357"/>
        <v>RWX</v>
      </c>
    </row>
    <row r="3432" spans="56:61" hidden="1" x14ac:dyDescent="0.3">
      <c r="BD3432" t="str">
        <f t="shared" si="1356"/>
        <v>RWXINTERMEDIATE CARE - P2D</v>
      </c>
      <c r="BE3432" s="104" t="s">
        <v>5613</v>
      </c>
      <c r="BF3432" s="104" t="s">
        <v>5614</v>
      </c>
      <c r="BG3432" s="104" t="s">
        <v>5613</v>
      </c>
      <c r="BH3432" s="104" t="s">
        <v>5614</v>
      </c>
      <c r="BI3432" s="104" t="str">
        <f t="shared" si="1357"/>
        <v>RWX</v>
      </c>
    </row>
    <row r="3433" spans="56:61" hidden="1" x14ac:dyDescent="0.3">
      <c r="BD3433" t="str">
        <f t="shared" si="1356"/>
        <v>RWXKING EDWARD VII</v>
      </c>
      <c r="BE3433" s="104" t="s">
        <v>5641</v>
      </c>
      <c r="BF3433" s="104" t="s">
        <v>5642</v>
      </c>
      <c r="BG3433" s="104" t="s">
        <v>5641</v>
      </c>
      <c r="BH3433" s="104" t="s">
        <v>5642</v>
      </c>
      <c r="BI3433" s="104" t="str">
        <f t="shared" si="1357"/>
        <v>RWX</v>
      </c>
    </row>
    <row r="3434" spans="56:61" hidden="1" x14ac:dyDescent="0.3">
      <c r="BD3434" t="str">
        <f t="shared" si="1356"/>
        <v>RWXLD BRACKNELL</v>
      </c>
      <c r="BE3434" s="104" t="s">
        <v>5716</v>
      </c>
      <c r="BF3434" s="104" t="s">
        <v>5717</v>
      </c>
      <c r="BG3434" s="104" t="s">
        <v>5716</v>
      </c>
      <c r="BH3434" s="104" t="s">
        <v>5717</v>
      </c>
      <c r="BI3434" s="104" t="str">
        <f t="shared" si="1357"/>
        <v>RWX</v>
      </c>
    </row>
    <row r="3435" spans="56:61" hidden="1" x14ac:dyDescent="0.3">
      <c r="BD3435" t="str">
        <f t="shared" si="1356"/>
        <v>RWXNEW HOPE</v>
      </c>
      <c r="BE3435" s="104" t="s">
        <v>5662</v>
      </c>
      <c r="BF3435" s="104" t="s">
        <v>5663</v>
      </c>
      <c r="BG3435" s="104" t="s">
        <v>5662</v>
      </c>
      <c r="BH3435" s="104" t="s">
        <v>5663</v>
      </c>
      <c r="BI3435" s="104" t="str">
        <f t="shared" si="1357"/>
        <v>RWX</v>
      </c>
    </row>
    <row r="3436" spans="56:61" hidden="1" x14ac:dyDescent="0.3">
      <c r="BD3436" t="str">
        <f t="shared" si="1356"/>
        <v>RWXNEW HORIZONS</v>
      </c>
      <c r="BE3436" s="104" t="s">
        <v>5627</v>
      </c>
      <c r="BF3436" s="104" t="s">
        <v>5628</v>
      </c>
      <c r="BG3436" s="104" t="s">
        <v>5627</v>
      </c>
      <c r="BH3436" s="104" t="s">
        <v>5628</v>
      </c>
      <c r="BI3436" s="104" t="str">
        <f t="shared" si="1357"/>
        <v>RWX</v>
      </c>
    </row>
    <row r="3437" spans="56:61" hidden="1" x14ac:dyDescent="0.3">
      <c r="BD3437" t="str">
        <f t="shared" si="1356"/>
        <v>RWXNUTRITION &amp; DIETETICS AT WEST BERKS HOSPITAL</v>
      </c>
      <c r="BE3437" s="104" t="s">
        <v>5708</v>
      </c>
      <c r="BF3437" s="104" t="s">
        <v>5709</v>
      </c>
      <c r="BG3437" s="104" t="s">
        <v>5708</v>
      </c>
      <c r="BH3437" s="104" t="s">
        <v>5709</v>
      </c>
      <c r="BI3437" s="104" t="str">
        <f t="shared" si="1357"/>
        <v>RWX</v>
      </c>
    </row>
    <row r="3438" spans="56:61" hidden="1" x14ac:dyDescent="0.3">
      <c r="BD3438" t="str">
        <f t="shared" si="1356"/>
        <v>RWXNUTRITION &amp; DIETETICS SUPPORT &amp; LD AT WOKINGHAM HOSPITAL</v>
      </c>
      <c r="BE3438" s="104" t="s">
        <v>5712</v>
      </c>
      <c r="BF3438" s="104" t="s">
        <v>5713</v>
      </c>
      <c r="BG3438" s="104" t="s">
        <v>5712</v>
      </c>
      <c r="BH3438" s="104" t="s">
        <v>5713</v>
      </c>
      <c r="BI3438" s="104" t="str">
        <f t="shared" si="1357"/>
        <v>RWX</v>
      </c>
    </row>
    <row r="3439" spans="56:61" hidden="1" x14ac:dyDescent="0.3">
      <c r="BD3439" t="str">
        <f t="shared" si="1356"/>
        <v>RWXPROSPECT PARK HOSPITAL</v>
      </c>
      <c r="BE3439" s="104" t="s">
        <v>5615</v>
      </c>
      <c r="BF3439" s="104" t="s">
        <v>5616</v>
      </c>
      <c r="BG3439" s="104" t="s">
        <v>5615</v>
      </c>
      <c r="BH3439" s="104" t="s">
        <v>5616</v>
      </c>
      <c r="BI3439" s="104" t="str">
        <f t="shared" si="1357"/>
        <v>RWX</v>
      </c>
    </row>
    <row r="3440" spans="56:61" hidden="1" x14ac:dyDescent="0.3">
      <c r="BD3440" t="str">
        <f t="shared" si="1356"/>
        <v>RWXPSYCHIATRY OLDER AGED NEWBURY CONS3</v>
      </c>
      <c r="BE3440" s="104" t="s">
        <v>5724</v>
      </c>
      <c r="BF3440" s="104" t="s">
        <v>5725</v>
      </c>
      <c r="BG3440" s="104" t="s">
        <v>5724</v>
      </c>
      <c r="BH3440" s="104" t="s">
        <v>5725</v>
      </c>
      <c r="BI3440" s="104" t="str">
        <f t="shared" si="1357"/>
        <v>RWX</v>
      </c>
    </row>
    <row r="3441" spans="56:61" hidden="1" x14ac:dyDescent="0.3">
      <c r="BD3441" t="str">
        <f t="shared" si="1356"/>
        <v>RWXRAPID ASSESSMENT - WAMP6D</v>
      </c>
      <c r="BE3441" s="104" t="s">
        <v>5623</v>
      </c>
      <c r="BF3441" s="104" t="s">
        <v>5624</v>
      </c>
      <c r="BG3441" s="104" t="s">
        <v>5623</v>
      </c>
      <c r="BH3441" s="104" t="s">
        <v>5624</v>
      </c>
      <c r="BI3441" s="104" t="str">
        <f t="shared" si="1357"/>
        <v>RWX</v>
      </c>
    </row>
    <row r="3442" spans="56:61" hidden="1" x14ac:dyDescent="0.3">
      <c r="BD3442" t="str">
        <f t="shared" si="1356"/>
        <v>RWXRAVENSWOOD VILLAGE</v>
      </c>
      <c r="BE3442" s="104" t="s">
        <v>5643</v>
      </c>
      <c r="BF3442" s="104" t="s">
        <v>5644</v>
      </c>
      <c r="BG3442" s="104" t="s">
        <v>5643</v>
      </c>
      <c r="BH3442" s="104" t="s">
        <v>5644</v>
      </c>
      <c r="BI3442" s="104" t="str">
        <f t="shared" si="1357"/>
        <v>RWX</v>
      </c>
    </row>
    <row r="3443" spans="56:61" hidden="1" x14ac:dyDescent="0.3">
      <c r="BD3443" t="str">
        <f t="shared" si="1356"/>
        <v>RWXROYAL BERKSHIRE HOSPITAL</v>
      </c>
      <c r="BE3443" s="104" t="s">
        <v>5645</v>
      </c>
      <c r="BF3443" s="104" t="s">
        <v>5646</v>
      </c>
      <c r="BG3443" s="104" t="s">
        <v>5645</v>
      </c>
      <c r="BH3443" s="104" t="s">
        <v>5646</v>
      </c>
      <c r="BI3443" s="104" t="str">
        <f t="shared" si="1357"/>
        <v>RWX</v>
      </c>
    </row>
    <row r="3444" spans="56:61" hidden="1" x14ac:dyDescent="0.3">
      <c r="BD3444" t="str">
        <f t="shared" si="1356"/>
        <v>RWXSHINFIELD PARISH HALL</v>
      </c>
      <c r="BE3444" s="104" t="s">
        <v>5704</v>
      </c>
      <c r="BF3444" s="104" t="s">
        <v>5705</v>
      </c>
      <c r="BG3444" s="104" t="s">
        <v>5704</v>
      </c>
      <c r="BH3444" s="104" t="s">
        <v>5705</v>
      </c>
      <c r="BI3444" s="104" t="str">
        <f t="shared" si="1357"/>
        <v>RWX</v>
      </c>
    </row>
    <row r="3445" spans="56:61" hidden="1" x14ac:dyDescent="0.3">
      <c r="BD3445" t="str">
        <f t="shared" si="1356"/>
        <v>RWXSIX OAKS</v>
      </c>
      <c r="BE3445" s="104" t="s">
        <v>5619</v>
      </c>
      <c r="BF3445" s="104" t="s">
        <v>5620</v>
      </c>
      <c r="BG3445" s="104" t="s">
        <v>5619</v>
      </c>
      <c r="BH3445" s="104" t="s">
        <v>5620</v>
      </c>
      <c r="BI3445" s="104" t="str">
        <f t="shared" si="1357"/>
        <v>RWX</v>
      </c>
    </row>
    <row r="3446" spans="56:61" hidden="1" x14ac:dyDescent="0.3">
      <c r="BD3446" t="str">
        <f t="shared" si="1356"/>
        <v>RWXSLOUGH HOMELESS - OUR CONCERN</v>
      </c>
      <c r="BE3446" s="104" t="s">
        <v>5664</v>
      </c>
      <c r="BF3446" s="104" t="s">
        <v>5665</v>
      </c>
      <c r="BG3446" s="104" t="s">
        <v>5664</v>
      </c>
      <c r="BH3446" s="104" t="s">
        <v>5665</v>
      </c>
      <c r="BI3446" s="104" t="str">
        <f t="shared" si="1357"/>
        <v>RWX</v>
      </c>
    </row>
    <row r="3447" spans="56:61" hidden="1" x14ac:dyDescent="0.3">
      <c r="BD3447" t="str">
        <f t="shared" si="1356"/>
        <v>RWXSLT AT WOKINGHAM HOSPITAL</v>
      </c>
      <c r="BE3447" s="104" t="s">
        <v>5706</v>
      </c>
      <c r="BF3447" s="104" t="s">
        <v>5707</v>
      </c>
      <c r="BG3447" s="104" t="s">
        <v>5706</v>
      </c>
      <c r="BH3447" s="104" t="s">
        <v>5707</v>
      </c>
      <c r="BI3447" s="104" t="str">
        <f t="shared" si="1357"/>
        <v>RWX</v>
      </c>
    </row>
    <row r="3448" spans="56:61" hidden="1" x14ac:dyDescent="0.3">
      <c r="BD3448" t="str">
        <f t="shared" si="1356"/>
        <v>RWXSPACE</v>
      </c>
      <c r="BE3448" s="104" t="s">
        <v>5670</v>
      </c>
      <c r="BF3448" s="104" t="s">
        <v>5671</v>
      </c>
      <c r="BG3448" s="104" t="s">
        <v>5670</v>
      </c>
      <c r="BH3448" s="104" t="s">
        <v>5671</v>
      </c>
      <c r="BI3448" s="104" t="str">
        <f t="shared" si="1357"/>
        <v>RWX</v>
      </c>
    </row>
    <row r="3449" spans="56:61" hidden="1" x14ac:dyDescent="0.3">
      <c r="BD3449" t="str">
        <f t="shared" si="1356"/>
        <v>RWXST MARKS HOSPITAL</v>
      </c>
      <c r="BE3449" s="104" t="s">
        <v>5647</v>
      </c>
      <c r="BF3449" s="104" t="s">
        <v>5648</v>
      </c>
      <c r="BG3449" s="104" t="s">
        <v>5647</v>
      </c>
      <c r="BH3449" s="104" t="s">
        <v>5648</v>
      </c>
      <c r="BI3449" s="104" t="str">
        <f t="shared" si="1357"/>
        <v>RWX</v>
      </c>
    </row>
    <row r="3450" spans="56:61" hidden="1" x14ac:dyDescent="0.3">
      <c r="BD3450" t="str">
        <f t="shared" si="1356"/>
        <v>RWXST MARY THE VIRGIN HALL (READING)</v>
      </c>
      <c r="BE3450" s="104" t="s">
        <v>5698</v>
      </c>
      <c r="BF3450" s="104" t="s">
        <v>5699</v>
      </c>
      <c r="BG3450" s="104" t="s">
        <v>5698</v>
      </c>
      <c r="BH3450" s="104" t="s">
        <v>5699</v>
      </c>
      <c r="BI3450" s="104" t="str">
        <f t="shared" si="1357"/>
        <v>RWX</v>
      </c>
    </row>
    <row r="3451" spans="56:61" hidden="1" x14ac:dyDescent="0.3">
      <c r="BD3451" t="str">
        <f t="shared" si="1356"/>
        <v>RWXST MARY THE VIRGIN HALL (WOKINGHAM)</v>
      </c>
      <c r="BE3451" s="104" t="s">
        <v>5690</v>
      </c>
      <c r="BF3451" s="104" t="s">
        <v>5691</v>
      </c>
      <c r="BG3451" s="104" t="s">
        <v>5690</v>
      </c>
      <c r="BH3451" s="104" t="s">
        <v>5691</v>
      </c>
      <c r="BI3451" s="104" t="str">
        <f t="shared" si="1357"/>
        <v>RWX</v>
      </c>
    </row>
    <row r="3452" spans="56:61" hidden="1" x14ac:dyDescent="0.3">
      <c r="BD3452" t="str">
        <f t="shared" si="1356"/>
        <v>RWXST PETERS HOSPITAL</v>
      </c>
      <c r="BE3452" s="104" t="s">
        <v>5672</v>
      </c>
      <c r="BF3452" s="104" t="s">
        <v>5673</v>
      </c>
      <c r="BG3452" s="104" t="s">
        <v>5672</v>
      </c>
      <c r="BH3452" s="104" t="s">
        <v>5673</v>
      </c>
      <c r="BI3452" s="104" t="str">
        <f t="shared" si="1357"/>
        <v>RWX</v>
      </c>
    </row>
    <row r="3453" spans="56:61" hidden="1" x14ac:dyDescent="0.3">
      <c r="BD3453" t="str">
        <f t="shared" si="1356"/>
        <v>RWXSWALLOWFIELD PARISH HALL</v>
      </c>
      <c r="BE3453" s="104" t="s">
        <v>5694</v>
      </c>
      <c r="BF3453" s="104" t="s">
        <v>5695</v>
      </c>
      <c r="BG3453" s="104" t="s">
        <v>5694</v>
      </c>
      <c r="BH3453" s="104" t="s">
        <v>5695</v>
      </c>
      <c r="BI3453" s="104" t="str">
        <f t="shared" si="1357"/>
        <v>RWX</v>
      </c>
    </row>
    <row r="3454" spans="56:61" hidden="1" x14ac:dyDescent="0.3">
      <c r="BD3454" t="str">
        <f t="shared" si="1356"/>
        <v>RWXT2, MAIDENHEAD</v>
      </c>
      <c r="BE3454" s="104" t="s">
        <v>5674</v>
      </c>
      <c r="BF3454" s="104" t="s">
        <v>5675</v>
      </c>
      <c r="BG3454" s="104" t="s">
        <v>5674</v>
      </c>
      <c r="BH3454" s="104" t="s">
        <v>5675</v>
      </c>
      <c r="BI3454" s="104" t="str">
        <f t="shared" si="1357"/>
        <v>RWX</v>
      </c>
    </row>
    <row r="3455" spans="56:61" hidden="1" x14ac:dyDescent="0.3">
      <c r="BD3455" t="str">
        <f t="shared" si="1356"/>
        <v>RWXTANFIELD</v>
      </c>
      <c r="BE3455" s="104" t="s">
        <v>5682</v>
      </c>
      <c r="BF3455" s="104" t="s">
        <v>5683</v>
      </c>
      <c r="BG3455" s="104" t="s">
        <v>5682</v>
      </c>
      <c r="BH3455" s="104" t="s">
        <v>5683</v>
      </c>
      <c r="BI3455" s="104" t="str">
        <f t="shared" si="1357"/>
        <v>RWX</v>
      </c>
    </row>
    <row r="3456" spans="56:61" hidden="1" x14ac:dyDescent="0.3">
      <c r="BD3456" t="str">
        <f t="shared" si="1356"/>
        <v>RWXTHATCHAM CATHOLIC HALL</v>
      </c>
      <c r="BE3456" s="104" t="s">
        <v>5680</v>
      </c>
      <c r="BF3456" s="104" t="s">
        <v>5681</v>
      </c>
      <c r="BG3456" s="104" t="s">
        <v>5680</v>
      </c>
      <c r="BH3456" s="104" t="s">
        <v>5681</v>
      </c>
      <c r="BI3456" s="104" t="str">
        <f t="shared" si="1357"/>
        <v>RWX</v>
      </c>
    </row>
    <row r="3457" spans="56:61" hidden="1" x14ac:dyDescent="0.3">
      <c r="BD3457" t="str">
        <f t="shared" si="1356"/>
        <v>RWXTHE OLD FORGE</v>
      </c>
      <c r="BE3457" s="104" t="s">
        <v>5678</v>
      </c>
      <c r="BF3457" s="104" t="s">
        <v>5679</v>
      </c>
      <c r="BG3457" s="104" t="s">
        <v>5678</v>
      </c>
      <c r="BH3457" s="104" t="s">
        <v>5679</v>
      </c>
      <c r="BI3457" s="104" t="str">
        <f t="shared" si="1357"/>
        <v>RWX</v>
      </c>
    </row>
    <row r="3458" spans="56:61" hidden="1" x14ac:dyDescent="0.3">
      <c r="BD3458" t="str">
        <f t="shared" si="1356"/>
        <v>RWXTHEALE</v>
      </c>
      <c r="BE3458" s="104" t="s">
        <v>5676</v>
      </c>
      <c r="BF3458" s="104" t="s">
        <v>5677</v>
      </c>
      <c r="BG3458" s="104" t="s">
        <v>5676</v>
      </c>
      <c r="BH3458" s="104" t="s">
        <v>5677</v>
      </c>
      <c r="BI3458" s="104" t="str">
        <f t="shared" si="1357"/>
        <v>RWX</v>
      </c>
    </row>
    <row r="3459" spans="56:61" hidden="1" x14ac:dyDescent="0.3">
      <c r="BD3459" t="str">
        <f t="shared" si="1356"/>
        <v>RWXTIME SQUARE</v>
      </c>
      <c r="BE3459" s="104" t="s">
        <v>5659</v>
      </c>
      <c r="BF3459" s="104" t="s">
        <v>5660</v>
      </c>
      <c r="BG3459" s="104" t="s">
        <v>5659</v>
      </c>
      <c r="BH3459" s="104" t="s">
        <v>5660</v>
      </c>
      <c r="BI3459" s="104" t="str">
        <f t="shared" si="1357"/>
        <v>RWX</v>
      </c>
    </row>
    <row r="3460" spans="56:61" hidden="1" x14ac:dyDescent="0.3">
      <c r="BD3460" t="str">
        <f t="shared" si="1356"/>
        <v>RWXTOWNLANDS HOSPITAL</v>
      </c>
      <c r="BE3460" s="104" t="s">
        <v>5700</v>
      </c>
      <c r="BF3460" s="104" t="s">
        <v>5701</v>
      </c>
      <c r="BG3460" s="104" t="s">
        <v>5700</v>
      </c>
      <c r="BH3460" s="104" t="s">
        <v>5701</v>
      </c>
      <c r="BI3460" s="104" t="str">
        <f t="shared" si="1357"/>
        <v>RWX</v>
      </c>
    </row>
    <row r="3461" spans="56:61" hidden="1" x14ac:dyDescent="0.3">
      <c r="BD3461" t="str">
        <f t="shared" si="1356"/>
        <v>RWXTURNING POINT, NEWBURY</v>
      </c>
      <c r="BE3461" s="104" t="s">
        <v>5668</v>
      </c>
      <c r="BF3461" s="104" t="s">
        <v>5669</v>
      </c>
      <c r="BG3461" s="104" t="s">
        <v>5668</v>
      </c>
      <c r="BH3461" s="104" t="s">
        <v>5669</v>
      </c>
      <c r="BI3461" s="104" t="str">
        <f t="shared" si="1357"/>
        <v>RWX</v>
      </c>
    </row>
    <row r="3462" spans="56:61" hidden="1" x14ac:dyDescent="0.3">
      <c r="BD3462" t="str">
        <f t="shared" si="1356"/>
        <v>RWXUNIVERSITY OF READING</v>
      </c>
      <c r="BE3462" s="104" t="s">
        <v>5692</v>
      </c>
      <c r="BF3462" s="104" t="s">
        <v>5693</v>
      </c>
      <c r="BG3462" s="104" t="s">
        <v>5692</v>
      </c>
      <c r="BH3462" s="104" t="s">
        <v>5693</v>
      </c>
      <c r="BI3462" s="104" t="str">
        <f t="shared" si="1357"/>
        <v>RWX</v>
      </c>
    </row>
    <row r="3463" spans="56:61" hidden="1" x14ac:dyDescent="0.3">
      <c r="BD3463" t="str">
        <f t="shared" si="1356"/>
        <v>RWXUPTON ELDERLY - P7A</v>
      </c>
      <c r="BE3463" s="104" t="s">
        <v>5633</v>
      </c>
      <c r="BF3463" s="104" t="s">
        <v>5634</v>
      </c>
      <c r="BG3463" s="104" t="s">
        <v>5633</v>
      </c>
      <c r="BH3463" s="104" t="s">
        <v>5634</v>
      </c>
      <c r="BI3463" s="104" t="str">
        <f t="shared" si="1357"/>
        <v>RWX</v>
      </c>
    </row>
    <row r="3464" spans="56:61" hidden="1" x14ac:dyDescent="0.3">
      <c r="BD3464" t="str">
        <f t="shared" si="1356"/>
        <v>RWXUPTON HOSPITAL</v>
      </c>
      <c r="BE3464" s="104" t="s">
        <v>5649</v>
      </c>
      <c r="BF3464" s="104" t="s">
        <v>5650</v>
      </c>
      <c r="BG3464" s="104" t="s">
        <v>5649</v>
      </c>
      <c r="BH3464" s="104" t="s">
        <v>5650</v>
      </c>
      <c r="BI3464" s="104" t="str">
        <f t="shared" si="1357"/>
        <v>RWX</v>
      </c>
    </row>
    <row r="3465" spans="56:61" hidden="1" x14ac:dyDescent="0.3">
      <c r="BD3465" t="str">
        <f t="shared" si="1356"/>
        <v>RWXUPTON PAEDIATRIC - P7E</v>
      </c>
      <c r="BE3465" s="104" t="s">
        <v>5639</v>
      </c>
      <c r="BF3465" s="104" t="s">
        <v>5640</v>
      </c>
      <c r="BG3465" s="104" t="s">
        <v>5639</v>
      </c>
      <c r="BH3465" s="104" t="s">
        <v>5640</v>
      </c>
      <c r="BI3465" s="104" t="str">
        <f t="shared" si="1357"/>
        <v>RWX</v>
      </c>
    </row>
    <row r="3466" spans="56:61" hidden="1" x14ac:dyDescent="0.3">
      <c r="BD3466" t="str">
        <f t="shared" si="1356"/>
        <v>RWXWEST BERKSHIRE COMMUNITY HOSPITAL</v>
      </c>
      <c r="BE3466" s="104" t="s">
        <v>5651</v>
      </c>
      <c r="BF3466" s="104" t="s">
        <v>5652</v>
      </c>
      <c r="BG3466" s="104" t="s">
        <v>5651</v>
      </c>
      <c r="BH3466" s="104" t="s">
        <v>5652</v>
      </c>
      <c r="BI3466" s="104" t="str">
        <f t="shared" si="1357"/>
        <v>RWX</v>
      </c>
    </row>
    <row r="3467" spans="56:61" hidden="1" x14ac:dyDescent="0.3">
      <c r="BD3467" t="str">
        <f t="shared" si="1356"/>
        <v>RWXWEXHAM PARK HOSPITAL</v>
      </c>
      <c r="BE3467" s="104" t="s">
        <v>5653</v>
      </c>
      <c r="BF3467" s="104" t="s">
        <v>5654</v>
      </c>
      <c r="BG3467" s="104" t="s">
        <v>5653</v>
      </c>
      <c r="BH3467" s="104" t="s">
        <v>5654</v>
      </c>
      <c r="BI3467" s="104" t="str">
        <f t="shared" si="1357"/>
        <v>RWX</v>
      </c>
    </row>
    <row r="3468" spans="56:61" hidden="1" x14ac:dyDescent="0.3">
      <c r="BD3468" t="str">
        <f t="shared" si="1356"/>
        <v>RWXWINDSOR DIALYSIS UNIT</v>
      </c>
      <c r="BE3468" s="104" t="s">
        <v>5702</v>
      </c>
      <c r="BF3468" s="104" t="s">
        <v>5703</v>
      </c>
      <c r="BG3468" s="104" t="s">
        <v>5702</v>
      </c>
      <c r="BH3468" s="104" t="s">
        <v>5703</v>
      </c>
      <c r="BI3468" s="104" t="str">
        <f t="shared" si="1357"/>
        <v>RWX</v>
      </c>
    </row>
    <row r="3469" spans="56:61" hidden="1" x14ac:dyDescent="0.3">
      <c r="BD3469" t="str">
        <f t="shared" si="1356"/>
        <v>RWXWITNEY COMMUNITY HOSPITAL</v>
      </c>
      <c r="BE3469" s="104" t="s">
        <v>5722</v>
      </c>
      <c r="BF3469" s="104" t="s">
        <v>3753</v>
      </c>
      <c r="BG3469" s="104" t="s">
        <v>5722</v>
      </c>
      <c r="BH3469" s="104" t="s">
        <v>3753</v>
      </c>
      <c r="BI3469" s="104" t="str">
        <f t="shared" si="1357"/>
        <v>RWX</v>
      </c>
    </row>
    <row r="3470" spans="56:61" hidden="1" x14ac:dyDescent="0.3">
      <c r="BD3470" t="str">
        <f t="shared" si="1356"/>
        <v>RWXWOKINGHAM COMMUNITY HOSPITAL</v>
      </c>
      <c r="BE3470" s="104" t="s">
        <v>5625</v>
      </c>
      <c r="BF3470" s="104" t="s">
        <v>5626</v>
      </c>
      <c r="BG3470" s="104" t="s">
        <v>5625</v>
      </c>
      <c r="BH3470" s="104" t="s">
        <v>5626</v>
      </c>
      <c r="BI3470" s="104" t="str">
        <f t="shared" si="1357"/>
        <v>RWX</v>
      </c>
    </row>
    <row r="3471" spans="56:61" hidden="1" x14ac:dyDescent="0.3">
      <c r="BD3471" t="str">
        <f t="shared" si="1356"/>
        <v>RWYCALDERDALE ROYAL HOSPITAL</v>
      </c>
      <c r="BE3471" s="104" t="s">
        <v>925</v>
      </c>
      <c r="BF3471" s="104" t="s">
        <v>9651</v>
      </c>
      <c r="BG3471" s="104" t="s">
        <v>925</v>
      </c>
      <c r="BH3471" s="104" t="s">
        <v>9651</v>
      </c>
      <c r="BI3471" s="104" t="str">
        <f t="shared" si="1357"/>
        <v>RWY</v>
      </c>
    </row>
    <row r="3472" spans="56:61" hidden="1" x14ac:dyDescent="0.3">
      <c r="BD3472" t="str">
        <f t="shared" si="1356"/>
        <v>RWYHUDDERSFIELD ROYAL INFIRMARY</v>
      </c>
      <c r="BE3472" s="104" t="s">
        <v>926</v>
      </c>
      <c r="BF3472" s="104" t="s">
        <v>9652</v>
      </c>
      <c r="BG3472" s="104" t="s">
        <v>926</v>
      </c>
      <c r="BH3472" s="104" t="s">
        <v>9652</v>
      </c>
      <c r="BI3472" s="104" t="str">
        <f t="shared" si="1357"/>
        <v>RWY</v>
      </c>
    </row>
    <row r="3473" spans="56:61" hidden="1" x14ac:dyDescent="0.3">
      <c r="BD3473" t="str">
        <f t="shared" si="1356"/>
        <v>RX1KINGS MILL HOSPITAL SITE</v>
      </c>
      <c r="BE3473" s="104" t="s">
        <v>927</v>
      </c>
      <c r="BF3473" s="104" t="s">
        <v>9653</v>
      </c>
      <c r="BG3473" s="104" t="s">
        <v>927</v>
      </c>
      <c r="BH3473" s="104" t="s">
        <v>9653</v>
      </c>
      <c r="BI3473" s="104" t="str">
        <f t="shared" si="1357"/>
        <v>RX1</v>
      </c>
    </row>
    <row r="3474" spans="56:61" hidden="1" x14ac:dyDescent="0.3">
      <c r="BD3474" t="str">
        <f t="shared" si="1356"/>
        <v>RX1NOTTINGHAM UNIVERSITY HOSPITALS NHS TRUST - CITY CAMPUS</v>
      </c>
      <c r="BE3474" s="104" t="s">
        <v>928</v>
      </c>
      <c r="BF3474" s="104" t="s">
        <v>9654</v>
      </c>
      <c r="BG3474" s="104" t="s">
        <v>928</v>
      </c>
      <c r="BH3474" s="104" t="s">
        <v>9654</v>
      </c>
      <c r="BI3474" s="104" t="str">
        <f t="shared" si="1357"/>
        <v>RX1</v>
      </c>
    </row>
    <row r="3475" spans="56:61" hidden="1" x14ac:dyDescent="0.3">
      <c r="BD3475" t="str">
        <f t="shared" si="1356"/>
        <v>RX1NOTTINGHAM UNIVERSITY HOSPITALS NHS TRUST - QUEEN'S MEDICAL CENTRE CAMPUS</v>
      </c>
      <c r="BE3475" s="104" t="s">
        <v>929</v>
      </c>
      <c r="BF3475" s="104" t="s">
        <v>9655</v>
      </c>
      <c r="BG3475" s="104" t="s">
        <v>929</v>
      </c>
      <c r="BH3475" s="104" t="s">
        <v>9655</v>
      </c>
      <c r="BI3475" s="104" t="str">
        <f t="shared" si="1357"/>
        <v>RX1</v>
      </c>
    </row>
    <row r="3476" spans="56:61" hidden="1" x14ac:dyDescent="0.3">
      <c r="BD3476" t="str">
        <f t="shared" si="1356"/>
        <v>RX2ACRE DAY HOSPITAL</v>
      </c>
      <c r="BE3476" s="104" t="s">
        <v>5782</v>
      </c>
      <c r="BF3476" s="104" t="s">
        <v>5783</v>
      </c>
      <c r="BG3476" s="104" t="s">
        <v>5782</v>
      </c>
      <c r="BH3476" s="104" t="s">
        <v>5783</v>
      </c>
      <c r="BI3476" s="104" t="str">
        <f t="shared" si="1357"/>
        <v>RX2</v>
      </c>
    </row>
    <row r="3477" spans="56:61" hidden="1" x14ac:dyDescent="0.3">
      <c r="BD3477" t="str">
        <f t="shared" si="1356"/>
        <v>RX2AHTT BRIGHTON</v>
      </c>
      <c r="BE3477" s="104" t="s">
        <v>5785</v>
      </c>
      <c r="BF3477" s="104" t="s">
        <v>5786</v>
      </c>
      <c r="BG3477" s="104" t="s">
        <v>5785</v>
      </c>
      <c r="BH3477" s="104" t="s">
        <v>5786</v>
      </c>
      <c r="BI3477" s="104" t="str">
        <f t="shared" si="1357"/>
        <v>RX2</v>
      </c>
    </row>
    <row r="3478" spans="56:61" hidden="1" x14ac:dyDescent="0.3">
      <c r="BD3478" t="str">
        <f t="shared" si="1356"/>
        <v>RX2ALAN GARDNER COTTAGE</v>
      </c>
      <c r="BE3478" s="104" t="s">
        <v>6166</v>
      </c>
      <c r="BF3478" s="104" t="s">
        <v>6167</v>
      </c>
      <c r="BG3478" s="104" t="s">
        <v>6166</v>
      </c>
      <c r="BH3478" s="104" t="s">
        <v>6167</v>
      </c>
      <c r="BI3478" s="104" t="str">
        <f t="shared" si="1357"/>
        <v>RX2</v>
      </c>
    </row>
    <row r="3479" spans="56:61" hidden="1" x14ac:dyDescent="0.3">
      <c r="BD3479" t="str">
        <f t="shared" si="1356"/>
        <v>RX2ALEXANDRA VILLAS SITE</v>
      </c>
      <c r="BE3479" s="104" t="s">
        <v>5752</v>
      </c>
      <c r="BF3479" s="104" t="s">
        <v>5753</v>
      </c>
      <c r="BG3479" s="104" t="s">
        <v>5752</v>
      </c>
      <c r="BH3479" s="104" t="s">
        <v>5753</v>
      </c>
      <c r="BI3479" s="104" t="str">
        <f t="shared" si="1357"/>
        <v>RX2</v>
      </c>
    </row>
    <row r="3480" spans="56:61" hidden="1" x14ac:dyDescent="0.3">
      <c r="BD3480" t="str">
        <f t="shared" si="1356"/>
        <v>RX2AMBERSTONE HOSPITAL</v>
      </c>
      <c r="BE3480" s="104" t="s">
        <v>6046</v>
      </c>
      <c r="BF3480" s="104" t="s">
        <v>6047</v>
      </c>
      <c r="BG3480" s="104" t="s">
        <v>6046</v>
      </c>
      <c r="BH3480" s="104" t="s">
        <v>6047</v>
      </c>
      <c r="BI3480" s="104" t="str">
        <f t="shared" si="1357"/>
        <v>RX2</v>
      </c>
    </row>
    <row r="3481" spans="56:61" hidden="1" x14ac:dyDescent="0.3">
      <c r="BD3481" t="str">
        <f t="shared" si="1356"/>
        <v>RX2AOT BRIGHTON</v>
      </c>
      <c r="BE3481" s="104" t="s">
        <v>5789</v>
      </c>
      <c r="BF3481" s="104" t="s">
        <v>5790</v>
      </c>
      <c r="BG3481" s="104" t="s">
        <v>5789</v>
      </c>
      <c r="BH3481" s="104" t="s">
        <v>5790</v>
      </c>
      <c r="BI3481" s="104" t="str">
        <f t="shared" si="1357"/>
        <v>RX2</v>
      </c>
    </row>
    <row r="3482" spans="56:61" hidden="1" x14ac:dyDescent="0.3">
      <c r="BD3482" t="str">
        <f t="shared" si="1356"/>
        <v>RX2AOT/REHAB EASTBOURNE &amp; WEALD</v>
      </c>
      <c r="BE3482" s="104" t="s">
        <v>5863</v>
      </c>
      <c r="BF3482" s="104" t="s">
        <v>5864</v>
      </c>
      <c r="BG3482" s="104" t="s">
        <v>5863</v>
      </c>
      <c r="BH3482" s="104" t="s">
        <v>5864</v>
      </c>
      <c r="BI3482" s="104" t="str">
        <f t="shared" si="1357"/>
        <v>RX2</v>
      </c>
    </row>
    <row r="3483" spans="56:61" hidden="1" x14ac:dyDescent="0.3">
      <c r="BD3483" t="str">
        <f t="shared" si="1356"/>
        <v>RX2B &amp; H ATS EAST (SC)</v>
      </c>
      <c r="BE3483" s="104" t="s">
        <v>5764</v>
      </c>
      <c r="BF3483" s="104" t="s">
        <v>5765</v>
      </c>
      <c r="BG3483" s="104" t="s">
        <v>5764</v>
      </c>
      <c r="BH3483" s="104" t="s">
        <v>5765</v>
      </c>
      <c r="BI3483" s="104" t="str">
        <f t="shared" si="1357"/>
        <v>RX2</v>
      </c>
    </row>
    <row r="3484" spans="56:61" hidden="1" x14ac:dyDescent="0.3">
      <c r="BD3484" t="str">
        <f t="shared" si="1356"/>
        <v>RX2B &amp; H ATS EAST (SY)</v>
      </c>
      <c r="BE3484" s="104" t="s">
        <v>5770</v>
      </c>
      <c r="BF3484" s="104" t="s">
        <v>5771</v>
      </c>
      <c r="BG3484" s="104" t="s">
        <v>5770</v>
      </c>
      <c r="BH3484" s="104" t="s">
        <v>5771</v>
      </c>
      <c r="BI3484" s="104" t="str">
        <f t="shared" si="1357"/>
        <v>RX2</v>
      </c>
    </row>
    <row r="3485" spans="56:61" hidden="1" x14ac:dyDescent="0.3">
      <c r="BD3485" t="str">
        <f t="shared" si="1356"/>
        <v>RX2B &amp; H ATS EAST (TS)</v>
      </c>
      <c r="BE3485" s="104" t="s">
        <v>5766</v>
      </c>
      <c r="BF3485" s="104" t="s">
        <v>5767</v>
      </c>
      <c r="BG3485" s="104" t="s">
        <v>5766</v>
      </c>
      <c r="BH3485" s="104" t="s">
        <v>5767</v>
      </c>
      <c r="BI3485" s="104" t="str">
        <f t="shared" si="1357"/>
        <v>RX2</v>
      </c>
    </row>
    <row r="3486" spans="56:61" hidden="1" x14ac:dyDescent="0.3">
      <c r="BD3486" t="str">
        <f t="shared" si="1356"/>
        <v>RX2B &amp; H ATS WEST (GP)</v>
      </c>
      <c r="BE3486" s="104" t="s">
        <v>5754</v>
      </c>
      <c r="BF3486" s="104" t="s">
        <v>5755</v>
      </c>
      <c r="BG3486" s="104" t="s">
        <v>5754</v>
      </c>
      <c r="BH3486" s="104" t="s">
        <v>5755</v>
      </c>
      <c r="BI3486" s="104" t="str">
        <f t="shared" si="1357"/>
        <v>RX2</v>
      </c>
    </row>
    <row r="3487" spans="56:61" hidden="1" x14ac:dyDescent="0.3">
      <c r="BD3487" t="str">
        <f t="shared" si="1356"/>
        <v>RX2B &amp; H ATS WEST (MA)</v>
      </c>
      <c r="BE3487" s="104" t="s">
        <v>5772</v>
      </c>
      <c r="BF3487" s="104" t="s">
        <v>5773</v>
      </c>
      <c r="BG3487" s="104" t="s">
        <v>5772</v>
      </c>
      <c r="BH3487" s="104" t="s">
        <v>5773</v>
      </c>
      <c r="BI3487" s="104" t="str">
        <f t="shared" si="1357"/>
        <v>RX2</v>
      </c>
    </row>
    <row r="3488" spans="56:61" hidden="1" x14ac:dyDescent="0.3">
      <c r="BD3488" t="str">
        <f t="shared" si="1356"/>
        <v>RX2B &amp; H ATS WEST (RG)</v>
      </c>
      <c r="BE3488" s="104" t="s">
        <v>5776</v>
      </c>
      <c r="BF3488" s="104" t="s">
        <v>5777</v>
      </c>
      <c r="BG3488" s="104" t="s">
        <v>5776</v>
      </c>
      <c r="BH3488" s="104" t="s">
        <v>5777</v>
      </c>
      <c r="BI3488" s="104" t="str">
        <f t="shared" si="1357"/>
        <v>RX2</v>
      </c>
    </row>
    <row r="3489" spans="56:61" hidden="1" x14ac:dyDescent="0.3">
      <c r="BD3489" t="str">
        <f t="shared" si="1356"/>
        <v>RX2B &amp; H ATS WEST (VL)</v>
      </c>
      <c r="BE3489" s="104" t="s">
        <v>5774</v>
      </c>
      <c r="BF3489" s="104" t="s">
        <v>5775</v>
      </c>
      <c r="BG3489" s="104" t="s">
        <v>5774</v>
      </c>
      <c r="BH3489" s="104" t="s">
        <v>5775</v>
      </c>
      <c r="BI3489" s="104" t="str">
        <f t="shared" si="1357"/>
        <v>RX2</v>
      </c>
    </row>
    <row r="3490" spans="56:61" hidden="1" x14ac:dyDescent="0.3">
      <c r="BD3490" t="str">
        <f t="shared" si="1356"/>
        <v>RX2B &amp; H CENTRAL RECOVERY</v>
      </c>
      <c r="BE3490" s="104" t="s">
        <v>5793</v>
      </c>
      <c r="BF3490" s="104" t="s">
        <v>5794</v>
      </c>
      <c r="BG3490" s="104" t="s">
        <v>5793</v>
      </c>
      <c r="BH3490" s="104" t="s">
        <v>5794</v>
      </c>
      <c r="BI3490" s="104" t="str">
        <f t="shared" si="1357"/>
        <v>RX2</v>
      </c>
    </row>
    <row r="3491" spans="56:61" hidden="1" x14ac:dyDescent="0.3">
      <c r="BD3491" t="str">
        <f t="shared" si="1356"/>
        <v>RX2B&amp;H ATS EAST (SB)</v>
      </c>
      <c r="BE3491" s="104" t="s">
        <v>5795</v>
      </c>
      <c r="BF3491" s="104" t="s">
        <v>5796</v>
      </c>
      <c r="BG3491" s="104" t="s">
        <v>5795</v>
      </c>
      <c r="BH3491" s="104" t="s">
        <v>5796</v>
      </c>
      <c r="BI3491" s="104" t="str">
        <f t="shared" si="1357"/>
        <v>RX2</v>
      </c>
    </row>
    <row r="3492" spans="56:61" hidden="1" x14ac:dyDescent="0.3">
      <c r="BD3492" t="str">
        <f t="shared" si="1356"/>
        <v>RX2B&amp;H ATS WEST (PL)</v>
      </c>
      <c r="BE3492" s="104" t="s">
        <v>5797</v>
      </c>
      <c r="BF3492" s="104" t="s">
        <v>5798</v>
      </c>
      <c r="BG3492" s="104" t="s">
        <v>5797</v>
      </c>
      <c r="BH3492" s="104" t="s">
        <v>5798</v>
      </c>
      <c r="BI3492" s="104" t="str">
        <f t="shared" si="1357"/>
        <v>RX2</v>
      </c>
    </row>
    <row r="3493" spans="56:61" hidden="1" x14ac:dyDescent="0.3">
      <c r="BD3493" t="str">
        <f t="shared" si="1356"/>
        <v>RX2B&amp;H DEMENTIA CARE AT HOME</v>
      </c>
      <c r="BE3493" s="104" t="s">
        <v>5728</v>
      </c>
      <c r="BF3493" s="104" t="s">
        <v>5729</v>
      </c>
      <c r="BG3493" s="104" t="s">
        <v>5728</v>
      </c>
      <c r="BH3493" s="104" t="s">
        <v>5729</v>
      </c>
      <c r="BI3493" s="104" t="str">
        <f t="shared" si="1357"/>
        <v>RX2</v>
      </c>
    </row>
    <row r="3494" spans="56:61" hidden="1" x14ac:dyDescent="0.3">
      <c r="BD3494" t="str">
        <f t="shared" ref="BD3494:BD3557" si="1358">CONCATENATE(LEFT(BE3494, 3),BF3494)</f>
        <v>RX2BARLAVINGTON MANOR</v>
      </c>
      <c r="BE3494" s="104" t="s">
        <v>6029</v>
      </c>
      <c r="BF3494" s="104" t="s">
        <v>6030</v>
      </c>
      <c r="BG3494" s="104" t="s">
        <v>6029</v>
      </c>
      <c r="BH3494" s="104" t="s">
        <v>6030</v>
      </c>
      <c r="BI3494" s="104" t="str">
        <f t="shared" ref="BI3494:BI3557" si="1359">LEFT(BG3494,3)</f>
        <v>RX2</v>
      </c>
    </row>
    <row r="3495" spans="56:61" hidden="1" x14ac:dyDescent="0.3">
      <c r="BD3495" t="str">
        <f t="shared" si="1358"/>
        <v>RX2BEECHMONT</v>
      </c>
      <c r="BE3495" s="104" t="s">
        <v>6012</v>
      </c>
      <c r="BF3495" s="104" t="s">
        <v>6013</v>
      </c>
      <c r="BG3495" s="104" t="s">
        <v>6012</v>
      </c>
      <c r="BH3495" s="104" t="s">
        <v>6013</v>
      </c>
      <c r="BI3495" s="104" t="str">
        <f t="shared" si="1359"/>
        <v>RX2</v>
      </c>
    </row>
    <row r="3496" spans="56:61" hidden="1" x14ac:dyDescent="0.3">
      <c r="BD3496" t="str">
        <f t="shared" si="1358"/>
        <v>RX2BEECHWOOD UNIT</v>
      </c>
      <c r="BE3496" s="104" t="s">
        <v>6092</v>
      </c>
      <c r="BF3496" s="104" t="s">
        <v>6093</v>
      </c>
      <c r="BG3496" s="104" t="s">
        <v>6092</v>
      </c>
      <c r="BH3496" s="104" t="s">
        <v>6093</v>
      </c>
      <c r="BI3496" s="104" t="str">
        <f t="shared" si="1359"/>
        <v>RX2</v>
      </c>
    </row>
    <row r="3497" spans="56:61" hidden="1" x14ac:dyDescent="0.3">
      <c r="BD3497" t="str">
        <f t="shared" si="1358"/>
        <v>RX2BEXHILL COMMUNITY HOSPITAL</v>
      </c>
      <c r="BE3497" s="104" t="s">
        <v>6098</v>
      </c>
      <c r="BF3497" s="104" t="s">
        <v>6099</v>
      </c>
      <c r="BG3497" s="104" t="s">
        <v>6098</v>
      </c>
      <c r="BH3497" s="104" t="s">
        <v>6099</v>
      </c>
      <c r="BI3497" s="104" t="str">
        <f t="shared" si="1359"/>
        <v>RX2</v>
      </c>
    </row>
    <row r="3498" spans="56:61" hidden="1" x14ac:dyDescent="0.3">
      <c r="BD3498" t="str">
        <f t="shared" si="1358"/>
        <v>RX2BOWHILL</v>
      </c>
      <c r="BE3498" s="104" t="s">
        <v>6070</v>
      </c>
      <c r="BF3498" s="104" t="s">
        <v>6071</v>
      </c>
      <c r="BG3498" s="104" t="s">
        <v>6070</v>
      </c>
      <c r="BH3498" s="104" t="s">
        <v>6071</v>
      </c>
      <c r="BI3498" s="104" t="str">
        <f t="shared" si="1359"/>
        <v>RX2</v>
      </c>
    </row>
    <row r="3499" spans="56:61" hidden="1" x14ac:dyDescent="0.3">
      <c r="BD3499" t="str">
        <f t="shared" si="1358"/>
        <v>RX2BRAMBLYS</v>
      </c>
      <c r="BE3499" s="104" t="s">
        <v>6156</v>
      </c>
      <c r="BF3499" s="104" t="s">
        <v>6157</v>
      </c>
      <c r="BG3499" s="104" t="s">
        <v>6156</v>
      </c>
      <c r="BH3499" s="104" t="s">
        <v>6157</v>
      </c>
      <c r="BI3499" s="104" t="str">
        <f t="shared" si="1359"/>
        <v>RX2</v>
      </c>
    </row>
    <row r="3500" spans="56:61" hidden="1" x14ac:dyDescent="0.3">
      <c r="BD3500" t="str">
        <f t="shared" si="1358"/>
        <v>RX2BRIGHTON EAST LWWDT (SC)</v>
      </c>
      <c r="BE3500" s="104" t="s">
        <v>5758</v>
      </c>
      <c r="BF3500" s="104" t="s">
        <v>5759</v>
      </c>
      <c r="BG3500" s="104" t="s">
        <v>5758</v>
      </c>
      <c r="BH3500" s="104" t="s">
        <v>5759</v>
      </c>
      <c r="BI3500" s="104" t="str">
        <f t="shared" si="1359"/>
        <v>RX2</v>
      </c>
    </row>
    <row r="3501" spans="56:61" hidden="1" x14ac:dyDescent="0.3">
      <c r="BD3501" t="str">
        <f t="shared" si="1358"/>
        <v>RX2BRIGHTON GENERAL HOSPITAL</v>
      </c>
      <c r="BE3501" s="104" t="s">
        <v>6100</v>
      </c>
      <c r="BF3501" s="104" t="s">
        <v>2763</v>
      </c>
      <c r="BG3501" s="104" t="s">
        <v>6100</v>
      </c>
      <c r="BH3501" s="104" t="s">
        <v>2763</v>
      </c>
      <c r="BI3501" s="104" t="str">
        <f t="shared" si="1359"/>
        <v>RX2</v>
      </c>
    </row>
    <row r="3502" spans="56:61" hidden="1" x14ac:dyDescent="0.3">
      <c r="BD3502" t="str">
        <f t="shared" si="1358"/>
        <v>RX2BRIGHTON SMS</v>
      </c>
      <c r="BE3502" s="104" t="s">
        <v>5768</v>
      </c>
      <c r="BF3502" s="104" t="s">
        <v>5769</v>
      </c>
      <c r="BG3502" s="104" t="s">
        <v>5768</v>
      </c>
      <c r="BH3502" s="104" t="s">
        <v>5769</v>
      </c>
      <c r="BI3502" s="104" t="str">
        <f t="shared" si="1359"/>
        <v>RX2</v>
      </c>
    </row>
    <row r="3503" spans="56:61" hidden="1" x14ac:dyDescent="0.3">
      <c r="BD3503" t="str">
        <f t="shared" si="1358"/>
        <v>RX2BRIGHTON WEST LWWDT (MA)</v>
      </c>
      <c r="BE3503" s="104" t="s">
        <v>5756</v>
      </c>
      <c r="BF3503" s="104" t="s">
        <v>5757</v>
      </c>
      <c r="BG3503" s="104" t="s">
        <v>5756</v>
      </c>
      <c r="BH3503" s="104" t="s">
        <v>5757</v>
      </c>
      <c r="BI3503" s="104" t="str">
        <f t="shared" si="1359"/>
        <v>RX2</v>
      </c>
    </row>
    <row r="3504" spans="56:61" hidden="1" x14ac:dyDescent="0.3">
      <c r="BD3504" t="str">
        <f t="shared" si="1358"/>
        <v>RX2BRIGHTON WEST LWWDT (VL)</v>
      </c>
      <c r="BE3504" s="104" t="s">
        <v>5760</v>
      </c>
      <c r="BF3504" s="104" t="s">
        <v>5761</v>
      </c>
      <c r="BG3504" s="104" t="s">
        <v>5760</v>
      </c>
      <c r="BH3504" s="104" t="s">
        <v>5761</v>
      </c>
      <c r="BI3504" s="104" t="str">
        <f t="shared" si="1359"/>
        <v>RX2</v>
      </c>
    </row>
    <row r="3505" spans="56:61" hidden="1" x14ac:dyDescent="0.3">
      <c r="BD3505" t="str">
        <f t="shared" si="1358"/>
        <v>RX2BRUNSWICK WARD</v>
      </c>
      <c r="BE3505" s="104" t="s">
        <v>5730</v>
      </c>
      <c r="BF3505" s="104" t="s">
        <v>5731</v>
      </c>
      <c r="BG3505" s="104" t="s">
        <v>5730</v>
      </c>
      <c r="BH3505" s="104" t="s">
        <v>5731</v>
      </c>
      <c r="BI3505" s="104" t="str">
        <f t="shared" si="1359"/>
        <v>RX2</v>
      </c>
    </row>
    <row r="3506" spans="56:61" hidden="1" x14ac:dyDescent="0.3">
      <c r="BD3506" t="str">
        <f t="shared" si="1358"/>
        <v>RX2BUCKLAND HOSPITAL</v>
      </c>
      <c r="BE3506" s="104" t="s">
        <v>6152</v>
      </c>
      <c r="BF3506" s="104" t="s">
        <v>6153</v>
      </c>
      <c r="BG3506" s="104" t="s">
        <v>6152</v>
      </c>
      <c r="BH3506" s="104" t="s">
        <v>6153</v>
      </c>
      <c r="BI3506" s="104" t="str">
        <f t="shared" si="1359"/>
        <v>RX2</v>
      </c>
    </row>
    <row r="3507" spans="56:61" hidden="1" x14ac:dyDescent="0.3">
      <c r="BD3507" t="str">
        <f t="shared" si="1358"/>
        <v>RX2CARE CO-OPS</v>
      </c>
      <c r="BE3507" s="104" t="s">
        <v>6127</v>
      </c>
      <c r="BF3507" s="104" t="s">
        <v>6128</v>
      </c>
      <c r="BG3507" s="104" t="s">
        <v>6127</v>
      </c>
      <c r="BH3507" s="104" t="s">
        <v>6128</v>
      </c>
      <c r="BI3507" s="104" t="str">
        <f t="shared" si="1359"/>
        <v>RX2</v>
      </c>
    </row>
    <row r="3508" spans="56:61" hidden="1" x14ac:dyDescent="0.3">
      <c r="BD3508" t="str">
        <f t="shared" si="1358"/>
        <v>RX2CATCH-22 24/7</v>
      </c>
      <c r="BE3508" s="104" t="s">
        <v>5869</v>
      </c>
      <c r="BF3508" s="104" t="s">
        <v>5870</v>
      </c>
      <c r="BG3508" s="104" t="s">
        <v>5869</v>
      </c>
      <c r="BH3508" s="104" t="s">
        <v>5870</v>
      </c>
      <c r="BI3508" s="104" t="str">
        <f t="shared" si="1359"/>
        <v>RX2</v>
      </c>
    </row>
    <row r="3509" spans="56:61" hidden="1" x14ac:dyDescent="0.3">
      <c r="BD3509" t="str">
        <f t="shared" si="1358"/>
        <v>RX2CFOT WEST SUSSEX</v>
      </c>
      <c r="BE3509" s="104" t="s">
        <v>5946</v>
      </c>
      <c r="BF3509" s="104" t="s">
        <v>5947</v>
      </c>
      <c r="BG3509" s="104" t="s">
        <v>5946</v>
      </c>
      <c r="BH3509" s="104" t="s">
        <v>5947</v>
      </c>
      <c r="BI3509" s="104" t="str">
        <f t="shared" si="1359"/>
        <v>RX2</v>
      </c>
    </row>
    <row r="3510" spans="56:61" hidden="1" x14ac:dyDescent="0.3">
      <c r="BD3510" t="str">
        <f t="shared" si="1358"/>
        <v>RX2CHAILEY HERITAGE</v>
      </c>
      <c r="BE3510" s="104" t="s">
        <v>6108</v>
      </c>
      <c r="BF3510" s="104" t="s">
        <v>6109</v>
      </c>
      <c r="BG3510" s="104" t="s">
        <v>6108</v>
      </c>
      <c r="BH3510" s="104" t="s">
        <v>6109</v>
      </c>
      <c r="BI3510" s="104" t="str">
        <f t="shared" si="1359"/>
        <v>RX2</v>
      </c>
    </row>
    <row r="3511" spans="56:61" hidden="1" x14ac:dyDescent="0.3">
      <c r="BD3511" t="str">
        <f t="shared" si="1358"/>
        <v>RX2CHALKHILL</v>
      </c>
      <c r="BE3511" s="104" t="s">
        <v>6137</v>
      </c>
      <c r="BF3511" s="104" t="s">
        <v>6138</v>
      </c>
      <c r="BG3511" s="104" t="s">
        <v>6137</v>
      </c>
      <c r="BH3511" s="104" t="s">
        <v>6138</v>
      </c>
      <c r="BI3511" s="104" t="str">
        <f t="shared" si="1359"/>
        <v>RX2</v>
      </c>
    </row>
    <row r="3512" spans="56:61" hidden="1" x14ac:dyDescent="0.3">
      <c r="BD3512" t="str">
        <f t="shared" si="1358"/>
        <v>RX2CHALLENGING BEHAVIOUR UNIT</v>
      </c>
      <c r="BE3512" s="104" t="s">
        <v>6054</v>
      </c>
      <c r="BF3512" s="104" t="s">
        <v>6055</v>
      </c>
      <c r="BG3512" s="104" t="s">
        <v>6054</v>
      </c>
      <c r="BH3512" s="104" t="s">
        <v>6055</v>
      </c>
      <c r="BI3512" s="104" t="str">
        <f t="shared" si="1359"/>
        <v>RX2</v>
      </c>
    </row>
    <row r="3513" spans="56:61" hidden="1" x14ac:dyDescent="0.3">
      <c r="BD3513" t="str">
        <f t="shared" si="1358"/>
        <v>RX2CHANCTONBURY WARD</v>
      </c>
      <c r="BE3513" s="104" t="s">
        <v>5939</v>
      </c>
      <c r="BF3513" s="104" t="s">
        <v>5940</v>
      </c>
      <c r="BG3513" s="104" t="s">
        <v>5939</v>
      </c>
      <c r="BH3513" s="104" t="s">
        <v>5940</v>
      </c>
      <c r="BI3513" s="104" t="str">
        <f t="shared" si="1359"/>
        <v>RX2</v>
      </c>
    </row>
    <row r="3514" spans="56:61" hidden="1" x14ac:dyDescent="0.3">
      <c r="BD3514" t="str">
        <f t="shared" si="1358"/>
        <v>RX2CHASE COMMUNITY HOSPITAL</v>
      </c>
      <c r="BE3514" s="104" t="s">
        <v>6171</v>
      </c>
      <c r="BF3514" s="104" t="s">
        <v>2464</v>
      </c>
      <c r="BG3514" s="104" t="s">
        <v>6171</v>
      </c>
      <c r="BH3514" s="104" t="s">
        <v>2464</v>
      </c>
      <c r="BI3514" s="104" t="str">
        <f t="shared" si="1359"/>
        <v>RX2</v>
      </c>
    </row>
    <row r="3515" spans="56:61" hidden="1" x14ac:dyDescent="0.3">
      <c r="BD3515" t="str">
        <f t="shared" si="1358"/>
        <v>RX2CHICHESTER AOT</v>
      </c>
      <c r="BE3515" s="104" t="s">
        <v>5907</v>
      </c>
      <c r="BF3515" s="104" t="s">
        <v>5908</v>
      </c>
      <c r="BG3515" s="104" t="s">
        <v>5907</v>
      </c>
      <c r="BH3515" s="104" t="s">
        <v>5908</v>
      </c>
      <c r="BI3515" s="104" t="str">
        <f t="shared" si="1359"/>
        <v>RX2</v>
      </c>
    </row>
    <row r="3516" spans="56:61" hidden="1" x14ac:dyDescent="0.3">
      <c r="BD3516" t="str">
        <f t="shared" si="1358"/>
        <v>RX2CHICHESTER CRT</v>
      </c>
      <c r="BE3516" s="104" t="s">
        <v>5909</v>
      </c>
      <c r="BF3516" s="104" t="s">
        <v>5910</v>
      </c>
      <c r="BG3516" s="104" t="s">
        <v>5909</v>
      </c>
      <c r="BH3516" s="104" t="s">
        <v>5910</v>
      </c>
      <c r="BI3516" s="104" t="str">
        <f t="shared" si="1359"/>
        <v>RX2</v>
      </c>
    </row>
    <row r="3517" spans="56:61" hidden="1" x14ac:dyDescent="0.3">
      <c r="BD3517" t="str">
        <f t="shared" si="1358"/>
        <v>RX2CLAYTON WARD</v>
      </c>
      <c r="BE3517" s="104" t="s">
        <v>5846</v>
      </c>
      <c r="BF3517" s="104" t="s">
        <v>5847</v>
      </c>
      <c r="BG3517" s="104" t="s">
        <v>5846</v>
      </c>
      <c r="BH3517" s="104" t="s">
        <v>5847</v>
      </c>
      <c r="BI3517" s="104" t="str">
        <f t="shared" si="1359"/>
        <v>RX2</v>
      </c>
    </row>
    <row r="3518" spans="56:61" hidden="1" x14ac:dyDescent="0.3">
      <c r="BD3518" t="str">
        <f t="shared" si="1358"/>
        <v>RX2CLERMONT</v>
      </c>
      <c r="BE3518" s="104" t="s">
        <v>6094</v>
      </c>
      <c r="BF3518" s="104" t="s">
        <v>6095</v>
      </c>
      <c r="BG3518" s="104" t="s">
        <v>6094</v>
      </c>
      <c r="BH3518" s="104" t="s">
        <v>6095</v>
      </c>
      <c r="BI3518" s="104" t="str">
        <f t="shared" si="1359"/>
        <v>RX2</v>
      </c>
    </row>
    <row r="3519" spans="56:61" hidden="1" x14ac:dyDescent="0.3">
      <c r="BD3519" t="str">
        <f t="shared" si="1358"/>
        <v>RX2COBURN WARD</v>
      </c>
      <c r="BE3519" s="104" t="s">
        <v>5742</v>
      </c>
      <c r="BF3519" s="104" t="s">
        <v>5743</v>
      </c>
      <c r="BG3519" s="104" t="s">
        <v>5742</v>
      </c>
      <c r="BH3519" s="104" t="s">
        <v>5743</v>
      </c>
      <c r="BI3519" s="104" t="str">
        <f t="shared" si="1359"/>
        <v>RX2</v>
      </c>
    </row>
    <row r="3520" spans="56:61" hidden="1" x14ac:dyDescent="0.3">
      <c r="BD3520" t="str">
        <f t="shared" si="1358"/>
        <v>RX2COLWOOD ADOLESCENT UNIT</v>
      </c>
      <c r="BE3520" s="104" t="s">
        <v>5871</v>
      </c>
      <c r="BF3520" s="104" t="s">
        <v>5872</v>
      </c>
      <c r="BG3520" s="104" t="s">
        <v>5871</v>
      </c>
      <c r="BH3520" s="104" t="s">
        <v>5872</v>
      </c>
      <c r="BI3520" s="104" t="str">
        <f t="shared" si="1359"/>
        <v>RX2</v>
      </c>
    </row>
    <row r="3521" spans="56:61" hidden="1" x14ac:dyDescent="0.3">
      <c r="BD3521" t="str">
        <f t="shared" si="1358"/>
        <v>RX2CONQUEST HOSPITAL</v>
      </c>
      <c r="BE3521" s="104" t="s">
        <v>6096</v>
      </c>
      <c r="BF3521" s="104" t="s">
        <v>6097</v>
      </c>
      <c r="BG3521" s="104" t="s">
        <v>6096</v>
      </c>
      <c r="BH3521" s="104" t="s">
        <v>6097</v>
      </c>
      <c r="BI3521" s="104" t="str">
        <f t="shared" si="1359"/>
        <v>RX2</v>
      </c>
    </row>
    <row r="3522" spans="56:61" hidden="1" x14ac:dyDescent="0.3">
      <c r="BD3522" t="str">
        <f t="shared" si="1358"/>
        <v>RX2CRAWLEY - OPMHS</v>
      </c>
      <c r="BE3522" s="104" t="s">
        <v>5921</v>
      </c>
      <c r="BF3522" s="104" t="s">
        <v>5922</v>
      </c>
      <c r="BG3522" s="104" t="s">
        <v>5921</v>
      </c>
      <c r="BH3522" s="104" t="s">
        <v>5922</v>
      </c>
      <c r="BI3522" s="104" t="str">
        <f t="shared" si="1359"/>
        <v>RX2</v>
      </c>
    </row>
    <row r="3523" spans="56:61" hidden="1" x14ac:dyDescent="0.3">
      <c r="BD3523" t="str">
        <f t="shared" si="1358"/>
        <v>RX2CRAWLEY &amp; HORSHAM ATC (GS)</v>
      </c>
      <c r="BE3523" s="104" t="s">
        <v>5931</v>
      </c>
      <c r="BF3523" s="104" t="s">
        <v>5932</v>
      </c>
      <c r="BG3523" s="104" t="s">
        <v>5931</v>
      </c>
      <c r="BH3523" s="104" t="s">
        <v>5932</v>
      </c>
      <c r="BI3523" s="104" t="str">
        <f t="shared" si="1359"/>
        <v>RX2</v>
      </c>
    </row>
    <row r="3524" spans="56:61" hidden="1" x14ac:dyDescent="0.3">
      <c r="BD3524" t="str">
        <f t="shared" si="1358"/>
        <v>RX2CRAWLEY &amp; HORSHAM ATC (SR)</v>
      </c>
      <c r="BE3524" s="104" t="s">
        <v>5929</v>
      </c>
      <c r="BF3524" s="104" t="s">
        <v>5930</v>
      </c>
      <c r="BG3524" s="104" t="s">
        <v>5929</v>
      </c>
      <c r="BH3524" s="104" t="s">
        <v>5930</v>
      </c>
      <c r="BI3524" s="104" t="str">
        <f t="shared" si="1359"/>
        <v>RX2</v>
      </c>
    </row>
    <row r="3525" spans="56:61" hidden="1" x14ac:dyDescent="0.3">
      <c r="BD3525" t="str">
        <f t="shared" si="1358"/>
        <v>RX2CRAWLEY HOSPITAL</v>
      </c>
      <c r="BE3525" s="104" t="s">
        <v>5997</v>
      </c>
      <c r="BF3525" s="104" t="s">
        <v>2787</v>
      </c>
      <c r="BG3525" s="104" t="s">
        <v>5997</v>
      </c>
      <c r="BH3525" s="104" t="s">
        <v>2787</v>
      </c>
      <c r="BI3525" s="104" t="str">
        <f t="shared" si="1359"/>
        <v>RX2</v>
      </c>
    </row>
    <row r="3526" spans="56:61" hidden="1" x14ac:dyDescent="0.3">
      <c r="BD3526" t="str">
        <f t="shared" si="1358"/>
        <v>RX2CRAWLEY RECOVERY AND WELL-BEING</v>
      </c>
      <c r="BE3526" s="104" t="s">
        <v>6154</v>
      </c>
      <c r="BF3526" s="104" t="s">
        <v>6155</v>
      </c>
      <c r="BG3526" s="104" t="s">
        <v>6154</v>
      </c>
      <c r="BH3526" s="104" t="s">
        <v>6155</v>
      </c>
      <c r="BI3526" s="104" t="str">
        <f t="shared" si="1359"/>
        <v>RX2</v>
      </c>
    </row>
    <row r="3527" spans="56:61" hidden="1" x14ac:dyDescent="0.3">
      <c r="BD3527" t="str">
        <f t="shared" si="1358"/>
        <v>RX2CRHT EASTBOURNE/WEALDON</v>
      </c>
      <c r="BE3527" s="104" t="s">
        <v>5861</v>
      </c>
      <c r="BF3527" s="104" t="s">
        <v>5862</v>
      </c>
      <c r="BG3527" s="104" t="s">
        <v>5861</v>
      </c>
      <c r="BH3527" s="104" t="s">
        <v>5862</v>
      </c>
      <c r="BI3527" s="104" t="str">
        <f t="shared" si="1359"/>
        <v>RX2</v>
      </c>
    </row>
    <row r="3528" spans="56:61" hidden="1" x14ac:dyDescent="0.3">
      <c r="BD3528" t="str">
        <f t="shared" si="1358"/>
        <v>RX2CRHT HASTINGS/ROTHER</v>
      </c>
      <c r="BE3528" s="104" t="s">
        <v>5812</v>
      </c>
      <c r="BF3528" s="104" t="s">
        <v>5813</v>
      </c>
      <c r="BG3528" s="104" t="s">
        <v>5812</v>
      </c>
      <c r="BH3528" s="104" t="s">
        <v>5813</v>
      </c>
      <c r="BI3528" s="104" t="str">
        <f t="shared" si="1359"/>
        <v>RX2</v>
      </c>
    </row>
    <row r="3529" spans="56:61" hidden="1" x14ac:dyDescent="0.3">
      <c r="BD3529" t="str">
        <f t="shared" si="1358"/>
        <v>RX2CRI LEWISHAM</v>
      </c>
      <c r="BE3529" s="104" t="s">
        <v>6140</v>
      </c>
      <c r="BF3529" s="104" t="s">
        <v>6141</v>
      </c>
      <c r="BG3529" s="104" t="s">
        <v>6140</v>
      </c>
      <c r="BH3529" s="104" t="s">
        <v>6141</v>
      </c>
      <c r="BI3529" s="104" t="str">
        <f t="shared" si="1359"/>
        <v>RX2</v>
      </c>
    </row>
    <row r="3530" spans="56:61" hidden="1" x14ac:dyDescent="0.3">
      <c r="BD3530" t="str">
        <f t="shared" si="1358"/>
        <v>RX2CRI MAIDSTONE</v>
      </c>
      <c r="BE3530" s="104" t="s">
        <v>6144</v>
      </c>
      <c r="BF3530" s="104" t="s">
        <v>6145</v>
      </c>
      <c r="BG3530" s="104" t="s">
        <v>6144</v>
      </c>
      <c r="BH3530" s="104" t="s">
        <v>6145</v>
      </c>
      <c r="BI3530" s="104" t="str">
        <f t="shared" si="1359"/>
        <v>RX2</v>
      </c>
    </row>
    <row r="3531" spans="56:61" hidden="1" x14ac:dyDescent="0.3">
      <c r="BD3531" t="str">
        <f t="shared" si="1358"/>
        <v>RX2CRI TONBRIDGE</v>
      </c>
      <c r="BE3531" s="104" t="s">
        <v>6142</v>
      </c>
      <c r="BF3531" s="104" t="s">
        <v>6143</v>
      </c>
      <c r="BG3531" s="104" t="s">
        <v>6142</v>
      </c>
      <c r="BH3531" s="104" t="s">
        <v>6143</v>
      </c>
      <c r="BI3531" s="104" t="str">
        <f t="shared" si="1359"/>
        <v>RX2</v>
      </c>
    </row>
    <row r="3532" spans="56:61" hidden="1" x14ac:dyDescent="0.3">
      <c r="BD3532" t="str">
        <f t="shared" si="1358"/>
        <v>RX2CRICKET PAVILLION</v>
      </c>
      <c r="BE3532" s="104" t="s">
        <v>5941</v>
      </c>
      <c r="BF3532" s="104" t="s">
        <v>5942</v>
      </c>
      <c r="BG3532" s="104" t="s">
        <v>5941</v>
      </c>
      <c r="BH3532" s="104" t="s">
        <v>5942</v>
      </c>
      <c r="BI3532" s="104" t="str">
        <f t="shared" si="1359"/>
        <v>RX2</v>
      </c>
    </row>
    <row r="3533" spans="56:61" hidden="1" x14ac:dyDescent="0.3">
      <c r="BD3533" t="str">
        <f t="shared" si="1358"/>
        <v>RX2DAISY DCS ENFIELD</v>
      </c>
      <c r="BE3533" s="104" t="s">
        <v>6150</v>
      </c>
      <c r="BF3533" s="104" t="s">
        <v>6151</v>
      </c>
      <c r="BG3533" s="104" t="s">
        <v>6150</v>
      </c>
      <c r="BH3533" s="104" t="s">
        <v>6151</v>
      </c>
      <c r="BI3533" s="104" t="str">
        <f t="shared" si="1359"/>
        <v>RX2</v>
      </c>
    </row>
    <row r="3534" spans="56:61" hidden="1" x14ac:dyDescent="0.3">
      <c r="BD3534" t="str">
        <f t="shared" si="1358"/>
        <v>RX2DAISY DCS READING</v>
      </c>
      <c r="BE3534" s="104" t="s">
        <v>6148</v>
      </c>
      <c r="BF3534" s="104" t="s">
        <v>6149</v>
      </c>
      <c r="BG3534" s="104" t="s">
        <v>6148</v>
      </c>
      <c r="BH3534" s="104" t="s">
        <v>6149</v>
      </c>
      <c r="BI3534" s="104" t="str">
        <f t="shared" si="1359"/>
        <v>RX2</v>
      </c>
    </row>
    <row r="3535" spans="56:61" hidden="1" x14ac:dyDescent="0.3">
      <c r="BD3535" t="str">
        <f t="shared" si="1358"/>
        <v>RX2DEPARTMENT OF PSYCHIATRY</v>
      </c>
      <c r="BE3535" s="104" t="s">
        <v>6039</v>
      </c>
      <c r="BF3535" s="104" t="s">
        <v>2069</v>
      </c>
      <c r="BG3535" s="104" t="s">
        <v>6039</v>
      </c>
      <c r="BH3535" s="104" t="s">
        <v>2069</v>
      </c>
      <c r="BI3535" s="104" t="str">
        <f t="shared" si="1359"/>
        <v>RX2</v>
      </c>
    </row>
    <row r="3536" spans="56:61" hidden="1" x14ac:dyDescent="0.3">
      <c r="BD3536" t="str">
        <f t="shared" si="1358"/>
        <v>RX2DOCTORS ON CALL BASE</v>
      </c>
      <c r="BE3536" s="104" t="s">
        <v>5937</v>
      </c>
      <c r="BF3536" s="104" t="s">
        <v>5938</v>
      </c>
      <c r="BG3536" s="104" t="s">
        <v>5937</v>
      </c>
      <c r="BH3536" s="104" t="s">
        <v>5938</v>
      </c>
      <c r="BI3536" s="104" t="str">
        <f t="shared" si="1359"/>
        <v>RX2</v>
      </c>
    </row>
    <row r="3537" spans="56:61" hidden="1" x14ac:dyDescent="0.3">
      <c r="BD3537" t="str">
        <f t="shared" si="1358"/>
        <v>RX2DOVE DAY HOSPITAL</v>
      </c>
      <c r="BE3537" s="104" t="s">
        <v>5943</v>
      </c>
      <c r="BF3537" s="104" t="s">
        <v>5944</v>
      </c>
      <c r="BG3537" s="104" t="s">
        <v>5943</v>
      </c>
      <c r="BH3537" s="104" t="s">
        <v>5944</v>
      </c>
      <c r="BI3537" s="104" t="str">
        <f t="shared" si="1359"/>
        <v>RX2</v>
      </c>
    </row>
    <row r="3538" spans="56:61" hidden="1" x14ac:dyDescent="0.3">
      <c r="BD3538" t="str">
        <f t="shared" si="1358"/>
        <v>RX2DOVE WARD</v>
      </c>
      <c r="BE3538" s="104" t="s">
        <v>5945</v>
      </c>
      <c r="BF3538" s="104" t="s">
        <v>3546</v>
      </c>
      <c r="BG3538" s="104" t="s">
        <v>5945</v>
      </c>
      <c r="BH3538" s="104" t="s">
        <v>3546</v>
      </c>
      <c r="BI3538" s="104" t="str">
        <f t="shared" si="1359"/>
        <v>RX2</v>
      </c>
    </row>
    <row r="3539" spans="56:61" hidden="1" x14ac:dyDescent="0.3">
      <c r="BD3539" t="str">
        <f t="shared" si="1358"/>
        <v>RX2DOVE WARD</v>
      </c>
      <c r="BE3539" s="104" t="s">
        <v>6020</v>
      </c>
      <c r="BF3539" s="104" t="s">
        <v>3546</v>
      </c>
      <c r="BG3539" s="104" t="s">
        <v>6020</v>
      </c>
      <c r="BH3539" s="104" t="s">
        <v>3546</v>
      </c>
      <c r="BI3539" s="104" t="str">
        <f t="shared" si="1359"/>
        <v>RX2</v>
      </c>
    </row>
    <row r="3540" spans="56:61" hidden="1" x14ac:dyDescent="0.3">
      <c r="BD3540" t="str">
        <f t="shared" si="1358"/>
        <v>RX2E SX. YOUNGER PERSONS SMS</v>
      </c>
      <c r="BE3540" s="104" t="s">
        <v>5844</v>
      </c>
      <c r="BF3540" s="104" t="s">
        <v>5845</v>
      </c>
      <c r="BG3540" s="104" t="s">
        <v>5844</v>
      </c>
      <c r="BH3540" s="104" t="s">
        <v>5845</v>
      </c>
      <c r="BI3540" s="104" t="str">
        <f t="shared" si="1359"/>
        <v>RX2</v>
      </c>
    </row>
    <row r="3541" spans="56:61" hidden="1" x14ac:dyDescent="0.3">
      <c r="BD3541" t="str">
        <f t="shared" si="1358"/>
        <v>RX2EASTBOURNE / OUSE VALLY SMS</v>
      </c>
      <c r="BE3541" s="104" t="s">
        <v>5842</v>
      </c>
      <c r="BF3541" s="104" t="s">
        <v>5843</v>
      </c>
      <c r="BG3541" s="104" t="s">
        <v>5842</v>
      </c>
      <c r="BH3541" s="104" t="s">
        <v>5843</v>
      </c>
      <c r="BI3541" s="104" t="str">
        <f t="shared" si="1359"/>
        <v>RX2</v>
      </c>
    </row>
    <row r="3542" spans="56:61" hidden="1" x14ac:dyDescent="0.3">
      <c r="BD3542" t="str">
        <f t="shared" si="1358"/>
        <v>RX2EASTBOURNE DISTRICT GENERAL HOSPITAL</v>
      </c>
      <c r="BE3542" s="104" t="s">
        <v>6136</v>
      </c>
      <c r="BF3542" s="104" t="s">
        <v>2773</v>
      </c>
      <c r="BG3542" s="104" t="s">
        <v>6136</v>
      </c>
      <c r="BH3542" s="104" t="s">
        <v>2773</v>
      </c>
      <c r="BI3542" s="104" t="str">
        <f t="shared" si="1359"/>
        <v>RX2</v>
      </c>
    </row>
    <row r="3543" spans="56:61" hidden="1" x14ac:dyDescent="0.3">
      <c r="BD3543" t="str">
        <f t="shared" si="1358"/>
        <v>RX2EASTERGATE BUILDING</v>
      </c>
      <c r="BE3543" s="104" t="s">
        <v>5824</v>
      </c>
      <c r="BF3543" s="104" t="s">
        <v>5825</v>
      </c>
      <c r="BG3543" s="104" t="s">
        <v>5824</v>
      </c>
      <c r="BH3543" s="104" t="s">
        <v>5825</v>
      </c>
      <c r="BI3543" s="104" t="str">
        <f t="shared" si="1359"/>
        <v>RX2</v>
      </c>
    </row>
    <row r="3544" spans="56:61" hidden="1" x14ac:dyDescent="0.3">
      <c r="BD3544" t="str">
        <f t="shared" si="1358"/>
        <v>RX2FERNLEIGH</v>
      </c>
      <c r="BE3544" s="104" t="s">
        <v>6112</v>
      </c>
      <c r="BF3544" s="104" t="s">
        <v>6113</v>
      </c>
      <c r="BG3544" s="104" t="s">
        <v>6112</v>
      </c>
      <c r="BH3544" s="104" t="s">
        <v>6113</v>
      </c>
      <c r="BI3544" s="104" t="str">
        <f t="shared" si="1359"/>
        <v>RX2</v>
      </c>
    </row>
    <row r="3545" spans="56:61" hidden="1" x14ac:dyDescent="0.3">
      <c r="BD3545" t="str">
        <f t="shared" si="1358"/>
        <v>RX2FORENSIC BRIGHTON AND HOVE</v>
      </c>
      <c r="BE3545" s="104" t="s">
        <v>5836</v>
      </c>
      <c r="BF3545" s="104" t="s">
        <v>5837</v>
      </c>
      <c r="BG3545" s="104" t="s">
        <v>5836</v>
      </c>
      <c r="BH3545" s="104" t="s">
        <v>5837</v>
      </c>
      <c r="BI3545" s="104" t="str">
        <f t="shared" si="1359"/>
        <v>RX2</v>
      </c>
    </row>
    <row r="3546" spans="56:61" hidden="1" x14ac:dyDescent="0.3">
      <c r="BD3546" t="str">
        <f t="shared" si="1358"/>
        <v>RX2FORENSIC EASTBOURNE / WEALDEN</v>
      </c>
      <c r="BE3546" s="104" t="s">
        <v>5838</v>
      </c>
      <c r="BF3546" s="104" t="s">
        <v>5839</v>
      </c>
      <c r="BG3546" s="104" t="s">
        <v>5838</v>
      </c>
      <c r="BH3546" s="104" t="s">
        <v>5839</v>
      </c>
      <c r="BI3546" s="104" t="str">
        <f t="shared" si="1359"/>
        <v>RX2</v>
      </c>
    </row>
    <row r="3547" spans="56:61" hidden="1" x14ac:dyDescent="0.3">
      <c r="BD3547" t="str">
        <f t="shared" si="1358"/>
        <v>RX2FORENSIC HASTINGS/ROTHER</v>
      </c>
      <c r="BE3547" s="104" t="s">
        <v>5840</v>
      </c>
      <c r="BF3547" s="104" t="s">
        <v>5841</v>
      </c>
      <c r="BG3547" s="104" t="s">
        <v>5840</v>
      </c>
      <c r="BH3547" s="104" t="s">
        <v>5841</v>
      </c>
      <c r="BI3547" s="104" t="str">
        <f t="shared" si="1359"/>
        <v>RX2</v>
      </c>
    </row>
    <row r="3548" spans="56:61" hidden="1" x14ac:dyDescent="0.3">
      <c r="BD3548" t="str">
        <f t="shared" si="1358"/>
        <v>RX2FORT SOUTHWICK</v>
      </c>
      <c r="BE3548" s="104" t="s">
        <v>6172</v>
      </c>
      <c r="BF3548" s="104" t="s">
        <v>6173</v>
      </c>
      <c r="BG3548" s="104" t="s">
        <v>6172</v>
      </c>
      <c r="BH3548" s="104" t="s">
        <v>6173</v>
      </c>
      <c r="BI3548" s="104" t="str">
        <f t="shared" si="1359"/>
        <v>RX2</v>
      </c>
    </row>
    <row r="3549" spans="56:61" hidden="1" x14ac:dyDescent="0.3">
      <c r="BD3549" t="str">
        <f t="shared" si="1358"/>
        <v>RX2FOXHOLME COTTAGES (1&amp;2)</v>
      </c>
      <c r="BE3549" s="104" t="s">
        <v>5848</v>
      </c>
      <c r="BF3549" s="104" t="s">
        <v>5849</v>
      </c>
      <c r="BG3549" s="104" t="s">
        <v>5848</v>
      </c>
      <c r="BH3549" s="104" t="s">
        <v>5849</v>
      </c>
      <c r="BI3549" s="104" t="str">
        <f t="shared" si="1359"/>
        <v>RX2</v>
      </c>
    </row>
    <row r="3550" spans="56:61" hidden="1" x14ac:dyDescent="0.3">
      <c r="BD3550" t="str">
        <f t="shared" si="1358"/>
        <v>RX2GLEBELANDS CMTHE</v>
      </c>
      <c r="BE3550" s="104" t="s">
        <v>6014</v>
      </c>
      <c r="BF3550" s="104" t="s">
        <v>6015</v>
      </c>
      <c r="BG3550" s="104" t="s">
        <v>6014</v>
      </c>
      <c r="BH3550" s="104" t="s">
        <v>6015</v>
      </c>
      <c r="BI3550" s="104" t="str">
        <f t="shared" si="1359"/>
        <v>RX2</v>
      </c>
    </row>
    <row r="3551" spans="56:61" hidden="1" x14ac:dyDescent="0.3">
      <c r="BD3551" t="str">
        <f t="shared" si="1358"/>
        <v>RX2GOSPORT WAR MEMORIAL HOSPITAL</v>
      </c>
      <c r="BE3551" s="104" t="s">
        <v>6161</v>
      </c>
      <c r="BF3551" s="104" t="s">
        <v>2436</v>
      </c>
      <c r="BG3551" s="104" t="s">
        <v>6161</v>
      </c>
      <c r="BH3551" s="104" t="s">
        <v>2436</v>
      </c>
      <c r="BI3551" s="104" t="str">
        <f t="shared" si="1359"/>
        <v>RX2</v>
      </c>
    </row>
    <row r="3552" spans="56:61" hidden="1" x14ac:dyDescent="0.3">
      <c r="BD3552" t="str">
        <f t="shared" si="1358"/>
        <v>RX2GRANGEMEAD</v>
      </c>
      <c r="BE3552" s="104" t="s">
        <v>6048</v>
      </c>
      <c r="BF3552" s="104" t="s">
        <v>6049</v>
      </c>
      <c r="BG3552" s="104" t="s">
        <v>6048</v>
      </c>
      <c r="BH3552" s="104" t="s">
        <v>6049</v>
      </c>
      <c r="BI3552" s="104" t="str">
        <f t="shared" si="1359"/>
        <v>RX2</v>
      </c>
    </row>
    <row r="3553" spans="56:61" hidden="1" x14ac:dyDescent="0.3">
      <c r="BD3553" t="str">
        <f t="shared" si="1358"/>
        <v>RX2GREENACRES</v>
      </c>
      <c r="BE3553" s="104" t="s">
        <v>5954</v>
      </c>
      <c r="BF3553" s="104" t="s">
        <v>5955</v>
      </c>
      <c r="BG3553" s="104" t="s">
        <v>5954</v>
      </c>
      <c r="BH3553" s="104" t="s">
        <v>5955</v>
      </c>
      <c r="BI3553" s="104" t="str">
        <f t="shared" si="1359"/>
        <v>RX2</v>
      </c>
    </row>
    <row r="3554" spans="56:61" hidden="1" x14ac:dyDescent="0.3">
      <c r="BD3554" t="str">
        <f t="shared" si="1358"/>
        <v>RX2GROVE WARD</v>
      </c>
      <c r="BE3554" s="104" t="s">
        <v>5744</v>
      </c>
      <c r="BF3554" s="104" t="s">
        <v>5745</v>
      </c>
      <c r="BG3554" s="104" t="s">
        <v>5744</v>
      </c>
      <c r="BH3554" s="104" t="s">
        <v>5745</v>
      </c>
      <c r="BI3554" s="104" t="str">
        <f t="shared" si="1359"/>
        <v>RX2</v>
      </c>
    </row>
    <row r="3555" spans="56:61" hidden="1" x14ac:dyDescent="0.3">
      <c r="BD3555" t="str">
        <f t="shared" si="1358"/>
        <v>RX2H &amp; ROTHER SMHT (CS)</v>
      </c>
      <c r="BE3555" s="104" t="s">
        <v>5986</v>
      </c>
      <c r="BF3555" s="104" t="s">
        <v>5987</v>
      </c>
      <c r="BG3555" s="104" t="s">
        <v>5986</v>
      </c>
      <c r="BH3555" s="104" t="s">
        <v>5987</v>
      </c>
      <c r="BI3555" s="104" t="str">
        <f t="shared" si="1359"/>
        <v>RX2</v>
      </c>
    </row>
    <row r="3556" spans="56:61" hidden="1" x14ac:dyDescent="0.3">
      <c r="BD3556" t="str">
        <f t="shared" si="1358"/>
        <v>RX2H &amp; ROTHER SMHT (MA)</v>
      </c>
      <c r="BE3556" s="104" t="s">
        <v>6000</v>
      </c>
      <c r="BF3556" s="104" t="s">
        <v>6001</v>
      </c>
      <c r="BG3556" s="104" t="s">
        <v>6000</v>
      </c>
      <c r="BH3556" s="104" t="s">
        <v>6001</v>
      </c>
      <c r="BI3556" s="104" t="str">
        <f t="shared" si="1359"/>
        <v>RX2</v>
      </c>
    </row>
    <row r="3557" spans="56:61" hidden="1" x14ac:dyDescent="0.3">
      <c r="BD3557" t="str">
        <f t="shared" si="1358"/>
        <v>RX2H &amp; ROTHER SMHT (RMB)</v>
      </c>
      <c r="BE3557" s="104" t="s">
        <v>5980</v>
      </c>
      <c r="BF3557" s="104" t="s">
        <v>5981</v>
      </c>
      <c r="BG3557" s="104" t="s">
        <v>5980</v>
      </c>
      <c r="BH3557" s="104" t="s">
        <v>5981</v>
      </c>
      <c r="BI3557" s="104" t="str">
        <f t="shared" si="1359"/>
        <v>RX2</v>
      </c>
    </row>
    <row r="3558" spans="56:61" hidden="1" x14ac:dyDescent="0.3">
      <c r="BD3558" t="str">
        <f t="shared" ref="BD3558:BD3621" si="1360">CONCATENATE(LEFT(BE3558, 3),BF3558)</f>
        <v>RX2H &amp; ROTHER SMHT (RS)</v>
      </c>
      <c r="BE3558" s="104" t="s">
        <v>5998</v>
      </c>
      <c r="BF3558" s="104" t="s">
        <v>5999</v>
      </c>
      <c r="BG3558" s="104" t="s">
        <v>5998</v>
      </c>
      <c r="BH3558" s="104" t="s">
        <v>5999</v>
      </c>
      <c r="BI3558" s="104" t="str">
        <f t="shared" ref="BI3558:BI3621" si="1361">LEFT(BG3558,3)</f>
        <v>RX2</v>
      </c>
    </row>
    <row r="3559" spans="56:61" hidden="1" x14ac:dyDescent="0.3">
      <c r="BD3559" t="str">
        <f t="shared" si="1360"/>
        <v>RX2H &amp; ROTHER SMHT (SA)</v>
      </c>
      <c r="BE3559" s="104" t="s">
        <v>5982</v>
      </c>
      <c r="BF3559" s="104" t="s">
        <v>5983</v>
      </c>
      <c r="BG3559" s="104" t="s">
        <v>5982</v>
      </c>
      <c r="BH3559" s="104" t="s">
        <v>5983</v>
      </c>
      <c r="BI3559" s="104" t="str">
        <f t="shared" si="1361"/>
        <v>RX2</v>
      </c>
    </row>
    <row r="3560" spans="56:61" hidden="1" x14ac:dyDescent="0.3">
      <c r="BD3560" t="str">
        <f t="shared" si="1360"/>
        <v>RX2H &amp; ROTHER SMHT (SM)</v>
      </c>
      <c r="BE3560" s="104" t="s">
        <v>5984</v>
      </c>
      <c r="BF3560" s="104" t="s">
        <v>5985</v>
      </c>
      <c r="BG3560" s="104" t="s">
        <v>5984</v>
      </c>
      <c r="BH3560" s="104" t="s">
        <v>5985</v>
      </c>
      <c r="BI3560" s="104" t="str">
        <f t="shared" si="1361"/>
        <v>RX2</v>
      </c>
    </row>
    <row r="3561" spans="56:61" hidden="1" x14ac:dyDescent="0.3">
      <c r="BD3561" t="str">
        <f t="shared" si="1360"/>
        <v>RX2H &amp; ROTHER SMHT (SV)</v>
      </c>
      <c r="BE3561" s="104" t="s">
        <v>6002</v>
      </c>
      <c r="BF3561" s="104" t="s">
        <v>6003</v>
      </c>
      <c r="BG3561" s="104" t="s">
        <v>6002</v>
      </c>
      <c r="BH3561" s="104" t="s">
        <v>6003</v>
      </c>
      <c r="BI3561" s="104" t="str">
        <f t="shared" si="1361"/>
        <v>RX2</v>
      </c>
    </row>
    <row r="3562" spans="56:61" hidden="1" x14ac:dyDescent="0.3">
      <c r="BD3562" t="str">
        <f t="shared" si="1360"/>
        <v>RX2HAILSHAM &amp; EASTBOURNE EIS</v>
      </c>
      <c r="BE3562" s="104" t="s">
        <v>5865</v>
      </c>
      <c r="BF3562" s="104" t="s">
        <v>5866</v>
      </c>
      <c r="BG3562" s="104" t="s">
        <v>5865</v>
      </c>
      <c r="BH3562" s="104" t="s">
        <v>5866</v>
      </c>
      <c r="BI3562" s="104" t="str">
        <f t="shared" si="1361"/>
        <v>RX2</v>
      </c>
    </row>
    <row r="3563" spans="56:61" hidden="1" x14ac:dyDescent="0.3">
      <c r="BD3563" t="str">
        <f t="shared" si="1360"/>
        <v>RX2HASTINGS &amp; ROTHER EIS</v>
      </c>
      <c r="BE3563" s="104" t="s">
        <v>6027</v>
      </c>
      <c r="BF3563" s="104" t="s">
        <v>6028</v>
      </c>
      <c r="BG3563" s="104" t="s">
        <v>6027</v>
      </c>
      <c r="BH3563" s="104" t="s">
        <v>6028</v>
      </c>
      <c r="BI3563" s="104" t="str">
        <f t="shared" si="1361"/>
        <v>RX2</v>
      </c>
    </row>
    <row r="3564" spans="56:61" hidden="1" x14ac:dyDescent="0.3">
      <c r="BD3564" t="str">
        <f t="shared" si="1360"/>
        <v>RX2HASTINGS &amp; ROTHER OP (CS)</v>
      </c>
      <c r="BE3564" s="104" t="s">
        <v>5808</v>
      </c>
      <c r="BF3564" s="104" t="s">
        <v>5809</v>
      </c>
      <c r="BG3564" s="104" t="s">
        <v>5808</v>
      </c>
      <c r="BH3564" s="104" t="s">
        <v>5809</v>
      </c>
      <c r="BI3564" s="104" t="str">
        <f t="shared" si="1361"/>
        <v>RX2</v>
      </c>
    </row>
    <row r="3565" spans="56:61" hidden="1" x14ac:dyDescent="0.3">
      <c r="BD3565" t="str">
        <f t="shared" si="1360"/>
        <v>RX2HASTINGS &amp; ROTHER OP (IKM)</v>
      </c>
      <c r="BE3565" s="104" t="s">
        <v>5804</v>
      </c>
      <c r="BF3565" s="104" t="s">
        <v>5805</v>
      </c>
      <c r="BG3565" s="104" t="s">
        <v>5804</v>
      </c>
      <c r="BH3565" s="104" t="s">
        <v>5805</v>
      </c>
      <c r="BI3565" s="104" t="str">
        <f t="shared" si="1361"/>
        <v>RX2</v>
      </c>
    </row>
    <row r="3566" spans="56:61" hidden="1" x14ac:dyDescent="0.3">
      <c r="BD3566" t="str">
        <f t="shared" si="1360"/>
        <v>RX2HASTINGS &amp; ROTHER SMS</v>
      </c>
      <c r="BE3566" s="104" t="s">
        <v>5974</v>
      </c>
      <c r="BF3566" s="104" t="s">
        <v>5975</v>
      </c>
      <c r="BG3566" s="104" t="s">
        <v>5974</v>
      </c>
      <c r="BH3566" s="104" t="s">
        <v>5975</v>
      </c>
      <c r="BI3566" s="104" t="str">
        <f t="shared" si="1361"/>
        <v>RX2</v>
      </c>
    </row>
    <row r="3567" spans="56:61" hidden="1" x14ac:dyDescent="0.3">
      <c r="BD3567" t="str">
        <f t="shared" si="1360"/>
        <v>RX2HASTINGS AND ROTHER LDS</v>
      </c>
      <c r="BE3567" s="104" t="s">
        <v>5802</v>
      </c>
      <c r="BF3567" s="104" t="s">
        <v>5803</v>
      </c>
      <c r="BG3567" s="104" t="s">
        <v>5802</v>
      </c>
      <c r="BH3567" s="104" t="s">
        <v>5803</v>
      </c>
      <c r="BI3567" s="104" t="str">
        <f t="shared" si="1361"/>
        <v>RX2</v>
      </c>
    </row>
    <row r="3568" spans="56:61" hidden="1" x14ac:dyDescent="0.3">
      <c r="BD3568" t="str">
        <f t="shared" si="1360"/>
        <v>RX2HASTINGS DEMENTIA</v>
      </c>
      <c r="BE3568" s="104" t="s">
        <v>5806</v>
      </c>
      <c r="BF3568" s="104" t="s">
        <v>5807</v>
      </c>
      <c r="BG3568" s="104" t="s">
        <v>5806</v>
      </c>
      <c r="BH3568" s="104" t="s">
        <v>5807</v>
      </c>
      <c r="BI3568" s="104" t="str">
        <f t="shared" si="1361"/>
        <v>RX2</v>
      </c>
    </row>
    <row r="3569" spans="56:61" hidden="1" x14ac:dyDescent="0.3">
      <c r="BD3569" t="str">
        <f t="shared" si="1360"/>
        <v>RX2HAVEN WARD</v>
      </c>
      <c r="BE3569" s="104" t="s">
        <v>5732</v>
      </c>
      <c r="BF3569" s="104" t="s">
        <v>5733</v>
      </c>
      <c r="BG3569" s="104" t="s">
        <v>5732</v>
      </c>
      <c r="BH3569" s="104" t="s">
        <v>5733</v>
      </c>
      <c r="BI3569" s="104" t="str">
        <f t="shared" si="1361"/>
        <v>RX2</v>
      </c>
    </row>
    <row r="3570" spans="56:61" hidden="1" x14ac:dyDescent="0.3">
      <c r="BD3570" t="str">
        <f t="shared" si="1360"/>
        <v>RX2HEATHFIELD WARD</v>
      </c>
      <c r="BE3570" s="104" t="s">
        <v>5814</v>
      </c>
      <c r="BF3570" s="104" t="s">
        <v>5815</v>
      </c>
      <c r="BG3570" s="104" t="s">
        <v>5814</v>
      </c>
      <c r="BH3570" s="104" t="s">
        <v>5815</v>
      </c>
      <c r="BI3570" s="104" t="str">
        <f t="shared" si="1361"/>
        <v>RX2</v>
      </c>
    </row>
    <row r="3571" spans="56:61" hidden="1" x14ac:dyDescent="0.3">
      <c r="BD3571" t="str">
        <f t="shared" si="1360"/>
        <v>RX2HIGHMORE</v>
      </c>
      <c r="BE3571" s="104" t="s">
        <v>6040</v>
      </c>
      <c r="BF3571" s="104" t="s">
        <v>6041</v>
      </c>
      <c r="BG3571" s="104" t="s">
        <v>6040</v>
      </c>
      <c r="BH3571" s="104" t="s">
        <v>6041</v>
      </c>
      <c r="BI3571" s="104" t="str">
        <f t="shared" si="1361"/>
        <v>RX2</v>
      </c>
    </row>
    <row r="3572" spans="56:61" hidden="1" x14ac:dyDescent="0.3">
      <c r="BD3572" t="str">
        <f t="shared" si="1360"/>
        <v>RX2HOMEFIELD PLACE</v>
      </c>
      <c r="BE3572" s="104" t="s">
        <v>6042</v>
      </c>
      <c r="BF3572" s="104" t="s">
        <v>6043</v>
      </c>
      <c r="BG3572" s="104" t="s">
        <v>6042</v>
      </c>
      <c r="BH3572" s="104" t="s">
        <v>6043</v>
      </c>
      <c r="BI3572" s="104" t="str">
        <f t="shared" si="1361"/>
        <v>RX2</v>
      </c>
    </row>
    <row r="3573" spans="56:61" hidden="1" x14ac:dyDescent="0.3">
      <c r="BD3573" t="str">
        <f t="shared" si="1360"/>
        <v>RX2HOMEOPATHIC HOSPITAL</v>
      </c>
      <c r="BE3573" s="104" t="s">
        <v>6168</v>
      </c>
      <c r="BF3573" s="104" t="s">
        <v>6169</v>
      </c>
      <c r="BG3573" s="104" t="s">
        <v>6168</v>
      </c>
      <c r="BH3573" s="104" t="s">
        <v>6169</v>
      </c>
      <c r="BI3573" s="104" t="str">
        <f t="shared" si="1361"/>
        <v>RX2</v>
      </c>
    </row>
    <row r="3574" spans="56:61" hidden="1" x14ac:dyDescent="0.3">
      <c r="BD3574" t="str">
        <f t="shared" si="1360"/>
        <v>RX2HOMESTEAD</v>
      </c>
      <c r="BE3574" s="104" t="s">
        <v>6076</v>
      </c>
      <c r="BF3574" s="104" t="s">
        <v>6077</v>
      </c>
      <c r="BG3574" s="104" t="s">
        <v>6076</v>
      </c>
      <c r="BH3574" s="104" t="s">
        <v>6077</v>
      </c>
      <c r="BI3574" s="104" t="str">
        <f t="shared" si="1361"/>
        <v>RX2</v>
      </c>
    </row>
    <row r="3575" spans="56:61" hidden="1" x14ac:dyDescent="0.3">
      <c r="BD3575" t="str">
        <f t="shared" si="1360"/>
        <v>RX2HORSHAM HOSPITAL</v>
      </c>
      <c r="BE3575" s="104" t="s">
        <v>5996</v>
      </c>
      <c r="BF3575" s="104" t="s">
        <v>2789</v>
      </c>
      <c r="BG3575" s="104" t="s">
        <v>5996</v>
      </c>
      <c r="BH3575" s="104" t="s">
        <v>2789</v>
      </c>
      <c r="BI3575" s="104" t="str">
        <f t="shared" si="1361"/>
        <v>RX2</v>
      </c>
    </row>
    <row r="3576" spans="56:61" hidden="1" x14ac:dyDescent="0.3">
      <c r="BD3576" t="str">
        <f t="shared" si="1360"/>
        <v>RX2HORTICULTURE REHABILITATION UNIT</v>
      </c>
      <c r="BE3576" s="104" t="s">
        <v>6068</v>
      </c>
      <c r="BF3576" s="104" t="s">
        <v>6069</v>
      </c>
      <c r="BG3576" s="104" t="s">
        <v>6068</v>
      </c>
      <c r="BH3576" s="104" t="s">
        <v>6069</v>
      </c>
      <c r="BI3576" s="104" t="str">
        <f t="shared" si="1361"/>
        <v>RX2</v>
      </c>
    </row>
    <row r="3577" spans="56:61" hidden="1" x14ac:dyDescent="0.3">
      <c r="BD3577" t="str">
        <f t="shared" si="1360"/>
        <v>RX2HW, L&amp;H ATS DEMENTIA (AK)</v>
      </c>
      <c r="BE3577" s="104" t="s">
        <v>5830</v>
      </c>
      <c r="BF3577" s="104" t="s">
        <v>5831</v>
      </c>
      <c r="BG3577" s="104" t="s">
        <v>5830</v>
      </c>
      <c r="BH3577" s="104" t="s">
        <v>5831</v>
      </c>
      <c r="BI3577" s="104" t="str">
        <f t="shared" si="1361"/>
        <v>RX2</v>
      </c>
    </row>
    <row r="3578" spans="56:61" hidden="1" x14ac:dyDescent="0.3">
      <c r="BD3578" t="str">
        <f t="shared" si="1360"/>
        <v>RX2HW, L&amp;H ATS DEMENTIA (NT)</v>
      </c>
      <c r="BE3578" s="104" t="s">
        <v>5834</v>
      </c>
      <c r="BF3578" s="104" t="s">
        <v>5835</v>
      </c>
      <c r="BG3578" s="104" t="s">
        <v>5834</v>
      </c>
      <c r="BH3578" s="104" t="s">
        <v>5835</v>
      </c>
      <c r="BI3578" s="104" t="str">
        <f t="shared" si="1361"/>
        <v>RX2</v>
      </c>
    </row>
    <row r="3579" spans="56:61" hidden="1" x14ac:dyDescent="0.3">
      <c r="BD3579" t="str">
        <f t="shared" si="1360"/>
        <v>RX2HW, L&amp;H ATS FUNCTIONAL (AK)</v>
      </c>
      <c r="BE3579" s="104" t="s">
        <v>5832</v>
      </c>
      <c r="BF3579" s="104" t="s">
        <v>5833</v>
      </c>
      <c r="BG3579" s="104" t="s">
        <v>5832</v>
      </c>
      <c r="BH3579" s="104" t="s">
        <v>5833</v>
      </c>
      <c r="BI3579" s="104" t="str">
        <f t="shared" si="1361"/>
        <v>RX2</v>
      </c>
    </row>
    <row r="3580" spans="56:61" hidden="1" x14ac:dyDescent="0.3">
      <c r="BD3580" t="str">
        <f t="shared" si="1360"/>
        <v>RX2HW, L&amp;H ATS FUNCTIONAL (MP)</v>
      </c>
      <c r="BE3580" s="104" t="s">
        <v>5857</v>
      </c>
      <c r="BF3580" s="104" t="s">
        <v>5858</v>
      </c>
      <c r="BG3580" s="104" t="s">
        <v>5857</v>
      </c>
      <c r="BH3580" s="104" t="s">
        <v>5858</v>
      </c>
      <c r="BI3580" s="104" t="str">
        <f t="shared" si="1361"/>
        <v>RX2</v>
      </c>
    </row>
    <row r="3581" spans="56:61" hidden="1" x14ac:dyDescent="0.3">
      <c r="BD3581" t="str">
        <f t="shared" si="1360"/>
        <v>RX2HW, L&amp;H ATS FUNCTIONAL (SA)</v>
      </c>
      <c r="BE3581" s="104" t="s">
        <v>5859</v>
      </c>
      <c r="BF3581" s="104" t="s">
        <v>5860</v>
      </c>
      <c r="BG3581" s="104" t="s">
        <v>5859</v>
      </c>
      <c r="BH3581" s="104" t="s">
        <v>5860</v>
      </c>
      <c r="BI3581" s="104" t="str">
        <f t="shared" si="1361"/>
        <v>RX2</v>
      </c>
    </row>
    <row r="3582" spans="56:61" hidden="1" x14ac:dyDescent="0.3">
      <c r="BD3582" t="str">
        <f t="shared" si="1360"/>
        <v>RX2HW, L&amp;H ATS FUNCTIONAL (SO)</v>
      </c>
      <c r="BE3582" s="104" t="s">
        <v>5867</v>
      </c>
      <c r="BF3582" s="104" t="s">
        <v>5868</v>
      </c>
      <c r="BG3582" s="104" t="s">
        <v>5867</v>
      </c>
      <c r="BH3582" s="104" t="s">
        <v>5868</v>
      </c>
      <c r="BI3582" s="104" t="str">
        <f t="shared" si="1361"/>
        <v>RX2</v>
      </c>
    </row>
    <row r="3583" spans="56:61" hidden="1" x14ac:dyDescent="0.3">
      <c r="BD3583" t="str">
        <f t="shared" si="1360"/>
        <v>RX2HW,L&amp;H ATS FUNCTIONAL(NT)</v>
      </c>
      <c r="BE3583" s="104" t="s">
        <v>6016</v>
      </c>
      <c r="BF3583" s="104" t="s">
        <v>6017</v>
      </c>
      <c r="BG3583" s="104" t="s">
        <v>6016</v>
      </c>
      <c r="BH3583" s="104" t="s">
        <v>6017</v>
      </c>
      <c r="BI3583" s="104" t="str">
        <f t="shared" si="1361"/>
        <v>RX2</v>
      </c>
    </row>
    <row r="3584" spans="56:61" hidden="1" x14ac:dyDescent="0.3">
      <c r="BD3584" t="str">
        <f t="shared" si="1360"/>
        <v>RX2ICS QUEENS PARK VILLAS</v>
      </c>
      <c r="BE3584" s="104" t="s">
        <v>6139</v>
      </c>
      <c r="BF3584" s="104" t="s">
        <v>2833</v>
      </c>
      <c r="BG3584" s="104" t="s">
        <v>6139</v>
      </c>
      <c r="BH3584" s="104" t="s">
        <v>2833</v>
      </c>
      <c r="BI3584" s="104" t="str">
        <f t="shared" si="1361"/>
        <v>RX2</v>
      </c>
    </row>
    <row r="3585" spans="56:61" hidden="1" x14ac:dyDescent="0.3">
      <c r="BD3585" t="str">
        <f t="shared" si="1360"/>
        <v>RX2IRIS WARD</v>
      </c>
      <c r="BE3585" s="104" t="s">
        <v>5923</v>
      </c>
      <c r="BF3585" s="104" t="s">
        <v>5924</v>
      </c>
      <c r="BG3585" s="104" t="s">
        <v>5923</v>
      </c>
      <c r="BH3585" s="104" t="s">
        <v>5924</v>
      </c>
      <c r="BI3585" s="104" t="str">
        <f t="shared" si="1361"/>
        <v>RX2</v>
      </c>
    </row>
    <row r="3586" spans="56:61" hidden="1" x14ac:dyDescent="0.3">
      <c r="BD3586" t="str">
        <f t="shared" si="1360"/>
        <v>RX2KENT AND CANTERBURY HOSPITAL</v>
      </c>
      <c r="BE3586" s="104" t="s">
        <v>6146</v>
      </c>
      <c r="BF3586" s="104" t="s">
        <v>6147</v>
      </c>
      <c r="BG3586" s="104" t="s">
        <v>6146</v>
      </c>
      <c r="BH3586" s="104" t="s">
        <v>6147</v>
      </c>
      <c r="BI3586" s="104" t="str">
        <f t="shared" si="1361"/>
        <v>RX2</v>
      </c>
    </row>
    <row r="3587" spans="56:61" hidden="1" x14ac:dyDescent="0.3">
      <c r="BD3587" t="str">
        <f t="shared" si="1360"/>
        <v>RX2LANGLEY GREEN HOSPITAL</v>
      </c>
      <c r="BE3587" s="104" t="s">
        <v>6110</v>
      </c>
      <c r="BF3587" s="104" t="s">
        <v>6111</v>
      </c>
      <c r="BG3587" s="104" t="s">
        <v>6110</v>
      </c>
      <c r="BH3587" s="104" t="s">
        <v>6111</v>
      </c>
      <c r="BI3587" s="104" t="str">
        <f t="shared" si="1361"/>
        <v>RX2</v>
      </c>
    </row>
    <row r="3588" spans="56:61" hidden="1" x14ac:dyDescent="0.3">
      <c r="BD3588" t="str">
        <f t="shared" si="1360"/>
        <v>RX2LARCHWOOD CHILDRENS UNIT</v>
      </c>
      <c r="BE3588" s="104" t="s">
        <v>5873</v>
      </c>
      <c r="BF3588" s="104" t="s">
        <v>5874</v>
      </c>
      <c r="BG3588" s="104" t="s">
        <v>5873</v>
      </c>
      <c r="BH3588" s="104" t="s">
        <v>5874</v>
      </c>
      <c r="BI3588" s="104" t="str">
        <f t="shared" si="1361"/>
        <v>RX2</v>
      </c>
    </row>
    <row r="3589" spans="56:61" hidden="1" x14ac:dyDescent="0.3">
      <c r="BD3589" t="str">
        <f t="shared" si="1360"/>
        <v>RX2LEWES &amp; WEALDEN LDS</v>
      </c>
      <c r="BE3589" s="104" t="s">
        <v>5828</v>
      </c>
      <c r="BF3589" s="104" t="s">
        <v>5829</v>
      </c>
      <c r="BG3589" s="104" t="s">
        <v>5828</v>
      </c>
      <c r="BH3589" s="104" t="s">
        <v>5829</v>
      </c>
      <c r="BI3589" s="104" t="str">
        <f t="shared" si="1361"/>
        <v>RX2</v>
      </c>
    </row>
    <row r="3590" spans="56:61" hidden="1" x14ac:dyDescent="0.3">
      <c r="BD3590" t="str">
        <f t="shared" si="1360"/>
        <v>RX2LEWES VICTORIA HOSPITAL</v>
      </c>
      <c r="BE3590" s="104" t="s">
        <v>6088</v>
      </c>
      <c r="BF3590" s="104" t="s">
        <v>6089</v>
      </c>
      <c r="BG3590" s="104" t="s">
        <v>6088</v>
      </c>
      <c r="BH3590" s="104" t="s">
        <v>6089</v>
      </c>
      <c r="BI3590" s="104" t="str">
        <f t="shared" si="1361"/>
        <v>RX2</v>
      </c>
    </row>
    <row r="3591" spans="56:61" hidden="1" x14ac:dyDescent="0.3">
      <c r="BD3591" t="str">
        <f t="shared" si="1360"/>
        <v>RX2LILAC WARD</v>
      </c>
      <c r="BE3591" s="104" t="s">
        <v>6033</v>
      </c>
      <c r="BF3591" s="104" t="s">
        <v>6034</v>
      </c>
      <c r="BG3591" s="104" t="s">
        <v>6033</v>
      </c>
      <c r="BH3591" s="104" t="s">
        <v>6034</v>
      </c>
      <c r="BI3591" s="104" t="str">
        <f t="shared" si="1361"/>
        <v>RX2</v>
      </c>
    </row>
    <row r="3592" spans="56:61" hidden="1" x14ac:dyDescent="0.3">
      <c r="BD3592" t="str">
        <f t="shared" si="1360"/>
        <v>RX2LINWOOD</v>
      </c>
      <c r="BE3592" s="104" t="s">
        <v>5875</v>
      </c>
      <c r="BF3592" s="104" t="s">
        <v>5876</v>
      </c>
      <c r="BG3592" s="104" t="s">
        <v>5875</v>
      </c>
      <c r="BH3592" s="104" t="s">
        <v>5876</v>
      </c>
      <c r="BI3592" s="104" t="str">
        <f t="shared" si="1361"/>
        <v>RX2</v>
      </c>
    </row>
    <row r="3593" spans="56:61" hidden="1" x14ac:dyDescent="0.3">
      <c r="BD3593" t="str">
        <f t="shared" si="1360"/>
        <v>RX2LITTLECOTE CHILDRENS HOME</v>
      </c>
      <c r="BE3593" s="104" t="s">
        <v>6050</v>
      </c>
      <c r="BF3593" s="104" t="s">
        <v>6051</v>
      </c>
      <c r="BG3593" s="104" t="s">
        <v>6050</v>
      </c>
      <c r="BH3593" s="104" t="s">
        <v>6051</v>
      </c>
      <c r="BI3593" s="104" t="str">
        <f t="shared" si="1361"/>
        <v>RX2</v>
      </c>
    </row>
    <row r="3594" spans="56:61" hidden="1" x14ac:dyDescent="0.3">
      <c r="BD3594" t="str">
        <f t="shared" si="1360"/>
        <v>RX2MARTINS FARM</v>
      </c>
      <c r="BE3594" s="104" t="s">
        <v>5778</v>
      </c>
      <c r="BF3594" s="104" t="s">
        <v>5779</v>
      </c>
      <c r="BG3594" s="104" t="s">
        <v>5778</v>
      </c>
      <c r="BH3594" s="104" t="s">
        <v>5779</v>
      </c>
      <c r="BI3594" s="104" t="str">
        <f t="shared" si="1361"/>
        <v>RX2</v>
      </c>
    </row>
    <row r="3595" spans="56:61" hidden="1" x14ac:dyDescent="0.3">
      <c r="BD3595" t="str">
        <f t="shared" si="1360"/>
        <v>RX2MAYFIELD PLACE</v>
      </c>
      <c r="BE3595" s="104" t="s">
        <v>6078</v>
      </c>
      <c r="BF3595" s="104" t="s">
        <v>6079</v>
      </c>
      <c r="BG3595" s="104" t="s">
        <v>6078</v>
      </c>
      <c r="BH3595" s="104" t="s">
        <v>6079</v>
      </c>
      <c r="BI3595" s="104" t="str">
        <f t="shared" si="1361"/>
        <v>RX2</v>
      </c>
    </row>
    <row r="3596" spans="56:61" hidden="1" x14ac:dyDescent="0.3">
      <c r="BD3596" t="str">
        <f t="shared" si="1360"/>
        <v>RX2MEADOWFIELD</v>
      </c>
      <c r="BE3596" s="104" t="s">
        <v>5903</v>
      </c>
      <c r="BF3596" s="104" t="s">
        <v>5904</v>
      </c>
      <c r="BG3596" s="104" t="s">
        <v>5903</v>
      </c>
      <c r="BH3596" s="104" t="s">
        <v>5904</v>
      </c>
      <c r="BI3596" s="104" t="str">
        <f t="shared" si="1361"/>
        <v>RX2</v>
      </c>
    </row>
    <row r="3597" spans="56:61" hidden="1" x14ac:dyDescent="0.3">
      <c r="BD3597" t="str">
        <f t="shared" si="1360"/>
        <v>RX2MENTAL HEALTH BLOCK, HORSHAM HOSPITAL</v>
      </c>
      <c r="BE3597" s="104" t="s">
        <v>5820</v>
      </c>
      <c r="BF3597" s="104" t="s">
        <v>5821</v>
      </c>
      <c r="BG3597" s="104" t="s">
        <v>5820</v>
      </c>
      <c r="BH3597" s="104" t="s">
        <v>5821</v>
      </c>
      <c r="BI3597" s="104" t="str">
        <f t="shared" si="1361"/>
        <v>RX2</v>
      </c>
    </row>
    <row r="3598" spans="56:61" hidden="1" x14ac:dyDescent="0.3">
      <c r="BD3598" t="str">
        <f t="shared" si="1360"/>
        <v>RX2MERIDIAN WARD</v>
      </c>
      <c r="BE3598" s="104" t="s">
        <v>5736</v>
      </c>
      <c r="BF3598" s="104" t="s">
        <v>5737</v>
      </c>
      <c r="BG3598" s="104" t="s">
        <v>5736</v>
      </c>
      <c r="BH3598" s="104" t="s">
        <v>5737</v>
      </c>
      <c r="BI3598" s="104" t="str">
        <f t="shared" si="1361"/>
        <v>RX2</v>
      </c>
    </row>
    <row r="3599" spans="56:61" hidden="1" x14ac:dyDescent="0.3">
      <c r="BD3599" t="str">
        <f t="shared" si="1360"/>
        <v>RX2MID SUSSEX - LWWDT</v>
      </c>
      <c r="BE3599" s="104" t="s">
        <v>5911</v>
      </c>
      <c r="BF3599" s="104" t="s">
        <v>5912</v>
      </c>
      <c r="BG3599" s="104" t="s">
        <v>5911</v>
      </c>
      <c r="BH3599" s="104" t="s">
        <v>5912</v>
      </c>
      <c r="BI3599" s="104" t="str">
        <f t="shared" si="1361"/>
        <v>RX2</v>
      </c>
    </row>
    <row r="3600" spans="56:61" hidden="1" x14ac:dyDescent="0.3">
      <c r="BD3600" t="str">
        <f t="shared" si="1360"/>
        <v>RX2MID SUSSEX ATC (PJ)</v>
      </c>
      <c r="BE3600" s="104" t="s">
        <v>5915</v>
      </c>
      <c r="BF3600" s="104" t="s">
        <v>5916</v>
      </c>
      <c r="BG3600" s="104" t="s">
        <v>5915</v>
      </c>
      <c r="BH3600" s="104" t="s">
        <v>5916</v>
      </c>
      <c r="BI3600" s="104" t="str">
        <f t="shared" si="1361"/>
        <v>RX2</v>
      </c>
    </row>
    <row r="3601" spans="56:61" hidden="1" x14ac:dyDescent="0.3">
      <c r="BD3601" t="str">
        <f t="shared" si="1360"/>
        <v>RX2MID SUSSEX ATC (SE)</v>
      </c>
      <c r="BE3601" s="104" t="s">
        <v>5913</v>
      </c>
      <c r="BF3601" s="104" t="s">
        <v>5914</v>
      </c>
      <c r="BG3601" s="104" t="s">
        <v>5913</v>
      </c>
      <c r="BH3601" s="104" t="s">
        <v>5914</v>
      </c>
      <c r="BI3601" s="104" t="str">
        <f t="shared" si="1361"/>
        <v>RX2</v>
      </c>
    </row>
    <row r="3602" spans="56:61" hidden="1" x14ac:dyDescent="0.3">
      <c r="BD3602" t="str">
        <f t="shared" si="1360"/>
        <v>RX2MIDHURST COMMUNITY HOSPITAL</v>
      </c>
      <c r="BE3602" s="104" t="s">
        <v>5854</v>
      </c>
      <c r="BF3602" s="104" t="s">
        <v>2779</v>
      </c>
      <c r="BG3602" s="104" t="s">
        <v>5854</v>
      </c>
      <c r="BH3602" s="104" t="s">
        <v>2779</v>
      </c>
      <c r="BI3602" s="104" t="str">
        <f t="shared" si="1361"/>
        <v>RX2</v>
      </c>
    </row>
    <row r="3603" spans="56:61" hidden="1" x14ac:dyDescent="0.3">
      <c r="BD3603" t="str">
        <f t="shared" si="1360"/>
        <v>RX2MILL VIEW HOSPITAL</v>
      </c>
      <c r="BE3603" s="104" t="s">
        <v>5748</v>
      </c>
      <c r="BF3603" s="104" t="s">
        <v>2823</v>
      </c>
      <c r="BG3603" s="104" t="s">
        <v>5748</v>
      </c>
      <c r="BH3603" s="104" t="s">
        <v>2823</v>
      </c>
      <c r="BI3603" s="104" t="str">
        <f t="shared" si="1361"/>
        <v>RX2</v>
      </c>
    </row>
    <row r="3604" spans="56:61" hidden="1" x14ac:dyDescent="0.3">
      <c r="BD3604" t="str">
        <f t="shared" si="1360"/>
        <v>RX2MILTON GRANGE</v>
      </c>
      <c r="BE3604" s="104" t="s">
        <v>6052</v>
      </c>
      <c r="BF3604" s="104" t="s">
        <v>6053</v>
      </c>
      <c r="BG3604" s="104" t="s">
        <v>6052</v>
      </c>
      <c r="BH3604" s="104" t="s">
        <v>6053</v>
      </c>
      <c r="BI3604" s="104" t="str">
        <f t="shared" si="1361"/>
        <v>RX2</v>
      </c>
    </row>
    <row r="3605" spans="56:61" hidden="1" x14ac:dyDescent="0.3">
      <c r="BD3605" t="str">
        <f t="shared" si="1360"/>
        <v>RX2MINSTRELS GALLERY</v>
      </c>
      <c r="BE3605" s="104" t="s">
        <v>5950</v>
      </c>
      <c r="BF3605" s="104" t="s">
        <v>5951</v>
      </c>
      <c r="BG3605" s="104" t="s">
        <v>5950</v>
      </c>
      <c r="BH3605" s="104" t="s">
        <v>5951</v>
      </c>
      <c r="BI3605" s="104" t="str">
        <f t="shared" si="1361"/>
        <v>RX2</v>
      </c>
    </row>
    <row r="3606" spans="56:61" hidden="1" x14ac:dyDescent="0.3">
      <c r="BD3606" t="str">
        <f t="shared" si="1360"/>
        <v>RX2MOAT CROFT</v>
      </c>
      <c r="BE3606" s="104" t="s">
        <v>6056</v>
      </c>
      <c r="BF3606" s="104" t="s">
        <v>6057</v>
      </c>
      <c r="BG3606" s="104" t="s">
        <v>6056</v>
      </c>
      <c r="BH3606" s="104" t="s">
        <v>6057</v>
      </c>
      <c r="BI3606" s="104" t="str">
        <f t="shared" si="1361"/>
        <v>RX2</v>
      </c>
    </row>
    <row r="3607" spans="56:61" hidden="1" x14ac:dyDescent="0.3">
      <c r="BD3607" t="str">
        <f t="shared" si="1360"/>
        <v>RX2MORTUARY</v>
      </c>
      <c r="BE3607" s="104" t="s">
        <v>5992</v>
      </c>
      <c r="BF3607" s="104" t="s">
        <v>5993</v>
      </c>
      <c r="BG3607" s="104" t="s">
        <v>5992</v>
      </c>
      <c r="BH3607" s="104" t="s">
        <v>5993</v>
      </c>
      <c r="BI3607" s="104" t="str">
        <f t="shared" si="1361"/>
        <v>RX2</v>
      </c>
    </row>
    <row r="3608" spans="56:61" hidden="1" x14ac:dyDescent="0.3">
      <c r="BD3608" t="str">
        <f t="shared" si="1360"/>
        <v>RX2MOUNT DENYS</v>
      </c>
      <c r="BE3608" s="104" t="s">
        <v>6103</v>
      </c>
      <c r="BF3608" s="104" t="s">
        <v>6104</v>
      </c>
      <c r="BG3608" s="104" t="s">
        <v>6103</v>
      </c>
      <c r="BH3608" s="104" t="s">
        <v>6104</v>
      </c>
      <c r="BI3608" s="104" t="str">
        <f t="shared" si="1361"/>
        <v>RX2</v>
      </c>
    </row>
    <row r="3609" spans="56:61" hidden="1" x14ac:dyDescent="0.3">
      <c r="BD3609" t="str">
        <f t="shared" si="1360"/>
        <v>RX2NEVILL HOSPITAL</v>
      </c>
      <c r="BE3609" s="104" t="s">
        <v>5749</v>
      </c>
      <c r="BF3609" s="104" t="s">
        <v>2827</v>
      </c>
      <c r="BG3609" s="104" t="s">
        <v>5749</v>
      </c>
      <c r="BH3609" s="104" t="s">
        <v>2827</v>
      </c>
      <c r="BI3609" s="104" t="str">
        <f t="shared" si="1361"/>
        <v>RX2</v>
      </c>
    </row>
    <row r="3610" spans="56:61" hidden="1" x14ac:dyDescent="0.3">
      <c r="BD3610" t="str">
        <f t="shared" si="1360"/>
        <v>RX2NEWHAVEN HILLRISE DAY HOSPITAL</v>
      </c>
      <c r="BE3610" s="104" t="s">
        <v>6080</v>
      </c>
      <c r="BF3610" s="104" t="s">
        <v>6081</v>
      </c>
      <c r="BG3610" s="104" t="s">
        <v>6080</v>
      </c>
      <c r="BH3610" s="104" t="s">
        <v>6081</v>
      </c>
      <c r="BI3610" s="104" t="str">
        <f t="shared" si="1361"/>
        <v>RX2</v>
      </c>
    </row>
    <row r="3611" spans="56:61" hidden="1" x14ac:dyDescent="0.3">
      <c r="BD3611" t="str">
        <f t="shared" si="1360"/>
        <v>RX2NORTH WEST SUSSEX AOT</v>
      </c>
      <c r="BE3611" s="104" t="s">
        <v>5927</v>
      </c>
      <c r="BF3611" s="104" t="s">
        <v>5928</v>
      </c>
      <c r="BG3611" s="104" t="s">
        <v>5927</v>
      </c>
      <c r="BH3611" s="104" t="s">
        <v>5928</v>
      </c>
      <c r="BI3611" s="104" t="str">
        <f t="shared" si="1361"/>
        <v>RX2</v>
      </c>
    </row>
    <row r="3612" spans="56:61" hidden="1" x14ac:dyDescent="0.3">
      <c r="BD3612" t="str">
        <f t="shared" si="1360"/>
        <v>RX2NORTH WEST SUSSEX MAS</v>
      </c>
      <c r="BE3612" s="104" t="s">
        <v>6004</v>
      </c>
      <c r="BF3612" s="104" t="s">
        <v>6005</v>
      </c>
      <c r="BG3612" s="104" t="s">
        <v>6004</v>
      </c>
      <c r="BH3612" s="104" t="s">
        <v>6005</v>
      </c>
      <c r="BI3612" s="104" t="str">
        <f t="shared" si="1361"/>
        <v>RX2</v>
      </c>
    </row>
    <row r="3613" spans="56:61" hidden="1" x14ac:dyDescent="0.3">
      <c r="BD3613" t="str">
        <f t="shared" si="1360"/>
        <v>RX2NORTH WESTERN LWWDT</v>
      </c>
      <c r="BE3613" s="104" t="s">
        <v>5925</v>
      </c>
      <c r="BF3613" s="104" t="s">
        <v>5926</v>
      </c>
      <c r="BG3613" s="104" t="s">
        <v>5925</v>
      </c>
      <c r="BH3613" s="104" t="s">
        <v>5926</v>
      </c>
      <c r="BI3613" s="104" t="str">
        <f t="shared" si="1361"/>
        <v>RX2</v>
      </c>
    </row>
    <row r="3614" spans="56:61" hidden="1" x14ac:dyDescent="0.3">
      <c r="BD3614" t="str">
        <f t="shared" si="1360"/>
        <v>RX2NORTHDOWN</v>
      </c>
      <c r="BE3614" s="104" t="s">
        <v>5780</v>
      </c>
      <c r="BF3614" s="104" t="s">
        <v>5781</v>
      </c>
      <c r="BG3614" s="104" t="s">
        <v>5780</v>
      </c>
      <c r="BH3614" s="104" t="s">
        <v>5781</v>
      </c>
      <c r="BI3614" s="104" t="str">
        <f t="shared" si="1361"/>
        <v>RX2</v>
      </c>
    </row>
    <row r="3615" spans="56:61" hidden="1" x14ac:dyDescent="0.3">
      <c r="BD3615" t="str">
        <f t="shared" si="1360"/>
        <v>RX2NWS.CRS &amp; HTT</v>
      </c>
      <c r="BE3615" s="104" t="s">
        <v>5933</v>
      </c>
      <c r="BF3615" s="104" t="s">
        <v>5934</v>
      </c>
      <c r="BG3615" s="104" t="s">
        <v>5933</v>
      </c>
      <c r="BH3615" s="104" t="s">
        <v>5934</v>
      </c>
      <c r="BI3615" s="104" t="str">
        <f t="shared" si="1361"/>
        <v>RX2</v>
      </c>
    </row>
    <row r="3616" spans="56:61" hidden="1" x14ac:dyDescent="0.3">
      <c r="BD3616" t="str">
        <f t="shared" si="1360"/>
        <v>RX2OAK PARK</v>
      </c>
      <c r="BE3616" s="104" t="s">
        <v>6159</v>
      </c>
      <c r="BF3616" s="104" t="s">
        <v>6160</v>
      </c>
      <c r="BG3616" s="104" t="s">
        <v>6159</v>
      </c>
      <c r="BH3616" s="104" t="s">
        <v>6160</v>
      </c>
      <c r="BI3616" s="104" t="str">
        <f t="shared" si="1361"/>
        <v>RX2</v>
      </c>
    </row>
    <row r="3617" spans="56:61" hidden="1" x14ac:dyDescent="0.3">
      <c r="BD3617" t="str">
        <f t="shared" si="1360"/>
        <v>RX2OAKLANDS WARD</v>
      </c>
      <c r="BE3617" s="104" t="s">
        <v>5883</v>
      </c>
      <c r="BF3617" s="104" t="s">
        <v>5884</v>
      </c>
      <c r="BG3617" s="104" t="s">
        <v>5883</v>
      </c>
      <c r="BH3617" s="104" t="s">
        <v>5884</v>
      </c>
      <c r="BI3617" s="104" t="str">
        <f t="shared" si="1361"/>
        <v>RX2</v>
      </c>
    </row>
    <row r="3618" spans="56:61" hidden="1" x14ac:dyDescent="0.3">
      <c r="BD3618" t="str">
        <f t="shared" si="1360"/>
        <v>RX2OLD MILL SQUARE</v>
      </c>
      <c r="BE3618" s="104" t="s">
        <v>5990</v>
      </c>
      <c r="BF3618" s="104" t="s">
        <v>5991</v>
      </c>
      <c r="BG3618" s="104" t="s">
        <v>5990</v>
      </c>
      <c r="BH3618" s="104" t="s">
        <v>5991</v>
      </c>
      <c r="BI3618" s="104" t="str">
        <f t="shared" si="1361"/>
        <v>RX2</v>
      </c>
    </row>
    <row r="3619" spans="56:61" hidden="1" x14ac:dyDescent="0.3">
      <c r="BD3619" t="str">
        <f t="shared" si="1360"/>
        <v>RX2OLD STEINE (YMCA)</v>
      </c>
      <c r="BE3619" s="104" t="s">
        <v>6129</v>
      </c>
      <c r="BF3619" s="104" t="s">
        <v>6130</v>
      </c>
      <c r="BG3619" s="104" t="s">
        <v>6129</v>
      </c>
      <c r="BH3619" s="104" t="s">
        <v>6130</v>
      </c>
      <c r="BI3619" s="104" t="str">
        <f t="shared" si="1361"/>
        <v>RX2</v>
      </c>
    </row>
    <row r="3620" spans="56:61" hidden="1" x14ac:dyDescent="0.3">
      <c r="BD3620" t="str">
        <f t="shared" si="1360"/>
        <v>RX2ORCHARD WARD</v>
      </c>
      <c r="BE3620" s="104" t="s">
        <v>5746</v>
      </c>
      <c r="BF3620" s="104" t="s">
        <v>5747</v>
      </c>
      <c r="BG3620" s="104" t="s">
        <v>5746</v>
      </c>
      <c r="BH3620" s="104" t="s">
        <v>5747</v>
      </c>
      <c r="BI3620" s="104" t="str">
        <f t="shared" si="1361"/>
        <v>RX2</v>
      </c>
    </row>
    <row r="3621" spans="56:61" hidden="1" x14ac:dyDescent="0.3">
      <c r="BD3621" t="str">
        <f t="shared" si="1360"/>
        <v>RX2PACK-IT (UNIT 17)</v>
      </c>
      <c r="BE3621" s="104" t="s">
        <v>5935</v>
      </c>
      <c r="BF3621" s="104" t="s">
        <v>5936</v>
      </c>
      <c r="BG3621" s="104" t="s">
        <v>5935</v>
      </c>
      <c r="BH3621" s="104" t="s">
        <v>5936</v>
      </c>
      <c r="BI3621" s="104" t="str">
        <f t="shared" si="1361"/>
        <v>RX2</v>
      </c>
    </row>
    <row r="3622" spans="56:61" hidden="1" x14ac:dyDescent="0.3">
      <c r="BD3622" t="str">
        <f t="shared" ref="BD3622:BD3685" si="1362">CONCATENATE(LEFT(BE3622, 3),BF3622)</f>
        <v>RX2PAVILLION WARD</v>
      </c>
      <c r="BE3622" s="104" t="s">
        <v>5738</v>
      </c>
      <c r="BF3622" s="104" t="s">
        <v>5739</v>
      </c>
      <c r="BG3622" s="104" t="s">
        <v>5738</v>
      </c>
      <c r="BH3622" s="104" t="s">
        <v>5739</v>
      </c>
      <c r="BI3622" s="104" t="str">
        <f t="shared" ref="BI3622:BI3685" si="1363">LEFT(BG3622,3)</f>
        <v>RX2</v>
      </c>
    </row>
    <row r="3623" spans="56:61" hidden="1" x14ac:dyDescent="0.3">
      <c r="BD3623" t="str">
        <f t="shared" si="1362"/>
        <v>RX2PRESTON HALL HOSPITAL</v>
      </c>
      <c r="BE3623" s="104" t="s">
        <v>6164</v>
      </c>
      <c r="BF3623" s="104" t="s">
        <v>6165</v>
      </c>
      <c r="BG3623" s="104" t="s">
        <v>6164</v>
      </c>
      <c r="BH3623" s="104" t="s">
        <v>6165</v>
      </c>
      <c r="BI3623" s="104" t="str">
        <f t="shared" si="1363"/>
        <v>RX2</v>
      </c>
    </row>
    <row r="3624" spans="56:61" hidden="1" x14ac:dyDescent="0.3">
      <c r="BD3624" t="str">
        <f t="shared" si="1362"/>
        <v>RX2PRESTON SKREENS</v>
      </c>
      <c r="BE3624" s="104" t="s">
        <v>6162</v>
      </c>
      <c r="BF3624" s="104" t="s">
        <v>6163</v>
      </c>
      <c r="BG3624" s="104" t="s">
        <v>6162</v>
      </c>
      <c r="BH3624" s="104" t="s">
        <v>6163</v>
      </c>
      <c r="BI3624" s="104" t="str">
        <f t="shared" si="1363"/>
        <v>RX2</v>
      </c>
    </row>
    <row r="3625" spans="56:61" hidden="1" x14ac:dyDescent="0.3">
      <c r="BD3625" t="str">
        <f t="shared" si="1362"/>
        <v>RX2PRIMROSE COTTAGES (1&amp;2)</v>
      </c>
      <c r="BE3625" s="104" t="s">
        <v>5818</v>
      </c>
      <c r="BF3625" s="104" t="s">
        <v>5819</v>
      </c>
      <c r="BG3625" s="104" t="s">
        <v>5818</v>
      </c>
      <c r="BH3625" s="104" t="s">
        <v>5819</v>
      </c>
      <c r="BI3625" s="104" t="str">
        <f t="shared" si="1363"/>
        <v>RX2</v>
      </c>
    </row>
    <row r="3626" spans="56:61" hidden="1" x14ac:dyDescent="0.3">
      <c r="BD3626" t="str">
        <f t="shared" si="1362"/>
        <v>RX2PRINCESS ROYAL HOSPITAL</v>
      </c>
      <c r="BE3626" s="104" t="s">
        <v>5799</v>
      </c>
      <c r="BF3626" s="104" t="s">
        <v>2504</v>
      </c>
      <c r="BG3626" s="104" t="s">
        <v>5799</v>
      </c>
      <c r="BH3626" s="104" t="s">
        <v>2504</v>
      </c>
      <c r="BI3626" s="104" t="str">
        <f t="shared" si="1363"/>
        <v>RX2</v>
      </c>
    </row>
    <row r="3627" spans="56:61" hidden="1" x14ac:dyDescent="0.3">
      <c r="BD3627" t="str">
        <f t="shared" si="1362"/>
        <v>RX2PRINTING REHABILITATION UNIT</v>
      </c>
      <c r="BE3627" s="104" t="s">
        <v>6066</v>
      </c>
      <c r="BF3627" s="104" t="s">
        <v>6067</v>
      </c>
      <c r="BG3627" s="104" t="s">
        <v>6066</v>
      </c>
      <c r="BH3627" s="104" t="s">
        <v>6067</v>
      </c>
      <c r="BI3627" s="104" t="str">
        <f t="shared" si="1363"/>
        <v>RX2</v>
      </c>
    </row>
    <row r="3628" spans="56:61" hidden="1" x14ac:dyDescent="0.3">
      <c r="BD3628" t="str">
        <f t="shared" si="1362"/>
        <v>RX2PROMENADE WARD</v>
      </c>
      <c r="BE3628" s="104" t="s">
        <v>5734</v>
      </c>
      <c r="BF3628" s="104" t="s">
        <v>5735</v>
      </c>
      <c r="BG3628" s="104" t="s">
        <v>5734</v>
      </c>
      <c r="BH3628" s="104" t="s">
        <v>5735</v>
      </c>
      <c r="BI3628" s="104" t="str">
        <f t="shared" si="1363"/>
        <v>RX2</v>
      </c>
    </row>
    <row r="3629" spans="56:61" hidden="1" x14ac:dyDescent="0.3">
      <c r="BD3629" t="str">
        <f t="shared" si="1362"/>
        <v>RX2QUEEN VICTORIA HOSPITAL</v>
      </c>
      <c r="BE3629" s="104" t="s">
        <v>6114</v>
      </c>
      <c r="BF3629" s="104" t="s">
        <v>2792</v>
      </c>
      <c r="BG3629" s="104" t="s">
        <v>6114</v>
      </c>
      <c r="BH3629" s="104" t="s">
        <v>2792</v>
      </c>
      <c r="BI3629" s="104" t="str">
        <f t="shared" si="1363"/>
        <v>RX2</v>
      </c>
    </row>
    <row r="3630" spans="56:61" hidden="1" x14ac:dyDescent="0.3">
      <c r="BD3630" t="str">
        <f t="shared" si="1362"/>
        <v>RX2REGENCY WARD</v>
      </c>
      <c r="BE3630" s="104" t="s">
        <v>5740</v>
      </c>
      <c r="BF3630" s="104" t="s">
        <v>5741</v>
      </c>
      <c r="BG3630" s="104" t="s">
        <v>5740</v>
      </c>
      <c r="BH3630" s="104" t="s">
        <v>5741</v>
      </c>
      <c r="BI3630" s="104" t="str">
        <f t="shared" si="1363"/>
        <v>RX2</v>
      </c>
    </row>
    <row r="3631" spans="56:61" hidden="1" x14ac:dyDescent="0.3">
      <c r="BD3631" t="str">
        <f t="shared" si="1362"/>
        <v>RX2REHABILITATION BRIGHTON</v>
      </c>
      <c r="BE3631" s="104" t="s">
        <v>5787</v>
      </c>
      <c r="BF3631" s="104" t="s">
        <v>5788</v>
      </c>
      <c r="BG3631" s="104" t="s">
        <v>5787</v>
      </c>
      <c r="BH3631" s="104" t="s">
        <v>5788</v>
      </c>
      <c r="BI3631" s="104" t="str">
        <f t="shared" si="1363"/>
        <v>RX2</v>
      </c>
    </row>
    <row r="3632" spans="56:61" hidden="1" x14ac:dyDescent="0.3">
      <c r="BD3632" t="str">
        <f t="shared" si="1362"/>
        <v>RX2ROBOROUGH DAY HOSPITAL</v>
      </c>
      <c r="BE3632" s="104" t="s">
        <v>6062</v>
      </c>
      <c r="BF3632" s="104" t="s">
        <v>6063</v>
      </c>
      <c r="BG3632" s="104" t="s">
        <v>6062</v>
      </c>
      <c r="BH3632" s="104" t="s">
        <v>6063</v>
      </c>
      <c r="BI3632" s="104" t="str">
        <f t="shared" si="1363"/>
        <v>RX2</v>
      </c>
    </row>
    <row r="3633" spans="56:61" hidden="1" x14ac:dyDescent="0.3">
      <c r="BD3633" t="str">
        <f t="shared" si="1362"/>
        <v>RX2ROSE WARD</v>
      </c>
      <c r="BE3633" s="104" t="s">
        <v>6031</v>
      </c>
      <c r="BF3633" s="104" t="s">
        <v>6032</v>
      </c>
      <c r="BG3633" s="104" t="s">
        <v>6031</v>
      </c>
      <c r="BH3633" s="104" t="s">
        <v>6032</v>
      </c>
      <c r="BI3633" s="104" t="str">
        <f t="shared" si="1363"/>
        <v>RX2</v>
      </c>
    </row>
    <row r="3634" spans="56:61" hidden="1" x14ac:dyDescent="0.3">
      <c r="BD3634" t="str">
        <f t="shared" si="1362"/>
        <v>RX2ROSEMARY PARK</v>
      </c>
      <c r="BE3634" s="104" t="s">
        <v>6115</v>
      </c>
      <c r="BF3634" s="104" t="s">
        <v>6116</v>
      </c>
      <c r="BG3634" s="104" t="s">
        <v>6115</v>
      </c>
      <c r="BH3634" s="104" t="s">
        <v>6116</v>
      </c>
      <c r="BI3634" s="104" t="str">
        <f t="shared" si="1363"/>
        <v>RX2</v>
      </c>
    </row>
    <row r="3635" spans="56:61" hidden="1" x14ac:dyDescent="0.3">
      <c r="BD3635" t="str">
        <f t="shared" si="1362"/>
        <v>RX2ROTHERFIELD MEWS (1&amp;2)</v>
      </c>
      <c r="BE3635" s="104" t="s">
        <v>5855</v>
      </c>
      <c r="BF3635" s="104" t="s">
        <v>5856</v>
      </c>
      <c r="BG3635" s="104" t="s">
        <v>5855</v>
      </c>
      <c r="BH3635" s="104" t="s">
        <v>5856</v>
      </c>
      <c r="BI3635" s="104" t="str">
        <f t="shared" si="1363"/>
        <v>RX2</v>
      </c>
    </row>
    <row r="3636" spans="56:61" hidden="1" x14ac:dyDescent="0.3">
      <c r="BD3636" t="str">
        <f t="shared" si="1362"/>
        <v>RX2ROYAL SUSSEX COUNTY HOSPITAL</v>
      </c>
      <c r="BE3636" s="104" t="s">
        <v>6106</v>
      </c>
      <c r="BF3636" s="104" t="s">
        <v>6107</v>
      </c>
      <c r="BG3636" s="104" t="s">
        <v>6106</v>
      </c>
      <c r="BH3636" s="104" t="s">
        <v>6107</v>
      </c>
      <c r="BI3636" s="104" t="str">
        <f t="shared" si="1363"/>
        <v>RX2</v>
      </c>
    </row>
    <row r="3637" spans="56:61" hidden="1" x14ac:dyDescent="0.3">
      <c r="BD3637" t="str">
        <f t="shared" si="1362"/>
        <v>RX2RYE MEMORIAL HOSPITAL</v>
      </c>
      <c r="BE3637" s="104" t="s">
        <v>5988</v>
      </c>
      <c r="BF3637" s="104" t="s">
        <v>5989</v>
      </c>
      <c r="BG3637" s="104" t="s">
        <v>5988</v>
      </c>
      <c r="BH3637" s="104" t="s">
        <v>5989</v>
      </c>
      <c r="BI3637" s="104" t="str">
        <f t="shared" si="1363"/>
        <v>RX2</v>
      </c>
    </row>
    <row r="3638" spans="56:61" hidden="1" x14ac:dyDescent="0.3">
      <c r="BD3638" t="str">
        <f t="shared" si="1362"/>
        <v>RX2RYE MEMORIAL HOSPITAL</v>
      </c>
      <c r="BE3638" s="104" t="s">
        <v>6133</v>
      </c>
      <c r="BF3638" s="104" t="s">
        <v>5989</v>
      </c>
      <c r="BG3638" s="104" t="s">
        <v>6133</v>
      </c>
      <c r="BH3638" s="104" t="s">
        <v>5989</v>
      </c>
      <c r="BI3638" s="104" t="str">
        <f t="shared" si="1363"/>
        <v>RX2</v>
      </c>
    </row>
    <row r="3639" spans="56:61" hidden="1" x14ac:dyDescent="0.3">
      <c r="BD3639" t="str">
        <f t="shared" si="1362"/>
        <v>RX2SEAFORD DAY HOSPITAL</v>
      </c>
      <c r="BE3639" s="104" t="s">
        <v>6044</v>
      </c>
      <c r="BF3639" s="104" t="s">
        <v>6045</v>
      </c>
      <c r="BG3639" s="104" t="s">
        <v>6044</v>
      </c>
      <c r="BH3639" s="104" t="s">
        <v>6045</v>
      </c>
      <c r="BI3639" s="104" t="str">
        <f t="shared" si="1363"/>
        <v>RX2</v>
      </c>
    </row>
    <row r="3640" spans="56:61" hidden="1" x14ac:dyDescent="0.3">
      <c r="BD3640" t="str">
        <f t="shared" si="1362"/>
        <v>RX2SEASIDE CHILDRENS HOME</v>
      </c>
      <c r="BE3640" s="104" t="s">
        <v>6060</v>
      </c>
      <c r="BF3640" s="104" t="s">
        <v>6061</v>
      </c>
      <c r="BG3640" s="104" t="s">
        <v>6060</v>
      </c>
      <c r="BH3640" s="104" t="s">
        <v>6061</v>
      </c>
      <c r="BI3640" s="104" t="str">
        <f t="shared" si="1363"/>
        <v>RX2</v>
      </c>
    </row>
    <row r="3641" spans="56:61" hidden="1" x14ac:dyDescent="0.3">
      <c r="BD3641" t="str">
        <f t="shared" si="1362"/>
        <v>RX2SMS E'BOURNE - BUXTED</v>
      </c>
      <c r="BE3641" s="104" t="s">
        <v>5972</v>
      </c>
      <c r="BF3641" s="104" t="s">
        <v>5973</v>
      </c>
      <c r="BG3641" s="104" t="s">
        <v>5972</v>
      </c>
      <c r="BH3641" s="104" t="s">
        <v>5973</v>
      </c>
      <c r="BI3641" s="104" t="str">
        <f t="shared" si="1363"/>
        <v>RX2</v>
      </c>
    </row>
    <row r="3642" spans="56:61" hidden="1" x14ac:dyDescent="0.3">
      <c r="BD3642" t="str">
        <f t="shared" si="1362"/>
        <v>RX2SMS E'BOURNE - CHAPEL ST</v>
      </c>
      <c r="BE3642" s="104" t="s">
        <v>5970</v>
      </c>
      <c r="BF3642" s="104" t="s">
        <v>5971</v>
      </c>
      <c r="BG3642" s="104" t="s">
        <v>5970</v>
      </c>
      <c r="BH3642" s="104" t="s">
        <v>5971</v>
      </c>
      <c r="BI3642" s="104" t="str">
        <f t="shared" si="1363"/>
        <v>RX2</v>
      </c>
    </row>
    <row r="3643" spans="56:61" hidden="1" x14ac:dyDescent="0.3">
      <c r="BD3643" t="str">
        <f t="shared" si="1362"/>
        <v>RX2SMS E'BOURNE - GREEN ST</v>
      </c>
      <c r="BE3643" s="104" t="s">
        <v>5964</v>
      </c>
      <c r="BF3643" s="104" t="s">
        <v>5965</v>
      </c>
      <c r="BG3643" s="104" t="s">
        <v>5964</v>
      </c>
      <c r="BH3643" s="104" t="s">
        <v>5965</v>
      </c>
      <c r="BI3643" s="104" t="str">
        <f t="shared" si="1363"/>
        <v>RX2</v>
      </c>
    </row>
    <row r="3644" spans="56:61" hidden="1" x14ac:dyDescent="0.3">
      <c r="BD3644" t="str">
        <f t="shared" si="1362"/>
        <v>RX2SMS E'BOURNE - SEASIDE</v>
      </c>
      <c r="BE3644" s="104" t="s">
        <v>5966</v>
      </c>
      <c r="BF3644" s="104" t="s">
        <v>5967</v>
      </c>
      <c r="BG3644" s="104" t="s">
        <v>5966</v>
      </c>
      <c r="BH3644" s="104" t="s">
        <v>5967</v>
      </c>
      <c r="BI3644" s="104" t="str">
        <f t="shared" si="1363"/>
        <v>RX2</v>
      </c>
    </row>
    <row r="3645" spans="56:61" hidden="1" x14ac:dyDescent="0.3">
      <c r="BD3645" t="str">
        <f t="shared" si="1362"/>
        <v>RX2SMS E'BOURNE - ST ANDREWS</v>
      </c>
      <c r="BE3645" s="104" t="s">
        <v>5968</v>
      </c>
      <c r="BF3645" s="104" t="s">
        <v>5969</v>
      </c>
      <c r="BG3645" s="104" t="s">
        <v>5968</v>
      </c>
      <c r="BH3645" s="104" t="s">
        <v>5969</v>
      </c>
      <c r="BI3645" s="104" t="str">
        <f t="shared" si="1363"/>
        <v>RX2</v>
      </c>
    </row>
    <row r="3646" spans="56:61" hidden="1" x14ac:dyDescent="0.3">
      <c r="BD3646" t="str">
        <f t="shared" si="1362"/>
        <v>RX2SMS HASTINGS - CARISBROOKE</v>
      </c>
      <c r="BE3646" s="104" t="s">
        <v>5958</v>
      </c>
      <c r="BF3646" s="104" t="s">
        <v>5959</v>
      </c>
      <c r="BG3646" s="104" t="s">
        <v>5958</v>
      </c>
      <c r="BH3646" s="104" t="s">
        <v>5959</v>
      </c>
      <c r="BI3646" s="104" t="str">
        <f t="shared" si="1363"/>
        <v>RX2</v>
      </c>
    </row>
    <row r="3647" spans="56:61" hidden="1" x14ac:dyDescent="0.3">
      <c r="BD3647" t="str">
        <f t="shared" si="1362"/>
        <v>RX2SMS HASTINGS - COLLINGTON</v>
      </c>
      <c r="BE3647" s="104" t="s">
        <v>5960</v>
      </c>
      <c r="BF3647" s="104" t="s">
        <v>5961</v>
      </c>
      <c r="BG3647" s="104" t="s">
        <v>5960</v>
      </c>
      <c r="BH3647" s="104" t="s">
        <v>5961</v>
      </c>
      <c r="BI3647" s="104" t="str">
        <f t="shared" si="1363"/>
        <v>RX2</v>
      </c>
    </row>
    <row r="3648" spans="56:61" hidden="1" x14ac:dyDescent="0.3">
      <c r="BD3648" t="str">
        <f t="shared" si="1362"/>
        <v>RX2SMS HASTINGS - CORNWALLIS</v>
      </c>
      <c r="BE3648" s="104" t="s">
        <v>5956</v>
      </c>
      <c r="BF3648" s="104" t="s">
        <v>5957</v>
      </c>
      <c r="BG3648" s="104" t="s">
        <v>5956</v>
      </c>
      <c r="BH3648" s="104" t="s">
        <v>5957</v>
      </c>
      <c r="BI3648" s="104" t="str">
        <f t="shared" si="1363"/>
        <v>RX2</v>
      </c>
    </row>
    <row r="3649" spans="56:61" hidden="1" x14ac:dyDescent="0.3">
      <c r="BD3649" t="str">
        <f t="shared" si="1362"/>
        <v>RX2SMS HASTINGS - HOLLINGTON</v>
      </c>
      <c r="BE3649" s="104" t="s">
        <v>5978</v>
      </c>
      <c r="BF3649" s="104" t="s">
        <v>5979</v>
      </c>
      <c r="BG3649" s="104" t="s">
        <v>5978</v>
      </c>
      <c r="BH3649" s="104" t="s">
        <v>5979</v>
      </c>
      <c r="BI3649" s="104" t="str">
        <f t="shared" si="1363"/>
        <v>RX2</v>
      </c>
    </row>
    <row r="3650" spans="56:61" hidden="1" x14ac:dyDescent="0.3">
      <c r="BD3650" t="str">
        <f t="shared" si="1362"/>
        <v>RX2SMS HASTINGS - SIDLEY</v>
      </c>
      <c r="BE3650" s="104" t="s">
        <v>5962</v>
      </c>
      <c r="BF3650" s="104" t="s">
        <v>5963</v>
      </c>
      <c r="BG3650" s="104" t="s">
        <v>5962</v>
      </c>
      <c r="BH3650" s="104" t="s">
        <v>5963</v>
      </c>
      <c r="BI3650" s="104" t="str">
        <f t="shared" si="1363"/>
        <v>RX2</v>
      </c>
    </row>
    <row r="3651" spans="56:61" hidden="1" x14ac:dyDescent="0.3">
      <c r="BD3651" t="str">
        <f t="shared" si="1362"/>
        <v>RX2SMS HASTINGS - SILVER</v>
      </c>
      <c r="BE3651" s="104" t="s">
        <v>5976</v>
      </c>
      <c r="BF3651" s="104" t="s">
        <v>5977</v>
      </c>
      <c r="BG3651" s="104" t="s">
        <v>5976</v>
      </c>
      <c r="BH3651" s="104" t="s">
        <v>5977</v>
      </c>
      <c r="BI3651" s="104" t="str">
        <f t="shared" si="1363"/>
        <v>RX2</v>
      </c>
    </row>
    <row r="3652" spans="56:61" hidden="1" x14ac:dyDescent="0.3">
      <c r="BD3652" t="str">
        <f t="shared" si="1362"/>
        <v>RX2SOUTHDOWN</v>
      </c>
      <c r="BE3652" s="104" t="s">
        <v>5901</v>
      </c>
      <c r="BF3652" s="104" t="s">
        <v>5902</v>
      </c>
      <c r="BG3652" s="104" t="s">
        <v>5901</v>
      </c>
      <c r="BH3652" s="104" t="s">
        <v>5902</v>
      </c>
      <c r="BI3652" s="104" t="str">
        <f t="shared" si="1363"/>
        <v>RX2</v>
      </c>
    </row>
    <row r="3653" spans="56:61" hidden="1" x14ac:dyDescent="0.3">
      <c r="BD3653" t="str">
        <f t="shared" si="1362"/>
        <v>RX2SOUTHLANDS HOSPITAL</v>
      </c>
      <c r="BE3653" s="104" t="s">
        <v>5784</v>
      </c>
      <c r="BF3653" s="104" t="s">
        <v>2775</v>
      </c>
      <c r="BG3653" s="104" t="s">
        <v>5784</v>
      </c>
      <c r="BH3653" s="104" t="s">
        <v>2775</v>
      </c>
      <c r="BI3653" s="104" t="str">
        <f t="shared" si="1363"/>
        <v>RX2</v>
      </c>
    </row>
    <row r="3654" spans="56:61" hidden="1" x14ac:dyDescent="0.3">
      <c r="BD3654" t="str">
        <f t="shared" si="1362"/>
        <v>RX2SPRINGVALE CMHC (EAST GRINSTEAD)</v>
      </c>
      <c r="BE3654" s="104" t="s">
        <v>5895</v>
      </c>
      <c r="BF3654" s="104" t="s">
        <v>5896</v>
      </c>
      <c r="BG3654" s="104" t="s">
        <v>5895</v>
      </c>
      <c r="BH3654" s="104" t="s">
        <v>5896</v>
      </c>
      <c r="BI3654" s="104" t="str">
        <f t="shared" si="1363"/>
        <v>RX2</v>
      </c>
    </row>
    <row r="3655" spans="56:61" hidden="1" x14ac:dyDescent="0.3">
      <c r="BD3655" t="str">
        <f t="shared" si="1362"/>
        <v>RX2ST PETERS PLACE</v>
      </c>
      <c r="BE3655" s="104" t="s">
        <v>6101</v>
      </c>
      <c r="BF3655" s="104" t="s">
        <v>6102</v>
      </c>
      <c r="BG3655" s="104" t="s">
        <v>6101</v>
      </c>
      <c r="BH3655" s="104" t="s">
        <v>6102</v>
      </c>
      <c r="BI3655" s="104" t="str">
        <f t="shared" si="1363"/>
        <v>RX2</v>
      </c>
    </row>
    <row r="3656" spans="56:61" hidden="1" x14ac:dyDescent="0.3">
      <c r="BD3656" t="str">
        <f t="shared" si="1362"/>
        <v>RX2ST RICHARDS HOSPITAL</v>
      </c>
      <c r="BE3656" s="104" t="s">
        <v>6170</v>
      </c>
      <c r="BF3656" s="104" t="s">
        <v>2783</v>
      </c>
      <c r="BG3656" s="104" t="s">
        <v>6170</v>
      </c>
      <c r="BH3656" s="104" t="s">
        <v>2783</v>
      </c>
      <c r="BI3656" s="104" t="str">
        <f t="shared" si="1363"/>
        <v>RX2</v>
      </c>
    </row>
    <row r="3657" spans="56:61" hidden="1" x14ac:dyDescent="0.3">
      <c r="BD3657" t="str">
        <f t="shared" si="1362"/>
        <v>RX2STOWFORD</v>
      </c>
      <c r="BE3657" s="104" t="s">
        <v>5726</v>
      </c>
      <c r="BF3657" s="104" t="s">
        <v>5727</v>
      </c>
      <c r="BG3657" s="104" t="s">
        <v>5726</v>
      </c>
      <c r="BH3657" s="104" t="s">
        <v>5727</v>
      </c>
      <c r="BI3657" s="104" t="str">
        <f t="shared" si="1363"/>
        <v>RX2</v>
      </c>
    </row>
    <row r="3658" spans="56:61" hidden="1" x14ac:dyDescent="0.3">
      <c r="BD3658" t="str">
        <f t="shared" si="1362"/>
        <v>RX2STURTON PLACE</v>
      </c>
      <c r="BE3658" s="104" t="s">
        <v>6058</v>
      </c>
      <c r="BF3658" s="104" t="s">
        <v>6059</v>
      </c>
      <c r="BG3658" s="104" t="s">
        <v>6058</v>
      </c>
      <c r="BH3658" s="104" t="s">
        <v>6059</v>
      </c>
      <c r="BI3658" s="104" t="str">
        <f t="shared" si="1363"/>
        <v>RX2</v>
      </c>
    </row>
    <row r="3659" spans="56:61" hidden="1" x14ac:dyDescent="0.3">
      <c r="BD3659" t="str">
        <f t="shared" si="1362"/>
        <v>RX2SUMMERFOLD CMHC (BURGESS HILL)</v>
      </c>
      <c r="BE3659" s="104" t="s">
        <v>5897</v>
      </c>
      <c r="BF3659" s="104" t="s">
        <v>5898</v>
      </c>
      <c r="BG3659" s="104" t="s">
        <v>5897</v>
      </c>
      <c r="BH3659" s="104" t="s">
        <v>5898</v>
      </c>
      <c r="BI3659" s="104" t="str">
        <f t="shared" si="1363"/>
        <v>RX2</v>
      </c>
    </row>
    <row r="3660" spans="56:61" hidden="1" x14ac:dyDescent="0.3">
      <c r="BD3660" t="str">
        <f t="shared" si="1362"/>
        <v>RX2SUSSEX BEACON</v>
      </c>
      <c r="BE3660" s="104" t="s">
        <v>6117</v>
      </c>
      <c r="BF3660" s="104" t="s">
        <v>6118</v>
      </c>
      <c r="BG3660" s="104" t="s">
        <v>6117</v>
      </c>
      <c r="BH3660" s="104" t="s">
        <v>6118</v>
      </c>
      <c r="BI3660" s="104" t="str">
        <f t="shared" si="1363"/>
        <v>RX2</v>
      </c>
    </row>
    <row r="3661" spans="56:61" hidden="1" x14ac:dyDescent="0.3">
      <c r="BD3661" t="str">
        <f t="shared" si="1362"/>
        <v>RX2SUSSEX CARE</v>
      </c>
      <c r="BE3661" s="104" t="s">
        <v>6119</v>
      </c>
      <c r="BF3661" s="104" t="s">
        <v>6120</v>
      </c>
      <c r="BG3661" s="104" t="s">
        <v>6119</v>
      </c>
      <c r="BH3661" s="104" t="s">
        <v>6120</v>
      </c>
      <c r="BI3661" s="104" t="str">
        <f t="shared" si="1363"/>
        <v>RX2</v>
      </c>
    </row>
    <row r="3662" spans="56:61" hidden="1" x14ac:dyDescent="0.3">
      <c r="BD3662" t="str">
        <f t="shared" si="1362"/>
        <v>RX2TAKE TWO</v>
      </c>
      <c r="BE3662" s="104" t="s">
        <v>5750</v>
      </c>
      <c r="BF3662" s="104" t="s">
        <v>5751</v>
      </c>
      <c r="BG3662" s="104" t="s">
        <v>5750</v>
      </c>
      <c r="BH3662" s="104" t="s">
        <v>5751</v>
      </c>
      <c r="BI3662" s="104" t="str">
        <f t="shared" si="1363"/>
        <v>RX2</v>
      </c>
    </row>
    <row r="3663" spans="56:61" hidden="1" x14ac:dyDescent="0.3">
      <c r="BD3663" t="str">
        <f t="shared" si="1362"/>
        <v>RX2TEASEL CHILDRENS HOME</v>
      </c>
      <c r="BE3663" s="104" t="s">
        <v>6074</v>
      </c>
      <c r="BF3663" s="104" t="s">
        <v>6075</v>
      </c>
      <c r="BG3663" s="104" t="s">
        <v>6074</v>
      </c>
      <c r="BH3663" s="104" t="s">
        <v>6075</v>
      </c>
      <c r="BI3663" s="104" t="str">
        <f t="shared" si="1363"/>
        <v>RX2</v>
      </c>
    </row>
    <row r="3664" spans="56:61" hidden="1" x14ac:dyDescent="0.3">
      <c r="BD3664" t="str">
        <f t="shared" si="1362"/>
        <v>RX2THE BOURNE</v>
      </c>
      <c r="BE3664" s="104" t="s">
        <v>6064</v>
      </c>
      <c r="BF3664" s="104" t="s">
        <v>6065</v>
      </c>
      <c r="BG3664" s="104" t="s">
        <v>6064</v>
      </c>
      <c r="BH3664" s="104" t="s">
        <v>6065</v>
      </c>
      <c r="BI3664" s="104" t="str">
        <f t="shared" si="1363"/>
        <v>RX2</v>
      </c>
    </row>
    <row r="3665" spans="56:61" hidden="1" x14ac:dyDescent="0.3">
      <c r="BD3665" t="str">
        <f t="shared" si="1362"/>
        <v>RX2THE BRIDGE</v>
      </c>
      <c r="BE3665" s="104" t="s">
        <v>6158</v>
      </c>
      <c r="BF3665" s="104" t="s">
        <v>3152</v>
      </c>
      <c r="BG3665" s="104" t="s">
        <v>6158</v>
      </c>
      <c r="BH3665" s="104" t="s">
        <v>3152</v>
      </c>
      <c r="BI3665" s="104" t="str">
        <f t="shared" si="1363"/>
        <v>RX2</v>
      </c>
    </row>
    <row r="3666" spans="56:61" hidden="1" x14ac:dyDescent="0.3">
      <c r="BD3666" t="str">
        <f t="shared" si="1362"/>
        <v>RX2THE CEDARS</v>
      </c>
      <c r="BE3666" s="104" t="s">
        <v>6073</v>
      </c>
      <c r="BF3666" s="104" t="s">
        <v>1664</v>
      </c>
      <c r="BG3666" s="104" t="s">
        <v>6073</v>
      </c>
      <c r="BH3666" s="104" t="s">
        <v>1664</v>
      </c>
      <c r="BI3666" s="104" t="str">
        <f t="shared" si="1363"/>
        <v>RX2</v>
      </c>
    </row>
    <row r="3667" spans="56:61" hidden="1" x14ac:dyDescent="0.3">
      <c r="BD3667" t="str">
        <f t="shared" si="1362"/>
        <v>RX2THE CHAPEL (HELLINGLY SITE)</v>
      </c>
      <c r="BE3667" s="104" t="s">
        <v>6082</v>
      </c>
      <c r="BF3667" s="104" t="s">
        <v>6083</v>
      </c>
      <c r="BG3667" s="104" t="s">
        <v>6082</v>
      </c>
      <c r="BH3667" s="104" t="s">
        <v>6083</v>
      </c>
      <c r="BI3667" s="104" t="str">
        <f t="shared" si="1363"/>
        <v>RX2</v>
      </c>
    </row>
    <row r="3668" spans="56:61" hidden="1" x14ac:dyDescent="0.3">
      <c r="BD3668" t="str">
        <f t="shared" si="1362"/>
        <v>RX2THE COTTAGE - HORSHAM HOSPITAL</v>
      </c>
      <c r="BE3668" s="104" t="s">
        <v>5905</v>
      </c>
      <c r="BF3668" s="104" t="s">
        <v>5906</v>
      </c>
      <c r="BG3668" s="104" t="s">
        <v>5905</v>
      </c>
      <c r="BH3668" s="104" t="s">
        <v>5906</v>
      </c>
      <c r="BI3668" s="104" t="str">
        <f t="shared" si="1363"/>
        <v>RX2</v>
      </c>
    </row>
    <row r="3669" spans="56:61" hidden="1" x14ac:dyDescent="0.3">
      <c r="BD3669" t="str">
        <f t="shared" si="1362"/>
        <v>RX2THE CRECHE</v>
      </c>
      <c r="BE3669" s="104" t="s">
        <v>6084</v>
      </c>
      <c r="BF3669" s="104" t="s">
        <v>6085</v>
      </c>
      <c r="BG3669" s="104" t="s">
        <v>6084</v>
      </c>
      <c r="BH3669" s="104" t="s">
        <v>6085</v>
      </c>
      <c r="BI3669" s="104" t="str">
        <f t="shared" si="1363"/>
        <v>RX2</v>
      </c>
    </row>
    <row r="3670" spans="56:61" hidden="1" x14ac:dyDescent="0.3">
      <c r="BD3670" t="str">
        <f t="shared" si="1362"/>
        <v>RX2THE CYGNETS NURSERY</v>
      </c>
      <c r="BE3670" s="104" t="s">
        <v>5994</v>
      </c>
      <c r="BF3670" s="104" t="s">
        <v>5995</v>
      </c>
      <c r="BG3670" s="104" t="s">
        <v>5994</v>
      </c>
      <c r="BH3670" s="104" t="s">
        <v>5995</v>
      </c>
      <c r="BI3670" s="104" t="str">
        <f t="shared" si="1363"/>
        <v>RX2</v>
      </c>
    </row>
    <row r="3671" spans="56:61" hidden="1" x14ac:dyDescent="0.3">
      <c r="BD3671" t="str">
        <f t="shared" si="1362"/>
        <v>RX2THE FIELDINGS</v>
      </c>
      <c r="BE3671" s="104" t="s">
        <v>6121</v>
      </c>
      <c r="BF3671" s="104" t="s">
        <v>6122</v>
      </c>
      <c r="BG3671" s="104" t="s">
        <v>6121</v>
      </c>
      <c r="BH3671" s="104" t="s">
        <v>6122</v>
      </c>
      <c r="BI3671" s="104" t="str">
        <f t="shared" si="1363"/>
        <v>RX2</v>
      </c>
    </row>
    <row r="3672" spans="56:61" hidden="1" x14ac:dyDescent="0.3">
      <c r="BD3672" t="str">
        <f t="shared" si="1362"/>
        <v>RX2THE FIRS</v>
      </c>
      <c r="BE3672" s="104" t="s">
        <v>6090</v>
      </c>
      <c r="BF3672" s="104" t="s">
        <v>4327</v>
      </c>
      <c r="BG3672" s="104" t="s">
        <v>6090</v>
      </c>
      <c r="BH3672" s="104" t="s">
        <v>4327</v>
      </c>
      <c r="BI3672" s="104" t="str">
        <f t="shared" si="1363"/>
        <v>RX2</v>
      </c>
    </row>
    <row r="3673" spans="56:61" hidden="1" x14ac:dyDescent="0.3">
      <c r="BD3673" t="str">
        <f t="shared" si="1362"/>
        <v>RX2THE GRANGE</v>
      </c>
      <c r="BE3673" s="104" t="s">
        <v>6123</v>
      </c>
      <c r="BF3673" s="104" t="s">
        <v>1965</v>
      </c>
      <c r="BG3673" s="104" t="s">
        <v>6123</v>
      </c>
      <c r="BH3673" s="104" t="s">
        <v>1965</v>
      </c>
      <c r="BI3673" s="104" t="str">
        <f t="shared" si="1363"/>
        <v>RX2</v>
      </c>
    </row>
    <row r="3674" spans="56:61" hidden="1" x14ac:dyDescent="0.3">
      <c r="BD3674" t="str">
        <f t="shared" si="1362"/>
        <v>RX2THE HAROLD KIDD UNIT</v>
      </c>
      <c r="BE3674" s="104" t="s">
        <v>5816</v>
      </c>
      <c r="BF3674" s="104" t="s">
        <v>5817</v>
      </c>
      <c r="BG3674" s="104" t="s">
        <v>5816</v>
      </c>
      <c r="BH3674" s="104" t="s">
        <v>5817</v>
      </c>
      <c r="BI3674" s="104" t="str">
        <f t="shared" si="1363"/>
        <v>RX2</v>
      </c>
    </row>
    <row r="3675" spans="56:61" hidden="1" x14ac:dyDescent="0.3">
      <c r="BD3675" t="str">
        <f t="shared" si="1362"/>
        <v>RX2THE LARCHES</v>
      </c>
      <c r="BE3675" s="104" t="s">
        <v>5899</v>
      </c>
      <c r="BF3675" s="104" t="s">
        <v>5900</v>
      </c>
      <c r="BG3675" s="104" t="s">
        <v>5899</v>
      </c>
      <c r="BH3675" s="104" t="s">
        <v>5900</v>
      </c>
      <c r="BI3675" s="104" t="str">
        <f t="shared" si="1363"/>
        <v>RX2</v>
      </c>
    </row>
    <row r="3676" spans="56:61" hidden="1" x14ac:dyDescent="0.3">
      <c r="BD3676" t="str">
        <f t="shared" si="1362"/>
        <v>RX2THE MERTON</v>
      </c>
      <c r="BE3676" s="104" t="s">
        <v>6035</v>
      </c>
      <c r="BF3676" s="104" t="s">
        <v>6036</v>
      </c>
      <c r="BG3676" s="104" t="s">
        <v>6035</v>
      </c>
      <c r="BH3676" s="104" t="s">
        <v>6036</v>
      </c>
      <c r="BI3676" s="104" t="str">
        <f t="shared" si="1363"/>
        <v>RX2</v>
      </c>
    </row>
    <row r="3677" spans="56:61" hidden="1" x14ac:dyDescent="0.3">
      <c r="BD3677" t="str">
        <f t="shared" si="1362"/>
        <v>RX2THE PEARSON UNIT, MIDHURST COMMUNITY HOSPITAL</v>
      </c>
      <c r="BE3677" s="104" t="s">
        <v>5852</v>
      </c>
      <c r="BF3677" s="104" t="s">
        <v>5853</v>
      </c>
      <c r="BG3677" s="104" t="s">
        <v>5852</v>
      </c>
      <c r="BH3677" s="104" t="s">
        <v>5853</v>
      </c>
      <c r="BI3677" s="104" t="str">
        <f t="shared" si="1363"/>
        <v>RX2</v>
      </c>
    </row>
    <row r="3678" spans="56:61" hidden="1" x14ac:dyDescent="0.3">
      <c r="BD3678" t="str">
        <f t="shared" si="1362"/>
        <v>RX2THE RICHARD HOTHAM UNIT</v>
      </c>
      <c r="BE3678" s="104" t="s">
        <v>5850</v>
      </c>
      <c r="BF3678" s="104" t="s">
        <v>5851</v>
      </c>
      <c r="BG3678" s="104" t="s">
        <v>5850</v>
      </c>
      <c r="BH3678" s="104" t="s">
        <v>5851</v>
      </c>
      <c r="BI3678" s="104" t="str">
        <f t="shared" si="1363"/>
        <v>RX2</v>
      </c>
    </row>
    <row r="3679" spans="56:61" hidden="1" x14ac:dyDescent="0.3">
      <c r="BD3679" t="str">
        <f t="shared" si="1362"/>
        <v>RX2THE SALTINGS</v>
      </c>
      <c r="BE3679" s="104" t="s">
        <v>5952</v>
      </c>
      <c r="BF3679" s="104" t="s">
        <v>5953</v>
      </c>
      <c r="BG3679" s="104" t="s">
        <v>5952</v>
      </c>
      <c r="BH3679" s="104" t="s">
        <v>5953</v>
      </c>
      <c r="BI3679" s="104" t="str">
        <f t="shared" si="1363"/>
        <v>RX2</v>
      </c>
    </row>
    <row r="3680" spans="56:61" hidden="1" x14ac:dyDescent="0.3">
      <c r="BD3680" t="str">
        <f t="shared" si="1362"/>
        <v>RX2THE SANCTUARY</v>
      </c>
      <c r="BE3680" s="104" t="s">
        <v>6010</v>
      </c>
      <c r="BF3680" s="104" t="s">
        <v>6011</v>
      </c>
      <c r="BG3680" s="104" t="s">
        <v>6010</v>
      </c>
      <c r="BH3680" s="104" t="s">
        <v>6011</v>
      </c>
      <c r="BI3680" s="104" t="str">
        <f t="shared" si="1363"/>
        <v>RX2</v>
      </c>
    </row>
    <row r="3681" spans="56:61" hidden="1" x14ac:dyDescent="0.3">
      <c r="BD3681" t="str">
        <f t="shared" si="1362"/>
        <v>RX2THE SCOTT UNIT &amp; PAEDIATRIC DEVELOPMENT UNIT</v>
      </c>
      <c r="BE3681" s="104" t="s">
        <v>6037</v>
      </c>
      <c r="BF3681" s="104" t="s">
        <v>6038</v>
      </c>
      <c r="BG3681" s="104" t="s">
        <v>6037</v>
      </c>
      <c r="BH3681" s="104" t="s">
        <v>6038</v>
      </c>
      <c r="BI3681" s="104" t="str">
        <f t="shared" si="1363"/>
        <v>RX2</v>
      </c>
    </row>
    <row r="3682" spans="56:61" hidden="1" x14ac:dyDescent="0.3">
      <c r="BD3682" t="str">
        <f t="shared" si="1362"/>
        <v>RX2THE SUMMIT</v>
      </c>
      <c r="BE3682" s="104" t="s">
        <v>5919</v>
      </c>
      <c r="BF3682" s="104" t="s">
        <v>5920</v>
      </c>
      <c r="BG3682" s="104" t="s">
        <v>5919</v>
      </c>
      <c r="BH3682" s="104" t="s">
        <v>5920</v>
      </c>
      <c r="BI3682" s="104" t="str">
        <f t="shared" si="1363"/>
        <v>RX2</v>
      </c>
    </row>
    <row r="3683" spans="56:61" hidden="1" x14ac:dyDescent="0.3">
      <c r="BD3683" t="str">
        <f t="shared" si="1362"/>
        <v>RX2THE WEALD DAY HOSPITAL</v>
      </c>
      <c r="BE3683" s="104" t="s">
        <v>5822</v>
      </c>
      <c r="BF3683" s="104" t="s">
        <v>5823</v>
      </c>
      <c r="BG3683" s="104" t="s">
        <v>5822</v>
      </c>
      <c r="BH3683" s="104" t="s">
        <v>5823</v>
      </c>
      <c r="BI3683" s="104" t="str">
        <f t="shared" si="1363"/>
        <v>RX2</v>
      </c>
    </row>
    <row r="3684" spans="56:61" hidden="1" x14ac:dyDescent="0.3">
      <c r="BD3684" t="str">
        <f t="shared" si="1362"/>
        <v>RX2TRIAGE BRIGHTON</v>
      </c>
      <c r="BE3684" s="104" t="s">
        <v>5791</v>
      </c>
      <c r="BF3684" s="104" t="s">
        <v>5792</v>
      </c>
      <c r="BG3684" s="104" t="s">
        <v>5791</v>
      </c>
      <c r="BH3684" s="104" t="s">
        <v>5792</v>
      </c>
      <c r="BI3684" s="104" t="str">
        <f t="shared" si="1363"/>
        <v>RX2</v>
      </c>
    </row>
    <row r="3685" spans="56:61" hidden="1" x14ac:dyDescent="0.3">
      <c r="BD3685" t="str">
        <f t="shared" si="1362"/>
        <v>RX2UNIT 5 CIGNETS</v>
      </c>
      <c r="BE3685" s="104" t="s">
        <v>6134</v>
      </c>
      <c r="BF3685" s="104" t="s">
        <v>6135</v>
      </c>
      <c r="BG3685" s="104" t="s">
        <v>6134</v>
      </c>
      <c r="BH3685" s="104" t="s">
        <v>6135</v>
      </c>
      <c r="BI3685" s="104" t="str">
        <f t="shared" si="1363"/>
        <v>RX2</v>
      </c>
    </row>
    <row r="3686" spans="56:61" hidden="1" x14ac:dyDescent="0.3">
      <c r="BD3686" t="str">
        <f t="shared" ref="BD3686:BD3751" si="1364">CONCATENATE(LEFT(BE3686, 3),BF3686)</f>
        <v>RX2VANTAGE POINT</v>
      </c>
      <c r="BE3686" s="104" t="s">
        <v>6131</v>
      </c>
      <c r="BF3686" s="104" t="s">
        <v>6132</v>
      </c>
      <c r="BG3686" s="104" t="s">
        <v>6131</v>
      </c>
      <c r="BH3686" s="104" t="s">
        <v>6132</v>
      </c>
      <c r="BI3686" s="104" t="str">
        <f t="shared" ref="BI3686:BI3751" si="1365">LEFT(BG3686,3)</f>
        <v>RX2</v>
      </c>
    </row>
    <row r="3687" spans="56:61" hidden="1" x14ac:dyDescent="0.3">
      <c r="BD3687" t="str">
        <f t="shared" si="1364"/>
        <v>RX2VILLA WARD &amp; DOWNSVIEW</v>
      </c>
      <c r="BE3687" s="104" t="s">
        <v>5800</v>
      </c>
      <c r="BF3687" s="104" t="s">
        <v>5801</v>
      </c>
      <c r="BG3687" s="104" t="s">
        <v>5800</v>
      </c>
      <c r="BH3687" s="104" t="s">
        <v>5801</v>
      </c>
      <c r="BI3687" s="104" t="str">
        <f t="shared" si="1365"/>
        <v>RX2</v>
      </c>
    </row>
    <row r="3688" spans="56:61" hidden="1" x14ac:dyDescent="0.3">
      <c r="BD3688" t="str">
        <f t="shared" si="1364"/>
        <v>RX2W. SUSSEX MAS SOUTH (GB)</v>
      </c>
      <c r="BE3688" s="104" t="s">
        <v>6021</v>
      </c>
      <c r="BF3688" s="104" t="s">
        <v>6022</v>
      </c>
      <c r="BG3688" s="104" t="s">
        <v>6021</v>
      </c>
      <c r="BH3688" s="104" t="s">
        <v>6022</v>
      </c>
      <c r="BI3688" s="104" t="str">
        <f t="shared" si="1365"/>
        <v>RX2</v>
      </c>
    </row>
    <row r="3689" spans="56:61" hidden="1" x14ac:dyDescent="0.3">
      <c r="BD3689" t="str">
        <f t="shared" si="1364"/>
        <v>RX2W. SX. YOUNG PERSONS SMT</v>
      </c>
      <c r="BE3689" s="104" t="s">
        <v>5948</v>
      </c>
      <c r="BF3689" s="104" t="s">
        <v>5949</v>
      </c>
      <c r="BG3689" s="104" t="s">
        <v>5948</v>
      </c>
      <c r="BH3689" s="104" t="s">
        <v>5949</v>
      </c>
      <c r="BI3689" s="104" t="str">
        <f t="shared" si="1365"/>
        <v>RX2</v>
      </c>
    </row>
    <row r="3690" spans="56:61" hidden="1" x14ac:dyDescent="0.3">
      <c r="BD3690" t="str">
        <f t="shared" si="1364"/>
        <v>RX2WARNINGLID DAY HOSPITAL</v>
      </c>
      <c r="BE3690" s="104" t="s">
        <v>5826</v>
      </c>
      <c r="BF3690" s="104" t="s">
        <v>5827</v>
      </c>
      <c r="BG3690" s="104" t="s">
        <v>5826</v>
      </c>
      <c r="BH3690" s="104" t="s">
        <v>5827</v>
      </c>
      <c r="BI3690" s="104" t="str">
        <f t="shared" si="1365"/>
        <v>RX2</v>
      </c>
    </row>
    <row r="3691" spans="56:61" hidden="1" x14ac:dyDescent="0.3">
      <c r="BD3691" t="str">
        <f t="shared" si="1364"/>
        <v>RX2WEST B&amp;H DEMENTIA ATS</v>
      </c>
      <c r="BE3691" s="104" t="s">
        <v>5762</v>
      </c>
      <c r="BF3691" s="104" t="s">
        <v>5763</v>
      </c>
      <c r="BG3691" s="104" t="s">
        <v>5762</v>
      </c>
      <c r="BH3691" s="104" t="s">
        <v>5763</v>
      </c>
      <c r="BI3691" s="104" t="str">
        <f t="shared" si="1365"/>
        <v>RX2</v>
      </c>
    </row>
    <row r="3692" spans="56:61" hidden="1" x14ac:dyDescent="0.3">
      <c r="BD3692" t="str">
        <f t="shared" si="1364"/>
        <v>RX2WEST SUSSEX DCS WEST</v>
      </c>
      <c r="BE3692" s="104" t="s">
        <v>6018</v>
      </c>
      <c r="BF3692" s="104" t="s">
        <v>6019</v>
      </c>
      <c r="BG3692" s="104" t="s">
        <v>6018</v>
      </c>
      <c r="BH3692" s="104" t="s">
        <v>6019</v>
      </c>
      <c r="BI3692" s="104" t="str">
        <f t="shared" si="1365"/>
        <v>RX2</v>
      </c>
    </row>
    <row r="3693" spans="56:61" hidden="1" x14ac:dyDescent="0.3">
      <c r="BD3693" t="str">
        <f t="shared" si="1364"/>
        <v>RX2WEST SUSSEX EIS NORTH</v>
      </c>
      <c r="BE3693" s="104" t="s">
        <v>5917</v>
      </c>
      <c r="BF3693" s="104" t="s">
        <v>5918</v>
      </c>
      <c r="BG3693" s="104" t="s">
        <v>5917</v>
      </c>
      <c r="BH3693" s="104" t="s">
        <v>5918</v>
      </c>
      <c r="BI3693" s="104" t="str">
        <f t="shared" si="1365"/>
        <v>RX2</v>
      </c>
    </row>
    <row r="3694" spans="56:61" hidden="1" x14ac:dyDescent="0.3">
      <c r="BD3694" t="str">
        <f t="shared" si="1364"/>
        <v>RX2WEST SUSSEX EIS WEST</v>
      </c>
      <c r="BE3694" s="104" t="s">
        <v>5877</v>
      </c>
      <c r="BF3694" s="104" t="s">
        <v>5878</v>
      </c>
      <c r="BG3694" s="104" t="s">
        <v>5877</v>
      </c>
      <c r="BH3694" s="104" t="s">
        <v>5878</v>
      </c>
      <c r="BI3694" s="104" t="str">
        <f t="shared" si="1365"/>
        <v>RX2</v>
      </c>
    </row>
    <row r="3695" spans="56:61" hidden="1" x14ac:dyDescent="0.3">
      <c r="BD3695" t="str">
        <f t="shared" si="1364"/>
        <v>RX2WEST SUSSEX MAS SOUTH</v>
      </c>
      <c r="BE3695" s="104" t="s">
        <v>6006</v>
      </c>
      <c r="BF3695" s="104" t="s">
        <v>6007</v>
      </c>
      <c r="BG3695" s="104" t="s">
        <v>6006</v>
      </c>
      <c r="BH3695" s="104" t="s">
        <v>6007</v>
      </c>
      <c r="BI3695" s="104" t="str">
        <f t="shared" si="1365"/>
        <v>RX2</v>
      </c>
    </row>
    <row r="3696" spans="56:61" hidden="1" x14ac:dyDescent="0.3">
      <c r="BD3696" t="str">
        <f t="shared" si="1364"/>
        <v>RX2WEST SUSSEX MAS WEST</v>
      </c>
      <c r="BE3696" s="104" t="s">
        <v>6008</v>
      </c>
      <c r="BF3696" s="104" t="s">
        <v>6009</v>
      </c>
      <c r="BG3696" s="104" t="s">
        <v>6008</v>
      </c>
      <c r="BH3696" s="104" t="s">
        <v>6009</v>
      </c>
      <c r="BI3696" s="104" t="str">
        <f t="shared" si="1365"/>
        <v>RX2</v>
      </c>
    </row>
    <row r="3697" spans="56:61" hidden="1" x14ac:dyDescent="0.3">
      <c r="BD3697" t="str">
        <f t="shared" si="1364"/>
        <v>RX2WESTERN SUSSEX ATS (AC)</v>
      </c>
      <c r="BE3697" s="104" t="s">
        <v>6023</v>
      </c>
      <c r="BF3697" s="104" t="s">
        <v>6024</v>
      </c>
      <c r="BG3697" s="104" t="s">
        <v>6023</v>
      </c>
      <c r="BH3697" s="104" t="s">
        <v>6024</v>
      </c>
      <c r="BI3697" s="104" t="str">
        <f t="shared" si="1365"/>
        <v>RX2</v>
      </c>
    </row>
    <row r="3698" spans="56:61" hidden="1" x14ac:dyDescent="0.3">
      <c r="BD3698" t="str">
        <f t="shared" si="1364"/>
        <v>RX2WESTERN SUSSEX ATS (AW)</v>
      </c>
      <c r="BE3698" s="104" t="s">
        <v>5885</v>
      </c>
      <c r="BF3698" s="104" t="s">
        <v>5886</v>
      </c>
      <c r="BG3698" s="104" t="s">
        <v>5885</v>
      </c>
      <c r="BH3698" s="104" t="s">
        <v>5886</v>
      </c>
      <c r="BI3698" s="104" t="str">
        <f t="shared" si="1365"/>
        <v>RX2</v>
      </c>
    </row>
    <row r="3699" spans="56:61" hidden="1" x14ac:dyDescent="0.3">
      <c r="BD3699" t="str">
        <f t="shared" si="1364"/>
        <v>RX2WESTERN SUSSEX ATS (BQ)</v>
      </c>
      <c r="BE3699" s="104" t="s">
        <v>5891</v>
      </c>
      <c r="BF3699" s="104" t="s">
        <v>5892</v>
      </c>
      <c r="BG3699" s="104" t="s">
        <v>5891</v>
      </c>
      <c r="BH3699" s="104" t="s">
        <v>5892</v>
      </c>
      <c r="BI3699" s="104" t="str">
        <f t="shared" si="1365"/>
        <v>RX2</v>
      </c>
    </row>
    <row r="3700" spans="56:61" hidden="1" x14ac:dyDescent="0.3">
      <c r="BD3700" t="str">
        <f t="shared" si="1364"/>
        <v>RX2WESTERN SUSSEX ATS (GK)</v>
      </c>
      <c r="BE3700" s="104" t="s">
        <v>6025</v>
      </c>
      <c r="BF3700" s="104" t="s">
        <v>6026</v>
      </c>
      <c r="BG3700" s="104" t="s">
        <v>6025</v>
      </c>
      <c r="BH3700" s="104" t="s">
        <v>6026</v>
      </c>
      <c r="BI3700" s="104" t="str">
        <f t="shared" si="1365"/>
        <v>RX2</v>
      </c>
    </row>
    <row r="3701" spans="56:61" hidden="1" x14ac:dyDescent="0.3">
      <c r="BD3701" t="str">
        <f t="shared" si="1364"/>
        <v>RX2WESTERN SUSSEX ATS (JS)</v>
      </c>
      <c r="BE3701" s="104" t="s">
        <v>5893</v>
      </c>
      <c r="BF3701" s="104" t="s">
        <v>5894</v>
      </c>
      <c r="BG3701" s="104" t="s">
        <v>5893</v>
      </c>
      <c r="BH3701" s="104" t="s">
        <v>5894</v>
      </c>
      <c r="BI3701" s="104" t="str">
        <f t="shared" si="1365"/>
        <v>RX2</v>
      </c>
    </row>
    <row r="3702" spans="56:61" hidden="1" x14ac:dyDescent="0.3">
      <c r="BD3702" t="str">
        <f t="shared" si="1364"/>
        <v>RX2WESTERN SUSSEX ATS (MB)</v>
      </c>
      <c r="BE3702" s="104" t="s">
        <v>5887</v>
      </c>
      <c r="BF3702" s="104" t="s">
        <v>5888</v>
      </c>
      <c r="BG3702" s="104" t="s">
        <v>5887</v>
      </c>
      <c r="BH3702" s="104" t="s">
        <v>5888</v>
      </c>
      <c r="BI3702" s="104" t="str">
        <f t="shared" si="1365"/>
        <v>RX2</v>
      </c>
    </row>
    <row r="3703" spans="56:61" hidden="1" x14ac:dyDescent="0.3">
      <c r="BD3703" t="str">
        <f t="shared" si="1364"/>
        <v>RX2WESTERN SUSSEX ATS (SA)</v>
      </c>
      <c r="BE3703" s="104" t="s">
        <v>5889</v>
      </c>
      <c r="BF3703" s="104" t="s">
        <v>5890</v>
      </c>
      <c r="BG3703" s="104" t="s">
        <v>5889</v>
      </c>
      <c r="BH3703" s="104" t="s">
        <v>5890</v>
      </c>
      <c r="BI3703" s="104" t="str">
        <f t="shared" si="1365"/>
        <v>RX2</v>
      </c>
    </row>
    <row r="3704" spans="56:61" hidden="1" x14ac:dyDescent="0.3">
      <c r="BD3704" t="str">
        <f t="shared" si="1364"/>
        <v>RX2WESTERN SUSSEX LWWD (AC)</v>
      </c>
      <c r="BE3704" s="104" t="s">
        <v>5879</v>
      </c>
      <c r="BF3704" s="104" t="s">
        <v>5880</v>
      </c>
      <c r="BG3704" s="104" t="s">
        <v>5879</v>
      </c>
      <c r="BH3704" s="104" t="s">
        <v>5880</v>
      </c>
      <c r="BI3704" s="104" t="str">
        <f t="shared" si="1365"/>
        <v>RX2</v>
      </c>
    </row>
    <row r="3705" spans="56:61" hidden="1" x14ac:dyDescent="0.3">
      <c r="BD3705" t="str">
        <f t="shared" si="1364"/>
        <v>RX2WESTERN SUSSEX LWWD (TC)</v>
      </c>
      <c r="BE3705" s="104" t="s">
        <v>5881</v>
      </c>
      <c r="BF3705" s="104" t="s">
        <v>5882</v>
      </c>
      <c r="BG3705" s="104" t="s">
        <v>5881</v>
      </c>
      <c r="BH3705" s="104" t="s">
        <v>5882</v>
      </c>
      <c r="BI3705" s="104" t="str">
        <f t="shared" si="1365"/>
        <v>RX2</v>
      </c>
    </row>
    <row r="3706" spans="56:61" hidden="1" x14ac:dyDescent="0.3">
      <c r="BD3706" t="str">
        <f t="shared" si="1364"/>
        <v>RX2WOODLANDS</v>
      </c>
      <c r="BE3706" s="104" t="s">
        <v>6091</v>
      </c>
      <c r="BF3706" s="104" t="s">
        <v>1360</v>
      </c>
      <c r="BG3706" s="104" t="s">
        <v>6091</v>
      </c>
      <c r="BH3706" s="104" t="s">
        <v>1360</v>
      </c>
      <c r="BI3706" s="104" t="str">
        <f t="shared" si="1365"/>
        <v>RX2</v>
      </c>
    </row>
    <row r="3707" spans="56:61" hidden="1" x14ac:dyDescent="0.3">
      <c r="BD3707" t="str">
        <f t="shared" si="1364"/>
        <v>RX2WOODLANDS WARD</v>
      </c>
      <c r="BE3707" s="104" t="s">
        <v>5810</v>
      </c>
      <c r="BF3707" s="104" t="s">
        <v>5811</v>
      </c>
      <c r="BG3707" s="104" t="s">
        <v>5810</v>
      </c>
      <c r="BH3707" s="104" t="s">
        <v>5811</v>
      </c>
      <c r="BI3707" s="104" t="str">
        <f t="shared" si="1365"/>
        <v>RX2</v>
      </c>
    </row>
    <row r="3708" spans="56:61" hidden="1" x14ac:dyDescent="0.3">
      <c r="BD3708" t="str">
        <f t="shared" si="1364"/>
        <v>RX2WOODSIDE</v>
      </c>
      <c r="BE3708" s="104" t="s">
        <v>6072</v>
      </c>
      <c r="BF3708" s="104" t="s">
        <v>2213</v>
      </c>
      <c r="BG3708" s="104" t="s">
        <v>6072</v>
      </c>
      <c r="BH3708" s="104" t="s">
        <v>2213</v>
      </c>
      <c r="BI3708" s="104" t="str">
        <f t="shared" si="1365"/>
        <v>RX2</v>
      </c>
    </row>
    <row r="3709" spans="56:61" hidden="1" x14ac:dyDescent="0.3">
      <c r="BD3709" t="str">
        <f t="shared" si="1364"/>
        <v>RX2WOODSIDE ANNEXE</v>
      </c>
      <c r="BE3709" s="104" t="s">
        <v>6086</v>
      </c>
      <c r="BF3709" s="104" t="s">
        <v>6087</v>
      </c>
      <c r="BG3709" s="104" t="s">
        <v>6086</v>
      </c>
      <c r="BH3709" s="104" t="s">
        <v>6087</v>
      </c>
      <c r="BI3709" s="104" t="str">
        <f t="shared" si="1365"/>
        <v>RX2</v>
      </c>
    </row>
    <row r="3710" spans="56:61" hidden="1" x14ac:dyDescent="0.3">
      <c r="BD3710" t="str">
        <f t="shared" si="1364"/>
        <v>RX2WORTHING HOSPITAL</v>
      </c>
      <c r="BE3710" s="104" t="s">
        <v>6105</v>
      </c>
      <c r="BF3710" s="104" t="s">
        <v>2765</v>
      </c>
      <c r="BG3710" s="104" t="s">
        <v>6105</v>
      </c>
      <c r="BH3710" s="104" t="s">
        <v>2765</v>
      </c>
      <c r="BI3710" s="104" t="str">
        <f t="shared" si="1365"/>
        <v>RX2</v>
      </c>
    </row>
    <row r="3711" spans="56:61" hidden="1" x14ac:dyDescent="0.3">
      <c r="BD3711" t="str">
        <f t="shared" si="1364"/>
        <v>RX2YASMIN BYSIDE COMFORT</v>
      </c>
      <c r="BE3711" s="104" t="s">
        <v>6124</v>
      </c>
      <c r="BF3711" s="104" t="s">
        <v>6125</v>
      </c>
      <c r="BG3711" s="104" t="s">
        <v>6124</v>
      </c>
      <c r="BH3711" s="104" t="s">
        <v>6125</v>
      </c>
      <c r="BI3711" s="104" t="str">
        <f t="shared" si="1365"/>
        <v>RX2</v>
      </c>
    </row>
    <row r="3712" spans="56:61" hidden="1" x14ac:dyDescent="0.3">
      <c r="BD3712" t="str">
        <f t="shared" si="1364"/>
        <v>RX2ZACHARY MERTON HOSPITAL</v>
      </c>
      <c r="BE3712" s="104" t="s">
        <v>6126</v>
      </c>
      <c r="BF3712" s="104" t="s">
        <v>2767</v>
      </c>
      <c r="BG3712" s="104" t="s">
        <v>6126</v>
      </c>
      <c r="BH3712" s="104" t="s">
        <v>2767</v>
      </c>
      <c r="BI3712" s="104" t="str">
        <f t="shared" si="1365"/>
        <v>RX2</v>
      </c>
    </row>
    <row r="3713" spans="56:61" hidden="1" x14ac:dyDescent="0.3">
      <c r="BD3713" t="str">
        <f t="shared" si="1364"/>
        <v>RX3ABDALE HOUSE - COMMUNITY UNIT</v>
      </c>
      <c r="BE3713" s="104" t="s">
        <v>8930</v>
      </c>
      <c r="BF3713" s="104" t="s">
        <v>8545</v>
      </c>
      <c r="BG3713" s="104" t="s">
        <v>8930</v>
      </c>
      <c r="BH3713" s="104" t="s">
        <v>8545</v>
      </c>
      <c r="BI3713" s="104" t="str">
        <f t="shared" si="1365"/>
        <v>RX3</v>
      </c>
    </row>
    <row r="3714" spans="56:61" hidden="1" x14ac:dyDescent="0.3">
      <c r="BD3714" t="str">
        <f t="shared" si="1364"/>
        <v>RX3ADT NORTH</v>
      </c>
      <c r="BE3714" s="104" t="s">
        <v>6239</v>
      </c>
      <c r="BF3714" s="104" t="s">
        <v>6240</v>
      </c>
      <c r="BG3714" s="104" t="s">
        <v>6239</v>
      </c>
      <c r="BH3714" s="104" t="s">
        <v>6240</v>
      </c>
      <c r="BI3714" s="104" t="str">
        <f t="shared" si="1365"/>
        <v>RX3</v>
      </c>
    </row>
    <row r="3715" spans="56:61" hidden="1" x14ac:dyDescent="0.3">
      <c r="BD3715" t="str">
        <f t="shared" si="1364"/>
        <v>RX3AFFECTIVE - FOXRUSH</v>
      </c>
      <c r="BE3715" s="104" t="s">
        <v>6367</v>
      </c>
      <c r="BF3715" s="104" t="s">
        <v>6368</v>
      </c>
      <c r="BG3715" s="104" t="s">
        <v>6367</v>
      </c>
      <c r="BH3715" s="104" t="s">
        <v>6368</v>
      </c>
      <c r="BI3715" s="104" t="str">
        <f t="shared" si="1365"/>
        <v>RX3</v>
      </c>
    </row>
    <row r="3716" spans="56:61" hidden="1" x14ac:dyDescent="0.3">
      <c r="BD3716" t="str">
        <f t="shared" si="1364"/>
        <v>RX3ASTBURY</v>
      </c>
      <c r="BE3716" s="104" t="s">
        <v>6327</v>
      </c>
      <c r="BF3716" s="104" t="s">
        <v>6328</v>
      </c>
      <c r="BG3716" s="104" t="s">
        <v>6327</v>
      </c>
      <c r="BH3716" s="104" t="s">
        <v>6328</v>
      </c>
      <c r="BI3716" s="104" t="str">
        <f t="shared" si="1365"/>
        <v>RX3</v>
      </c>
    </row>
    <row r="3717" spans="56:61" hidden="1" x14ac:dyDescent="0.3">
      <c r="BD3717" t="str">
        <f t="shared" si="1364"/>
        <v>RX3AUCKLAND PARK HOSPITAL</v>
      </c>
      <c r="BE3717" s="104" t="s">
        <v>6271</v>
      </c>
      <c r="BF3717" s="104" t="s">
        <v>6272</v>
      </c>
      <c r="BG3717" s="104" t="s">
        <v>6271</v>
      </c>
      <c r="BH3717" s="104" t="s">
        <v>6272</v>
      </c>
      <c r="BI3717" s="104" t="str">
        <f t="shared" si="1365"/>
        <v>RX3</v>
      </c>
    </row>
    <row r="3718" spans="56:61" hidden="1" x14ac:dyDescent="0.3">
      <c r="BD3718" t="str">
        <f t="shared" si="1364"/>
        <v>RX3AYSGARTH</v>
      </c>
      <c r="BE3718" s="104" t="s">
        <v>6281</v>
      </c>
      <c r="BF3718" s="104" t="s">
        <v>6282</v>
      </c>
      <c r="BG3718" s="104" t="s">
        <v>6281</v>
      </c>
      <c r="BH3718" s="104" t="s">
        <v>6282</v>
      </c>
      <c r="BI3718" s="104" t="str">
        <f t="shared" si="1365"/>
        <v>RX3</v>
      </c>
    </row>
    <row r="3719" spans="56:61" hidden="1" x14ac:dyDescent="0.3">
      <c r="BD3719" t="str">
        <f t="shared" si="1364"/>
        <v>RX3BANKFIELDS COURT ADMIN UNIT</v>
      </c>
      <c r="BE3719" s="104" t="s">
        <v>8562</v>
      </c>
      <c r="BF3719" s="104" t="s">
        <v>8563</v>
      </c>
      <c r="BG3719" s="104" t="s">
        <v>8562</v>
      </c>
      <c r="BH3719" s="104" t="s">
        <v>8563</v>
      </c>
      <c r="BI3719" s="104" t="str">
        <f t="shared" si="1365"/>
        <v>RX3</v>
      </c>
    </row>
    <row r="3720" spans="56:61" hidden="1" x14ac:dyDescent="0.3">
      <c r="BD3720" t="str">
        <f t="shared" si="1364"/>
        <v>RX3BANKFIELDS COURT THE LODGE</v>
      </c>
      <c r="BE3720" s="104" t="s">
        <v>8558</v>
      </c>
      <c r="BF3720" s="104" t="s">
        <v>8559</v>
      </c>
      <c r="BG3720" s="104" t="s">
        <v>8558</v>
      </c>
      <c r="BH3720" s="104" t="s">
        <v>8559</v>
      </c>
      <c r="BI3720" s="104" t="str">
        <f t="shared" si="1365"/>
        <v>RX3</v>
      </c>
    </row>
    <row r="3721" spans="56:61" hidden="1" x14ac:dyDescent="0.3">
      <c r="BD3721" t="str">
        <f t="shared" si="1364"/>
        <v>RX3BANKFIELDS COURT UNIT 1</v>
      </c>
      <c r="BE3721" s="104" t="s">
        <v>10099</v>
      </c>
      <c r="BF3721" s="104" t="s">
        <v>10100</v>
      </c>
      <c r="BG3721" s="104" t="s">
        <v>10099</v>
      </c>
      <c r="BH3721" s="104" t="s">
        <v>10100</v>
      </c>
      <c r="BI3721" s="104" t="str">
        <f t="shared" si="1365"/>
        <v>RX3</v>
      </c>
    </row>
    <row r="3722" spans="56:61" hidden="1" x14ac:dyDescent="0.3">
      <c r="BD3722" t="str">
        <f t="shared" si="1364"/>
        <v>RX3BANKFIELDS COURT UNIT 2</v>
      </c>
      <c r="BE3722" s="104" t="s">
        <v>8554</v>
      </c>
      <c r="BF3722" s="104" t="s">
        <v>8555</v>
      </c>
      <c r="BG3722" s="104" t="s">
        <v>8554</v>
      </c>
      <c r="BH3722" s="104" t="s">
        <v>8555</v>
      </c>
      <c r="BI3722" s="104" t="str">
        <f t="shared" si="1365"/>
        <v>RX3</v>
      </c>
    </row>
    <row r="3723" spans="56:61" hidden="1" x14ac:dyDescent="0.3">
      <c r="BD3723" t="str">
        <f t="shared" si="1364"/>
        <v>RX3BANKFIELDS COURT UNIT 3</v>
      </c>
      <c r="BE3723" s="104" t="s">
        <v>8560</v>
      </c>
      <c r="BF3723" s="104" t="s">
        <v>8561</v>
      </c>
      <c r="BG3723" s="104" t="s">
        <v>8560</v>
      </c>
      <c r="BH3723" s="104" t="s">
        <v>8561</v>
      </c>
      <c r="BI3723" s="104" t="str">
        <f t="shared" si="1365"/>
        <v>RX3</v>
      </c>
    </row>
    <row r="3724" spans="56:61" hidden="1" x14ac:dyDescent="0.3">
      <c r="BD3724" t="str">
        <f t="shared" si="1364"/>
        <v>RX3BANKFIELDS COURT UNIT 4</v>
      </c>
      <c r="BE3724" s="104" t="s">
        <v>10101</v>
      </c>
      <c r="BF3724" s="104" t="s">
        <v>10102</v>
      </c>
      <c r="BG3724" s="104" t="s">
        <v>10101</v>
      </c>
      <c r="BH3724" s="104" t="s">
        <v>10102</v>
      </c>
      <c r="BI3724" s="104" t="str">
        <f t="shared" si="1365"/>
        <v>RX3</v>
      </c>
    </row>
    <row r="3725" spans="56:61" hidden="1" x14ac:dyDescent="0.3">
      <c r="BD3725" t="str">
        <f t="shared" si="1364"/>
        <v>RX3C &amp; YPS 1</v>
      </c>
      <c r="BE3725" s="104" t="s">
        <v>6225</v>
      </c>
      <c r="BF3725" s="104" t="s">
        <v>6226</v>
      </c>
      <c r="BG3725" s="104" t="s">
        <v>6225</v>
      </c>
      <c r="BH3725" s="104" t="s">
        <v>6226</v>
      </c>
      <c r="BI3725" s="104" t="str">
        <f t="shared" si="1365"/>
        <v>RX3</v>
      </c>
    </row>
    <row r="3726" spans="56:61" hidden="1" x14ac:dyDescent="0.3">
      <c r="BD3726" t="str">
        <f t="shared" si="1364"/>
        <v>RX3C &amp; YPS 2</v>
      </c>
      <c r="BE3726" s="104" t="s">
        <v>6229</v>
      </c>
      <c r="BF3726" s="104" t="s">
        <v>6230</v>
      </c>
      <c r="BG3726" s="104" t="s">
        <v>6229</v>
      </c>
      <c r="BH3726" s="104" t="s">
        <v>6230</v>
      </c>
      <c r="BI3726" s="104" t="str">
        <f t="shared" si="1365"/>
        <v>RX3</v>
      </c>
    </row>
    <row r="3727" spans="56:61" hidden="1" x14ac:dyDescent="0.3">
      <c r="BD3727" t="str">
        <f t="shared" si="1364"/>
        <v>RX3C &amp; YPS CLS</v>
      </c>
      <c r="BE3727" s="104" t="s">
        <v>6233</v>
      </c>
      <c r="BF3727" s="104" t="s">
        <v>6234</v>
      </c>
      <c r="BG3727" s="104" t="s">
        <v>6233</v>
      </c>
      <c r="BH3727" s="104" t="s">
        <v>6234</v>
      </c>
      <c r="BI3727" s="104" t="str">
        <f t="shared" si="1365"/>
        <v>RX3</v>
      </c>
    </row>
    <row r="3728" spans="56:61" hidden="1" x14ac:dyDescent="0.3">
      <c r="BD3728" t="str">
        <f t="shared" si="1364"/>
        <v>RX3CAMPHILL VILLAGE TRUST</v>
      </c>
      <c r="BE3728" s="104" t="s">
        <v>6187</v>
      </c>
      <c r="BF3728" s="104" t="s">
        <v>6188</v>
      </c>
      <c r="BG3728" s="104" t="s">
        <v>6187</v>
      </c>
      <c r="BH3728" s="104" t="s">
        <v>6188</v>
      </c>
      <c r="BI3728" s="104" t="str">
        <f t="shared" si="1365"/>
        <v>RX3</v>
      </c>
    </row>
    <row r="3729" spans="56:61" hidden="1" x14ac:dyDescent="0.3">
      <c r="BD3729" t="str">
        <f t="shared" si="1364"/>
        <v>RX3CENTENARY SUITE</v>
      </c>
      <c r="BE3729" s="104" t="s">
        <v>6181</v>
      </c>
      <c r="BF3729" s="104" t="s">
        <v>6182</v>
      </c>
      <c r="BG3729" s="104" t="s">
        <v>6181</v>
      </c>
      <c r="BH3729" s="104" t="s">
        <v>6182</v>
      </c>
      <c r="BI3729" s="104" t="str">
        <f t="shared" si="1365"/>
        <v>RX3</v>
      </c>
    </row>
    <row r="3730" spans="56:61" hidden="1" x14ac:dyDescent="0.3">
      <c r="BD3730" t="str">
        <f t="shared" si="1364"/>
        <v>RX3CHERRY TREE HOUSE COMMUNITY</v>
      </c>
      <c r="BE3730" s="104" t="s">
        <v>10356</v>
      </c>
      <c r="BF3730" s="104" t="s">
        <v>10357</v>
      </c>
      <c r="BG3730" s="104" t="s">
        <v>10356</v>
      </c>
      <c r="BH3730" s="104" t="s">
        <v>10357</v>
      </c>
      <c r="BI3730" s="104" t="str">
        <f t="shared" si="1365"/>
        <v>RX3</v>
      </c>
    </row>
    <row r="3731" spans="56:61" hidden="1" x14ac:dyDescent="0.3">
      <c r="BD3731" t="str">
        <f t="shared" si="1364"/>
        <v>RX3CHILDRENS &amp; YOUNG PEOPLES(2)</v>
      </c>
      <c r="BE3731" s="104" t="s">
        <v>6207</v>
      </c>
      <c r="BF3731" s="104" t="s">
        <v>6208</v>
      </c>
      <c r="BG3731" s="104" t="s">
        <v>6207</v>
      </c>
      <c r="BH3731" s="104" t="s">
        <v>6208</v>
      </c>
      <c r="BI3731" s="104" t="str">
        <f t="shared" si="1365"/>
        <v>RX3</v>
      </c>
    </row>
    <row r="3732" spans="56:61" hidden="1" x14ac:dyDescent="0.3">
      <c r="BD3732" t="str">
        <f t="shared" si="1364"/>
        <v>RX3CHILDRENS &amp; YOUNG PEOPLES(3)</v>
      </c>
      <c r="BE3732" s="104" t="s">
        <v>6209</v>
      </c>
      <c r="BF3732" s="104" t="s">
        <v>6210</v>
      </c>
      <c r="BG3732" s="104" t="s">
        <v>6209</v>
      </c>
      <c r="BH3732" s="104" t="s">
        <v>6210</v>
      </c>
      <c r="BI3732" s="104" t="str">
        <f t="shared" si="1365"/>
        <v>RX3</v>
      </c>
    </row>
    <row r="3733" spans="56:61" hidden="1" x14ac:dyDescent="0.3">
      <c r="BD3733" t="str">
        <f t="shared" si="1364"/>
        <v>RX3COATHAM MEMORIAL HALL</v>
      </c>
      <c r="BE3733" s="104" t="s">
        <v>6185</v>
      </c>
      <c r="BF3733" s="104" t="s">
        <v>6186</v>
      </c>
      <c r="BG3733" s="104" t="s">
        <v>6185</v>
      </c>
      <c r="BH3733" s="104" t="s">
        <v>6186</v>
      </c>
      <c r="BI3733" s="104" t="str">
        <f t="shared" si="1365"/>
        <v>RX3</v>
      </c>
    </row>
    <row r="3734" spans="56:61" hidden="1" x14ac:dyDescent="0.3">
      <c r="BD3734" t="str">
        <f t="shared" si="1364"/>
        <v>RX3CROSS LANE HOSPITAL AYCKBOURN</v>
      </c>
      <c r="BE3734" s="104" t="s">
        <v>8546</v>
      </c>
      <c r="BF3734" s="104" t="s">
        <v>8547</v>
      </c>
      <c r="BG3734" s="104" t="s">
        <v>8546</v>
      </c>
      <c r="BH3734" s="104" t="s">
        <v>8547</v>
      </c>
      <c r="BI3734" s="104" t="str">
        <f t="shared" si="1365"/>
        <v>RX3</v>
      </c>
    </row>
    <row r="3735" spans="56:61" hidden="1" x14ac:dyDescent="0.3">
      <c r="BD3735" t="str">
        <f t="shared" si="1364"/>
        <v>RX3CROSS LANE HOSPITAL ROWAN LEA</v>
      </c>
      <c r="BE3735" s="104" t="s">
        <v>8550</v>
      </c>
      <c r="BF3735" s="104" t="s">
        <v>8551</v>
      </c>
      <c r="BG3735" s="104" t="s">
        <v>8550</v>
      </c>
      <c r="BH3735" s="104" t="s">
        <v>8551</v>
      </c>
      <c r="BI3735" s="104" t="str">
        <f t="shared" si="1365"/>
        <v>RX3</v>
      </c>
    </row>
    <row r="3736" spans="56:61" hidden="1" x14ac:dyDescent="0.3">
      <c r="BD3736" t="str">
        <f t="shared" si="1364"/>
        <v>RX3CYPS - NORTH YORKSHIRE 1</v>
      </c>
      <c r="BE3736" s="104" t="s">
        <v>6357</v>
      </c>
      <c r="BF3736" s="104" t="s">
        <v>6358</v>
      </c>
      <c r="BG3736" s="104" t="s">
        <v>6357</v>
      </c>
      <c r="BH3736" s="104" t="s">
        <v>6358</v>
      </c>
      <c r="BI3736" s="104" t="str">
        <f t="shared" si="1365"/>
        <v>RX3</v>
      </c>
    </row>
    <row r="3737" spans="56:61" hidden="1" x14ac:dyDescent="0.3">
      <c r="BD3737" t="str">
        <f t="shared" si="1364"/>
        <v>RX3CYPS - NORTH YORKSHIRE 2</v>
      </c>
      <c r="BE3737" s="104" t="s">
        <v>6359</v>
      </c>
      <c r="BF3737" s="104" t="s">
        <v>6360</v>
      </c>
      <c r="BG3737" s="104" t="s">
        <v>6359</v>
      </c>
      <c r="BH3737" s="104" t="s">
        <v>6360</v>
      </c>
      <c r="BI3737" s="104" t="str">
        <f t="shared" si="1365"/>
        <v>RX3</v>
      </c>
    </row>
    <row r="3738" spans="56:61" hidden="1" x14ac:dyDescent="0.3">
      <c r="BD3738" t="str">
        <f t="shared" si="1364"/>
        <v>RX3DARLINGTON MEMORIAL ROWAN BUILDING</v>
      </c>
      <c r="BE3738" s="104" t="s">
        <v>6273</v>
      </c>
      <c r="BF3738" s="104" t="s">
        <v>6274</v>
      </c>
      <c r="BG3738" s="104" t="s">
        <v>6273</v>
      </c>
      <c r="BH3738" s="104" t="s">
        <v>6274</v>
      </c>
      <c r="BI3738" s="104" t="str">
        <f t="shared" si="1365"/>
        <v>RX3</v>
      </c>
    </row>
    <row r="3739" spans="56:61" hidden="1" x14ac:dyDescent="0.3">
      <c r="BD3739" t="str">
        <f t="shared" si="1364"/>
        <v>RX3EARLSTON HOUSE</v>
      </c>
      <c r="BE3739" s="104" t="s">
        <v>8541</v>
      </c>
      <c r="BF3739" s="104" t="s">
        <v>8542</v>
      </c>
      <c r="BG3739" s="104" t="s">
        <v>8541</v>
      </c>
      <c r="BH3739" s="104" t="s">
        <v>8542</v>
      </c>
      <c r="BI3739" s="104" t="str">
        <f t="shared" si="1365"/>
        <v>RX3</v>
      </c>
    </row>
    <row r="3740" spans="56:61" hidden="1" x14ac:dyDescent="0.3">
      <c r="BD3740" t="str">
        <f t="shared" si="1364"/>
        <v>RX3EAST CLEVELAND HOSPITAL</v>
      </c>
      <c r="BE3740" s="104" t="s">
        <v>6306</v>
      </c>
      <c r="BF3740" s="104" t="s">
        <v>6307</v>
      </c>
      <c r="BG3740" s="104" t="s">
        <v>6306</v>
      </c>
      <c r="BH3740" s="104" t="s">
        <v>6307</v>
      </c>
      <c r="BI3740" s="104" t="str">
        <f t="shared" si="1365"/>
        <v>RX3</v>
      </c>
    </row>
    <row r="3741" spans="56:61" hidden="1" x14ac:dyDescent="0.3">
      <c r="BD3741" t="str">
        <f t="shared" si="1364"/>
        <v>RX3EATING DISORDERS OP</v>
      </c>
      <c r="BE3741" s="104" t="s">
        <v>6389</v>
      </c>
      <c r="BF3741" s="104" t="s">
        <v>6390</v>
      </c>
      <c r="BG3741" s="104" t="s">
        <v>6389</v>
      </c>
      <c r="BH3741" s="104" t="s">
        <v>6390</v>
      </c>
      <c r="BI3741" s="104" t="str">
        <f t="shared" si="1365"/>
        <v>RX3</v>
      </c>
    </row>
    <row r="3742" spans="56:61" hidden="1" x14ac:dyDescent="0.3">
      <c r="BD3742" t="str">
        <f t="shared" si="1364"/>
        <v>RX3EDEN HILL</v>
      </c>
      <c r="BE3742" s="104" t="s">
        <v>6309</v>
      </c>
      <c r="BF3742" s="104" t="s">
        <v>6310</v>
      </c>
      <c r="BG3742" s="104" t="s">
        <v>6309</v>
      </c>
      <c r="BH3742" s="104" t="s">
        <v>6310</v>
      </c>
      <c r="BI3742" s="104" t="str">
        <f t="shared" si="1365"/>
        <v>RX3</v>
      </c>
    </row>
    <row r="3743" spans="56:61" hidden="1" x14ac:dyDescent="0.3">
      <c r="BD3743" t="str">
        <f t="shared" si="1364"/>
        <v>RX3EIP (NP)</v>
      </c>
      <c r="BE3743" s="104" t="s">
        <v>6241</v>
      </c>
      <c r="BF3743" s="104" t="s">
        <v>6242</v>
      </c>
      <c r="BG3743" s="104" t="s">
        <v>6241</v>
      </c>
      <c r="BH3743" s="104" t="s">
        <v>6242</v>
      </c>
      <c r="BI3743" s="104" t="str">
        <f t="shared" si="1365"/>
        <v>RX3</v>
      </c>
    </row>
    <row r="3744" spans="56:61" hidden="1" x14ac:dyDescent="0.3">
      <c r="BD3744" t="str">
        <f t="shared" si="1364"/>
        <v>RX3ESTON &amp; EAST CLEVELAND OLD AGE PSYCH</v>
      </c>
      <c r="BE3744" s="104" t="s">
        <v>6341</v>
      </c>
      <c r="BF3744" s="104" t="s">
        <v>6342</v>
      </c>
      <c r="BG3744" s="104" t="s">
        <v>6341</v>
      </c>
      <c r="BH3744" s="104" t="s">
        <v>6342</v>
      </c>
      <c r="BI3744" s="104" t="str">
        <f t="shared" si="1365"/>
        <v>RX3</v>
      </c>
    </row>
    <row r="3745" spans="56:61" hidden="1" x14ac:dyDescent="0.3">
      <c r="BD3745" t="str">
        <f t="shared" si="1364"/>
        <v>RX3FORENSIC LD</v>
      </c>
      <c r="BE3745" s="104" t="s">
        <v>6361</v>
      </c>
      <c r="BF3745" s="104" t="s">
        <v>6362</v>
      </c>
      <c r="BG3745" s="104" t="s">
        <v>6361</v>
      </c>
      <c r="BH3745" s="104" t="s">
        <v>6362</v>
      </c>
      <c r="BI3745" s="104" t="str">
        <f t="shared" si="1365"/>
        <v>RX3</v>
      </c>
    </row>
    <row r="3746" spans="56:61" hidden="1" x14ac:dyDescent="0.3">
      <c r="BD3746" t="str">
        <f t="shared" si="1364"/>
        <v>RX3FOXRUSH AFFECTIVE DISORDER</v>
      </c>
      <c r="BE3746" s="104" t="s">
        <v>6285</v>
      </c>
      <c r="BF3746" s="104" t="s">
        <v>6286</v>
      </c>
      <c r="BG3746" s="104" t="s">
        <v>6285</v>
      </c>
      <c r="BH3746" s="104" t="s">
        <v>6286</v>
      </c>
      <c r="BI3746" s="104" t="str">
        <f t="shared" si="1365"/>
        <v>RX3</v>
      </c>
    </row>
    <row r="3747" spans="56:61" hidden="1" x14ac:dyDescent="0.3">
      <c r="BD3747" t="str">
        <f t="shared" si="1364"/>
        <v>RX3FOXRUSH AFFECTIVE DISORDER</v>
      </c>
      <c r="BE3747" s="104" t="s">
        <v>6293</v>
      </c>
      <c r="BF3747" s="104" t="s">
        <v>6286</v>
      </c>
      <c r="BG3747" s="104" t="s">
        <v>6293</v>
      </c>
      <c r="BH3747" s="104" t="s">
        <v>6286</v>
      </c>
      <c r="BI3747" s="104" t="str">
        <f t="shared" si="1365"/>
        <v>RX3</v>
      </c>
    </row>
    <row r="3748" spans="56:61" hidden="1" x14ac:dyDescent="0.3">
      <c r="BD3748" t="str">
        <f t="shared" si="1364"/>
        <v>RX3GEORGE HARDWICK FOUNDATION</v>
      </c>
      <c r="BE3748" s="104" t="s">
        <v>6183</v>
      </c>
      <c r="BF3748" s="104" t="s">
        <v>6184</v>
      </c>
      <c r="BG3748" s="104" t="s">
        <v>6183</v>
      </c>
      <c r="BH3748" s="104" t="s">
        <v>6184</v>
      </c>
      <c r="BI3748" s="104" t="str">
        <f t="shared" si="1365"/>
        <v>RX3</v>
      </c>
    </row>
    <row r="3749" spans="56:61" hidden="1" x14ac:dyDescent="0.3">
      <c r="BD3749" t="str">
        <f t="shared" si="1364"/>
        <v>RX3GOODALL (NP)</v>
      </c>
      <c r="BE3749" s="104" t="s">
        <v>6257</v>
      </c>
      <c r="BF3749" s="104" t="s">
        <v>6258</v>
      </c>
      <c r="BG3749" s="104" t="s">
        <v>6257</v>
      </c>
      <c r="BH3749" s="104" t="s">
        <v>6258</v>
      </c>
      <c r="BI3749" s="104" t="str">
        <f t="shared" si="1365"/>
        <v>RX3</v>
      </c>
    </row>
    <row r="3750" spans="56:61" hidden="1" x14ac:dyDescent="0.3">
      <c r="BD3750" t="str">
        <f t="shared" si="1364"/>
        <v>RX3GROUND FLOOR</v>
      </c>
      <c r="BE3750" s="104" t="s">
        <v>6315</v>
      </c>
      <c r="BF3750" s="104" t="s">
        <v>6316</v>
      </c>
      <c r="BG3750" s="104" t="s">
        <v>6315</v>
      </c>
      <c r="BH3750" s="104" t="s">
        <v>6316</v>
      </c>
      <c r="BI3750" s="104" t="str">
        <f t="shared" si="1365"/>
        <v>RX3</v>
      </c>
    </row>
    <row r="3751" spans="56:61" hidden="1" x14ac:dyDescent="0.3">
      <c r="BD3751" t="str">
        <f t="shared" si="1364"/>
        <v>RX3GUISBOROUGH GENERAL HOSPITAL</v>
      </c>
      <c r="BE3751" s="104" t="s">
        <v>6304</v>
      </c>
      <c r="BF3751" s="104" t="s">
        <v>6305</v>
      </c>
      <c r="BG3751" s="104" t="s">
        <v>6304</v>
      </c>
      <c r="BH3751" s="104" t="s">
        <v>6305</v>
      </c>
      <c r="BI3751" s="104" t="str">
        <f t="shared" si="1365"/>
        <v>RX3</v>
      </c>
    </row>
    <row r="3752" spans="56:61" hidden="1" x14ac:dyDescent="0.3">
      <c r="BD3752" t="str">
        <f t="shared" ref="BD3752:BD3815" si="1366">CONCATENATE(LEFT(BE3752, 3),BF3752)</f>
        <v>RX3H/POOL LD CHILDRENS SERV</v>
      </c>
      <c r="BE3752" s="104" t="s">
        <v>6339</v>
      </c>
      <c r="BF3752" s="104" t="s">
        <v>6340</v>
      </c>
      <c r="BG3752" s="104" t="s">
        <v>6339</v>
      </c>
      <c r="BH3752" s="104" t="s">
        <v>6340</v>
      </c>
      <c r="BI3752" s="104" t="str">
        <f t="shared" ref="BI3752:BI3815" si="1367">LEFT(BG3752,3)</f>
        <v>RX3</v>
      </c>
    </row>
    <row r="3753" spans="56:61" hidden="1" x14ac:dyDescent="0.3">
      <c r="BD3753" t="str">
        <f t="shared" si="1366"/>
        <v>RX3HARROGATE IHTT</v>
      </c>
      <c r="BE3753" s="104" t="s">
        <v>6363</v>
      </c>
      <c r="BF3753" s="104" t="s">
        <v>6364</v>
      </c>
      <c r="BG3753" s="104" t="s">
        <v>6363</v>
      </c>
      <c r="BH3753" s="104" t="s">
        <v>6364</v>
      </c>
      <c r="BI3753" s="104" t="str">
        <f t="shared" si="1367"/>
        <v>RX3</v>
      </c>
    </row>
    <row r="3754" spans="56:61" hidden="1" x14ac:dyDescent="0.3">
      <c r="BD3754" t="str">
        <f t="shared" si="1366"/>
        <v>RX3HARTLEPOOL CARERS ASSOCIATION</v>
      </c>
      <c r="BE3754" s="104" t="s">
        <v>6213</v>
      </c>
      <c r="BF3754" s="104" t="s">
        <v>6214</v>
      </c>
      <c r="BG3754" s="104" t="s">
        <v>6213</v>
      </c>
      <c r="BH3754" s="104" t="s">
        <v>6214</v>
      </c>
      <c r="BI3754" s="104" t="str">
        <f t="shared" si="1367"/>
        <v>RX3</v>
      </c>
    </row>
    <row r="3755" spans="56:61" hidden="1" x14ac:dyDescent="0.3">
      <c r="BD3755" t="str">
        <f t="shared" si="1366"/>
        <v>RX3KILTON VIEW</v>
      </c>
      <c r="BE3755" s="104" t="s">
        <v>6287</v>
      </c>
      <c r="BF3755" s="104" t="s">
        <v>6288</v>
      </c>
      <c r="BG3755" s="104" t="s">
        <v>6287</v>
      </c>
      <c r="BH3755" s="104" t="s">
        <v>6288</v>
      </c>
      <c r="BI3755" s="104" t="str">
        <f t="shared" si="1367"/>
        <v>RX3</v>
      </c>
    </row>
    <row r="3756" spans="56:61" hidden="1" x14ac:dyDescent="0.3">
      <c r="BD3756" t="str">
        <f t="shared" si="1366"/>
        <v>RX3LANCHESTER ROAD HOSPITAL</v>
      </c>
      <c r="BE3756" s="104" t="s">
        <v>8539</v>
      </c>
      <c r="BF3756" s="104" t="s">
        <v>8540</v>
      </c>
      <c r="BG3756" s="104" t="s">
        <v>8539</v>
      </c>
      <c r="BH3756" s="104" t="s">
        <v>8540</v>
      </c>
      <c r="BI3756" s="104" t="str">
        <f t="shared" si="1367"/>
        <v>RX3</v>
      </c>
    </row>
    <row r="3757" spans="56:61" hidden="1" x14ac:dyDescent="0.3">
      <c r="BD3757" t="str">
        <f t="shared" si="1366"/>
        <v>RX3LD - NORTH</v>
      </c>
      <c r="BE3757" s="104" t="s">
        <v>6243</v>
      </c>
      <c r="BF3757" s="104" t="s">
        <v>6244</v>
      </c>
      <c r="BG3757" s="104" t="s">
        <v>6243</v>
      </c>
      <c r="BH3757" s="104" t="s">
        <v>6244</v>
      </c>
      <c r="BI3757" s="104" t="str">
        <f t="shared" si="1367"/>
        <v>RX3</v>
      </c>
    </row>
    <row r="3758" spans="56:61" hidden="1" x14ac:dyDescent="0.3">
      <c r="BD3758" t="str">
        <f t="shared" si="1366"/>
        <v>RX3LD - SOUTH</v>
      </c>
      <c r="BE3758" s="104" t="s">
        <v>6245</v>
      </c>
      <c r="BF3758" s="104" t="s">
        <v>6246</v>
      </c>
      <c r="BG3758" s="104" t="s">
        <v>6245</v>
      </c>
      <c r="BH3758" s="104" t="s">
        <v>6246</v>
      </c>
      <c r="BI3758" s="104" t="str">
        <f t="shared" si="1367"/>
        <v>RX3</v>
      </c>
    </row>
    <row r="3759" spans="56:61" hidden="1" x14ac:dyDescent="0.3">
      <c r="BD3759" t="str">
        <f t="shared" si="1366"/>
        <v>RX3LD NORTH (1)</v>
      </c>
      <c r="BE3759" s="104" t="s">
        <v>6249</v>
      </c>
      <c r="BF3759" s="104" t="s">
        <v>6250</v>
      </c>
      <c r="BG3759" s="104" t="s">
        <v>6249</v>
      </c>
      <c r="BH3759" s="104" t="s">
        <v>6250</v>
      </c>
      <c r="BI3759" s="104" t="str">
        <f t="shared" si="1367"/>
        <v>RX3</v>
      </c>
    </row>
    <row r="3760" spans="56:61" hidden="1" x14ac:dyDescent="0.3">
      <c r="BD3760" t="str">
        <f t="shared" si="1366"/>
        <v>RX3LD NORTH (2)</v>
      </c>
      <c r="BE3760" s="104" t="s">
        <v>6251</v>
      </c>
      <c r="BF3760" s="104" t="s">
        <v>6252</v>
      </c>
      <c r="BG3760" s="104" t="s">
        <v>6251</v>
      </c>
      <c r="BH3760" s="104" t="s">
        <v>6252</v>
      </c>
      <c r="BI3760" s="104" t="str">
        <f t="shared" si="1367"/>
        <v>RX3</v>
      </c>
    </row>
    <row r="3761" spans="56:61" hidden="1" x14ac:dyDescent="0.3">
      <c r="BD3761" t="str">
        <f t="shared" si="1366"/>
        <v>RX3LD NORTH (3)</v>
      </c>
      <c r="BE3761" s="104" t="s">
        <v>6253</v>
      </c>
      <c r="BF3761" s="104" t="s">
        <v>6254</v>
      </c>
      <c r="BG3761" s="104" t="s">
        <v>6253</v>
      </c>
      <c r="BH3761" s="104" t="s">
        <v>6254</v>
      </c>
      <c r="BI3761" s="104" t="str">
        <f t="shared" si="1367"/>
        <v>RX3</v>
      </c>
    </row>
    <row r="3762" spans="56:61" hidden="1" x14ac:dyDescent="0.3">
      <c r="BD3762" t="str">
        <f t="shared" si="1366"/>
        <v>RX3LD SOUTH 2</v>
      </c>
      <c r="BE3762" s="104" t="s">
        <v>6237</v>
      </c>
      <c r="BF3762" s="104" t="s">
        <v>6238</v>
      </c>
      <c r="BG3762" s="104" t="s">
        <v>6237</v>
      </c>
      <c r="BH3762" s="104" t="s">
        <v>6238</v>
      </c>
      <c r="BI3762" s="104" t="str">
        <f t="shared" si="1367"/>
        <v>RX3</v>
      </c>
    </row>
    <row r="3763" spans="56:61" hidden="1" x14ac:dyDescent="0.3">
      <c r="BD3763" t="str">
        <f t="shared" si="1366"/>
        <v>RX3LUNEDALE</v>
      </c>
      <c r="BE3763" s="104" t="s">
        <v>6385</v>
      </c>
      <c r="BF3763" s="104" t="s">
        <v>6386</v>
      </c>
      <c r="BG3763" s="104" t="s">
        <v>6385</v>
      </c>
      <c r="BH3763" s="104" t="s">
        <v>6386</v>
      </c>
      <c r="BI3763" s="104" t="str">
        <f t="shared" si="1367"/>
        <v>RX3</v>
      </c>
    </row>
    <row r="3764" spans="56:61" hidden="1" x14ac:dyDescent="0.3">
      <c r="BD3764" t="str">
        <f t="shared" si="1366"/>
        <v>RX3LUSTRUM VALE</v>
      </c>
      <c r="BE3764" s="104" t="s">
        <v>6319</v>
      </c>
      <c r="BF3764" s="104" t="s">
        <v>6320</v>
      </c>
      <c r="BG3764" s="104" t="s">
        <v>6319</v>
      </c>
      <c r="BH3764" s="104" t="s">
        <v>6320</v>
      </c>
      <c r="BI3764" s="104" t="str">
        <f t="shared" si="1367"/>
        <v>RX3</v>
      </c>
    </row>
    <row r="3765" spans="56:61" hidden="1" x14ac:dyDescent="0.3">
      <c r="BD3765" t="str">
        <f t="shared" si="1366"/>
        <v>RX3LUSTRUM VALE MHSOP NMP</v>
      </c>
      <c r="BE3765" s="104" t="s">
        <v>6383</v>
      </c>
      <c r="BF3765" s="104" t="s">
        <v>6384</v>
      </c>
      <c r="BG3765" s="104" t="s">
        <v>6383</v>
      </c>
      <c r="BH3765" s="104" t="s">
        <v>6384</v>
      </c>
      <c r="BI3765" s="104" t="str">
        <f t="shared" si="1367"/>
        <v>RX3</v>
      </c>
    </row>
    <row r="3766" spans="56:61" hidden="1" x14ac:dyDescent="0.3">
      <c r="BD3766" t="str">
        <f t="shared" si="1366"/>
        <v>RX3M'BRO MHSOP 3 NMP</v>
      </c>
      <c r="BE3766" s="104" t="s">
        <v>6217</v>
      </c>
      <c r="BF3766" s="104" t="s">
        <v>6218</v>
      </c>
      <c r="BG3766" s="104" t="s">
        <v>6217</v>
      </c>
      <c r="BH3766" s="104" t="s">
        <v>6218</v>
      </c>
      <c r="BI3766" s="104" t="str">
        <f t="shared" si="1367"/>
        <v>RX3</v>
      </c>
    </row>
    <row r="3767" spans="56:61" hidden="1" x14ac:dyDescent="0.3">
      <c r="BD3767" t="str">
        <f t="shared" si="1366"/>
        <v>RX3M'BRO MHSOP SECTOR 2</v>
      </c>
      <c r="BE3767" s="104" t="s">
        <v>6343</v>
      </c>
      <c r="BF3767" s="104" t="s">
        <v>6344</v>
      </c>
      <c r="BG3767" s="104" t="s">
        <v>6343</v>
      </c>
      <c r="BH3767" s="104" t="s">
        <v>6344</v>
      </c>
      <c r="BI3767" s="104" t="str">
        <f t="shared" si="1367"/>
        <v>RX3</v>
      </c>
    </row>
    <row r="3768" spans="56:61" hidden="1" x14ac:dyDescent="0.3">
      <c r="BD3768" t="str">
        <f t="shared" si="1366"/>
        <v>RX3MEADOWFIELDS</v>
      </c>
      <c r="BE3768" s="104" t="s">
        <v>9976</v>
      </c>
      <c r="BF3768" s="104" t="s">
        <v>9977</v>
      </c>
      <c r="BG3768" s="104" t="s">
        <v>9976</v>
      </c>
      <c r="BH3768" s="104" t="s">
        <v>9977</v>
      </c>
      <c r="BI3768" s="104" t="str">
        <f t="shared" si="1367"/>
        <v>RX3</v>
      </c>
    </row>
    <row r="3769" spans="56:61" hidden="1" x14ac:dyDescent="0.3">
      <c r="BD3769" t="str">
        <f t="shared" si="1366"/>
        <v>RX3MENTAL HEALTH UNIT - FRIARAGE HOSPITAL</v>
      </c>
      <c r="BE3769" s="104" t="s">
        <v>6397</v>
      </c>
      <c r="BF3769" s="104" t="s">
        <v>6398</v>
      </c>
      <c r="BG3769" s="104" t="s">
        <v>6397</v>
      </c>
      <c r="BH3769" s="104" t="s">
        <v>6398</v>
      </c>
      <c r="BI3769" s="104" t="str">
        <f t="shared" si="1367"/>
        <v>RX3</v>
      </c>
    </row>
    <row r="3770" spans="56:61" hidden="1" x14ac:dyDescent="0.3">
      <c r="BD3770" t="str">
        <f t="shared" si="1366"/>
        <v>RX3MHSOP - APK NP 2</v>
      </c>
      <c r="BE3770" s="104" t="s">
        <v>6267</v>
      </c>
      <c r="BF3770" s="104" t="s">
        <v>6268</v>
      </c>
      <c r="BG3770" s="104" t="s">
        <v>6267</v>
      </c>
      <c r="BH3770" s="104" t="s">
        <v>6268</v>
      </c>
      <c r="BI3770" s="104" t="str">
        <f t="shared" si="1367"/>
        <v>RX3</v>
      </c>
    </row>
    <row r="3771" spans="56:61" hidden="1" x14ac:dyDescent="0.3">
      <c r="BD3771" t="str">
        <f t="shared" si="1366"/>
        <v>RX3MHSOP - NORTH YORKSHIRE 1</v>
      </c>
      <c r="BE3771" s="104" t="s">
        <v>6351</v>
      </c>
      <c r="BF3771" s="104" t="s">
        <v>6352</v>
      </c>
      <c r="BG3771" s="104" t="s">
        <v>6351</v>
      </c>
      <c r="BH3771" s="104" t="s">
        <v>6352</v>
      </c>
      <c r="BI3771" s="104" t="str">
        <f t="shared" si="1367"/>
        <v>RX3</v>
      </c>
    </row>
    <row r="3772" spans="56:61" hidden="1" x14ac:dyDescent="0.3">
      <c r="BD3772" t="str">
        <f t="shared" si="1366"/>
        <v>RX3MHSOP - NORTH YORKSHIRE 2</v>
      </c>
      <c r="BE3772" s="104" t="s">
        <v>6353</v>
      </c>
      <c r="BF3772" s="104" t="s">
        <v>6354</v>
      </c>
      <c r="BG3772" s="104" t="s">
        <v>6353</v>
      </c>
      <c r="BH3772" s="104" t="s">
        <v>6354</v>
      </c>
      <c r="BI3772" s="104" t="str">
        <f t="shared" si="1367"/>
        <v>RX3</v>
      </c>
    </row>
    <row r="3773" spans="56:61" hidden="1" x14ac:dyDescent="0.3">
      <c r="BD3773" t="str">
        <f t="shared" si="1366"/>
        <v>RX3MHSOP - NORTH YORKSHIRE 3</v>
      </c>
      <c r="BE3773" s="104" t="s">
        <v>6355</v>
      </c>
      <c r="BF3773" s="104" t="s">
        <v>6356</v>
      </c>
      <c r="BG3773" s="104" t="s">
        <v>6355</v>
      </c>
      <c r="BH3773" s="104" t="s">
        <v>6356</v>
      </c>
      <c r="BI3773" s="104" t="str">
        <f t="shared" si="1367"/>
        <v>RX3</v>
      </c>
    </row>
    <row r="3774" spans="56:61" hidden="1" x14ac:dyDescent="0.3">
      <c r="BD3774" t="str">
        <f t="shared" si="1366"/>
        <v>RX3MHSOP AP NP</v>
      </c>
      <c r="BE3774" s="104" t="s">
        <v>6261</v>
      </c>
      <c r="BF3774" s="104" t="s">
        <v>6262</v>
      </c>
      <c r="BG3774" s="104" t="s">
        <v>6261</v>
      </c>
      <c r="BH3774" s="104" t="s">
        <v>6262</v>
      </c>
      <c r="BI3774" s="104" t="str">
        <f t="shared" si="1367"/>
        <v>RX3</v>
      </c>
    </row>
    <row r="3775" spans="56:61" hidden="1" x14ac:dyDescent="0.3">
      <c r="BD3775" t="str">
        <f t="shared" si="1366"/>
        <v>RX3MHSOP APK NP</v>
      </c>
      <c r="BE3775" s="104" t="s">
        <v>6263</v>
      </c>
      <c r="BF3775" s="104" t="s">
        <v>6264</v>
      </c>
      <c r="BG3775" s="104" t="s">
        <v>6263</v>
      </c>
      <c r="BH3775" s="104" t="s">
        <v>6264</v>
      </c>
      <c r="BI3775" s="104" t="str">
        <f t="shared" si="1367"/>
        <v>RX3</v>
      </c>
    </row>
    <row r="3776" spans="56:61" hidden="1" x14ac:dyDescent="0.3">
      <c r="BD3776" t="str">
        <f t="shared" si="1366"/>
        <v>RX3MHSOP LR (NP)</v>
      </c>
      <c r="BE3776" s="104" t="s">
        <v>6259</v>
      </c>
      <c r="BF3776" s="104" t="s">
        <v>6260</v>
      </c>
      <c r="BG3776" s="104" t="s">
        <v>6259</v>
      </c>
      <c r="BH3776" s="104" t="s">
        <v>6260</v>
      </c>
      <c r="BI3776" s="104" t="str">
        <f t="shared" si="1367"/>
        <v>RX3</v>
      </c>
    </row>
    <row r="3777" spans="56:61" hidden="1" x14ac:dyDescent="0.3">
      <c r="BD3777" t="str">
        <f t="shared" si="1366"/>
        <v>RX3MHSOP M'BRO 1 NMP</v>
      </c>
      <c r="BE3777" s="104" t="s">
        <v>6393</v>
      </c>
      <c r="BF3777" s="104" t="s">
        <v>6394</v>
      </c>
      <c r="BG3777" s="104" t="s">
        <v>6393</v>
      </c>
      <c r="BH3777" s="104" t="s">
        <v>6394</v>
      </c>
      <c r="BI3777" s="104" t="str">
        <f t="shared" si="1367"/>
        <v>RX3</v>
      </c>
    </row>
    <row r="3778" spans="56:61" hidden="1" x14ac:dyDescent="0.3">
      <c r="BD3778" t="str">
        <f t="shared" si="1366"/>
        <v>RX3MHSOP M'BRO 2 NMP</v>
      </c>
      <c r="BE3778" s="104" t="s">
        <v>6395</v>
      </c>
      <c r="BF3778" s="104" t="s">
        <v>6396</v>
      </c>
      <c r="BG3778" s="104" t="s">
        <v>6395</v>
      </c>
      <c r="BH3778" s="104" t="s">
        <v>6396</v>
      </c>
      <c r="BI3778" s="104" t="str">
        <f t="shared" si="1367"/>
        <v>RX3</v>
      </c>
    </row>
    <row r="3779" spans="56:61" hidden="1" x14ac:dyDescent="0.3">
      <c r="BD3779" t="str">
        <f t="shared" si="1366"/>
        <v>RX3MHSOP NP</v>
      </c>
      <c r="BE3779" s="104" t="s">
        <v>6231</v>
      </c>
      <c r="BF3779" s="104" t="s">
        <v>6232</v>
      </c>
      <c r="BG3779" s="104" t="s">
        <v>6231</v>
      </c>
      <c r="BH3779" s="104" t="s">
        <v>6232</v>
      </c>
      <c r="BI3779" s="104" t="str">
        <f t="shared" si="1367"/>
        <v>RX3</v>
      </c>
    </row>
    <row r="3780" spans="56:61" hidden="1" x14ac:dyDescent="0.3">
      <c r="BD3780" t="str">
        <f t="shared" si="1366"/>
        <v>RX3MHSOP SB (NP)</v>
      </c>
      <c r="BE3780" s="104" t="s">
        <v>6255</v>
      </c>
      <c r="BF3780" s="104" t="s">
        <v>6256</v>
      </c>
      <c r="BG3780" s="104" t="s">
        <v>6255</v>
      </c>
      <c r="BH3780" s="104" t="s">
        <v>6256</v>
      </c>
      <c r="BI3780" s="104" t="str">
        <f t="shared" si="1367"/>
        <v>RX3</v>
      </c>
    </row>
    <row r="3781" spans="56:61" hidden="1" x14ac:dyDescent="0.3">
      <c r="BD3781" t="str">
        <f t="shared" si="1366"/>
        <v>RX3NMP - FOXRUSH</v>
      </c>
      <c r="BE3781" s="104" t="s">
        <v>6349</v>
      </c>
      <c r="BF3781" s="104" t="s">
        <v>6350</v>
      </c>
      <c r="BG3781" s="104" t="s">
        <v>6349</v>
      </c>
      <c r="BH3781" s="104" t="s">
        <v>6350</v>
      </c>
      <c r="BI3781" s="104" t="str">
        <f t="shared" si="1367"/>
        <v>RX3</v>
      </c>
    </row>
    <row r="3782" spans="56:61" hidden="1" x14ac:dyDescent="0.3">
      <c r="BD3782" t="str">
        <f t="shared" si="1366"/>
        <v>RX3NMP - H'POOL AFF &amp; PSYCH</v>
      </c>
      <c r="BE3782" s="104" t="s">
        <v>6369</v>
      </c>
      <c r="BF3782" s="104" t="s">
        <v>6370</v>
      </c>
      <c r="BG3782" s="104" t="s">
        <v>6369</v>
      </c>
      <c r="BH3782" s="104" t="s">
        <v>6370</v>
      </c>
      <c r="BI3782" s="104" t="str">
        <f t="shared" si="1367"/>
        <v>RX3</v>
      </c>
    </row>
    <row r="3783" spans="56:61" hidden="1" x14ac:dyDescent="0.3">
      <c r="BD3783" t="str">
        <f t="shared" si="1366"/>
        <v>RX3NMP - LD H'GATE</v>
      </c>
      <c r="BE3783" s="104" t="s">
        <v>6219</v>
      </c>
      <c r="BF3783" s="104" t="s">
        <v>6220</v>
      </c>
      <c r="BG3783" s="104" t="s">
        <v>6219</v>
      </c>
      <c r="BH3783" s="104" t="s">
        <v>6220</v>
      </c>
      <c r="BI3783" s="104" t="str">
        <f t="shared" si="1367"/>
        <v>RX3</v>
      </c>
    </row>
    <row r="3784" spans="56:61" hidden="1" x14ac:dyDescent="0.3">
      <c r="BD3784" t="str">
        <f t="shared" si="1366"/>
        <v>RX3NMP - MHSOP H'GATE</v>
      </c>
      <c r="BE3784" s="104" t="s">
        <v>6215</v>
      </c>
      <c r="BF3784" s="104" t="s">
        <v>6216</v>
      </c>
      <c r="BG3784" s="104" t="s">
        <v>6215</v>
      </c>
      <c r="BH3784" s="104" t="s">
        <v>6216</v>
      </c>
      <c r="BI3784" s="104" t="str">
        <f t="shared" si="1367"/>
        <v>RX3</v>
      </c>
    </row>
    <row r="3785" spans="56:61" hidden="1" x14ac:dyDescent="0.3">
      <c r="BD3785" t="str">
        <f t="shared" si="1366"/>
        <v>RX3NMP - MHSOP STOCKTON</v>
      </c>
      <c r="BE3785" s="104" t="s">
        <v>6221</v>
      </c>
      <c r="BF3785" s="104" t="s">
        <v>6222</v>
      </c>
      <c r="BG3785" s="104" t="s">
        <v>6221</v>
      </c>
      <c r="BH3785" s="104" t="s">
        <v>6222</v>
      </c>
      <c r="BI3785" s="104" t="str">
        <f t="shared" si="1367"/>
        <v>RX3</v>
      </c>
    </row>
    <row r="3786" spans="56:61" hidden="1" x14ac:dyDescent="0.3">
      <c r="BD3786" t="str">
        <f t="shared" si="1366"/>
        <v>RX3NMP EASINGTON</v>
      </c>
      <c r="BE3786" s="104" t="s">
        <v>6377</v>
      </c>
      <c r="BF3786" s="104" t="s">
        <v>6378</v>
      </c>
      <c r="BG3786" s="104" t="s">
        <v>6377</v>
      </c>
      <c r="BH3786" s="104" t="s">
        <v>6378</v>
      </c>
      <c r="BI3786" s="104" t="str">
        <f t="shared" si="1367"/>
        <v>RX3</v>
      </c>
    </row>
    <row r="3787" spans="56:61" hidden="1" x14ac:dyDescent="0.3">
      <c r="BD3787" t="str">
        <f t="shared" si="1366"/>
        <v>RX3NMP LAKESIDE AFF DIS</v>
      </c>
      <c r="BE3787" s="104" t="s">
        <v>6391</v>
      </c>
      <c r="BF3787" s="104" t="s">
        <v>6392</v>
      </c>
      <c r="BG3787" s="104" t="s">
        <v>6391</v>
      </c>
      <c r="BH3787" s="104" t="s">
        <v>6392</v>
      </c>
      <c r="BI3787" s="104" t="str">
        <f t="shared" si="1367"/>
        <v>RX3</v>
      </c>
    </row>
    <row r="3788" spans="56:61" hidden="1" x14ac:dyDescent="0.3">
      <c r="BD3788" t="str">
        <f t="shared" si="1366"/>
        <v>RX3NMP MHSOP HARTLEPOOL</v>
      </c>
      <c r="BE3788" s="104" t="s">
        <v>6387</v>
      </c>
      <c r="BF3788" s="104" t="s">
        <v>6388</v>
      </c>
      <c r="BG3788" s="104" t="s">
        <v>6387</v>
      </c>
      <c r="BH3788" s="104" t="s">
        <v>6388</v>
      </c>
      <c r="BI3788" s="104" t="str">
        <f t="shared" si="1367"/>
        <v>RX3</v>
      </c>
    </row>
    <row r="3789" spans="56:61" hidden="1" x14ac:dyDescent="0.3">
      <c r="BD3789" t="str">
        <f t="shared" si="1366"/>
        <v>RX3NMP PARKSIDE PSYCHOSIS</v>
      </c>
      <c r="BE3789" s="104" t="s">
        <v>6365</v>
      </c>
      <c r="BF3789" s="104" t="s">
        <v>6366</v>
      </c>
      <c r="BG3789" s="104" t="s">
        <v>6365</v>
      </c>
      <c r="BH3789" s="104" t="s">
        <v>6366</v>
      </c>
      <c r="BI3789" s="104" t="str">
        <f t="shared" si="1367"/>
        <v>RX3</v>
      </c>
    </row>
    <row r="3790" spans="56:61" hidden="1" x14ac:dyDescent="0.3">
      <c r="BD3790" t="str">
        <f t="shared" si="1366"/>
        <v>RX3NMP STOCKTON AFFECTIVE DISORDERS</v>
      </c>
      <c r="BE3790" s="104" t="s">
        <v>6211</v>
      </c>
      <c r="BF3790" s="104" t="s">
        <v>6212</v>
      </c>
      <c r="BG3790" s="104" t="s">
        <v>6211</v>
      </c>
      <c r="BH3790" s="104" t="s">
        <v>6212</v>
      </c>
      <c r="BI3790" s="104" t="str">
        <f t="shared" si="1367"/>
        <v>RX3</v>
      </c>
    </row>
    <row r="3791" spans="56:61" hidden="1" x14ac:dyDescent="0.3">
      <c r="BD3791" t="str">
        <f t="shared" si="1366"/>
        <v>RX3NORTH END NP</v>
      </c>
      <c r="BE3791" s="104" t="s">
        <v>6265</v>
      </c>
      <c r="BF3791" s="104" t="s">
        <v>6266</v>
      </c>
      <c r="BG3791" s="104" t="s">
        <v>6265</v>
      </c>
      <c r="BH3791" s="104" t="s">
        <v>6266</v>
      </c>
      <c r="BI3791" s="104" t="str">
        <f t="shared" si="1367"/>
        <v>RX3</v>
      </c>
    </row>
    <row r="3792" spans="56:61" hidden="1" x14ac:dyDescent="0.3">
      <c r="BD3792" t="str">
        <f t="shared" si="1366"/>
        <v>RX3NP PETERLEE HC</v>
      </c>
      <c r="BE3792" s="104" t="s">
        <v>6235</v>
      </c>
      <c r="BF3792" s="104" t="s">
        <v>6236</v>
      </c>
      <c r="BG3792" s="104" t="s">
        <v>6235</v>
      </c>
      <c r="BH3792" s="104" t="s">
        <v>6236</v>
      </c>
      <c r="BI3792" s="104" t="str">
        <f t="shared" si="1367"/>
        <v>RX3</v>
      </c>
    </row>
    <row r="3793" spans="56:61" hidden="1" x14ac:dyDescent="0.3">
      <c r="BD3793" t="str">
        <f t="shared" si="1366"/>
        <v>RX3OAK RISE</v>
      </c>
      <c r="BE3793" s="104" t="s">
        <v>9978</v>
      </c>
      <c r="BF3793" s="104" t="s">
        <v>3102</v>
      </c>
      <c r="BG3793" s="104" t="s">
        <v>9978</v>
      </c>
      <c r="BH3793" s="104" t="s">
        <v>3102</v>
      </c>
      <c r="BI3793" s="104" t="str">
        <f t="shared" si="1367"/>
        <v>RX3</v>
      </c>
    </row>
    <row r="3794" spans="56:61" hidden="1" x14ac:dyDescent="0.3">
      <c r="BD3794" t="str">
        <f t="shared" si="1366"/>
        <v>RX3OAKWOOD UNIT</v>
      </c>
      <c r="BE3794" s="104" t="s">
        <v>6294</v>
      </c>
      <c r="BF3794" s="104" t="s">
        <v>6295</v>
      </c>
      <c r="BG3794" s="104" t="s">
        <v>6294</v>
      </c>
      <c r="BH3794" s="104" t="s">
        <v>6295</v>
      </c>
      <c r="BI3794" s="104" t="str">
        <f t="shared" si="1367"/>
        <v>RX3</v>
      </c>
    </row>
    <row r="3795" spans="56:61" hidden="1" x14ac:dyDescent="0.3">
      <c r="BD3795" t="str">
        <f t="shared" si="1366"/>
        <v>RX3OLD AGE PSYCH</v>
      </c>
      <c r="BE3795" s="104" t="s">
        <v>6337</v>
      </c>
      <c r="BF3795" s="104" t="s">
        <v>6338</v>
      </c>
      <c r="BG3795" s="104" t="s">
        <v>6337</v>
      </c>
      <c r="BH3795" s="104" t="s">
        <v>6338</v>
      </c>
      <c r="BI3795" s="104" t="str">
        <f t="shared" si="1367"/>
        <v>RX3</v>
      </c>
    </row>
    <row r="3796" spans="56:61" hidden="1" x14ac:dyDescent="0.3">
      <c r="BD3796" t="str">
        <f t="shared" si="1366"/>
        <v>RX3PARK HOUSE</v>
      </c>
      <c r="BE3796" s="104" t="s">
        <v>8556</v>
      </c>
      <c r="BF3796" s="104" t="s">
        <v>8557</v>
      </c>
      <c r="BG3796" s="104" t="s">
        <v>8556</v>
      </c>
      <c r="BH3796" s="104" t="s">
        <v>8557</v>
      </c>
      <c r="BI3796" s="104" t="str">
        <f t="shared" si="1367"/>
        <v>RX3</v>
      </c>
    </row>
    <row r="3797" spans="56:61" hidden="1" x14ac:dyDescent="0.3">
      <c r="BD3797" t="str">
        <f t="shared" si="1366"/>
        <v>RX3PARK VIEW</v>
      </c>
      <c r="BE3797" s="104" t="s">
        <v>6189</v>
      </c>
      <c r="BF3797" s="104" t="s">
        <v>6190</v>
      </c>
      <c r="BG3797" s="104" t="s">
        <v>6189</v>
      </c>
      <c r="BH3797" s="104" t="s">
        <v>6190</v>
      </c>
      <c r="BI3797" s="104" t="str">
        <f t="shared" si="1367"/>
        <v>RX3</v>
      </c>
    </row>
    <row r="3798" spans="56:61" hidden="1" x14ac:dyDescent="0.3">
      <c r="BD3798" t="str">
        <f t="shared" si="1366"/>
        <v>RX3PARKSIDE BILLINGHAM</v>
      </c>
      <c r="BE3798" s="104" t="s">
        <v>6296</v>
      </c>
      <c r="BF3798" s="104" t="s">
        <v>6297</v>
      </c>
      <c r="BG3798" s="104" t="s">
        <v>6296</v>
      </c>
      <c r="BH3798" s="104" t="s">
        <v>6297</v>
      </c>
      <c r="BI3798" s="104" t="str">
        <f t="shared" si="1367"/>
        <v>RX3</v>
      </c>
    </row>
    <row r="3799" spans="56:61" hidden="1" x14ac:dyDescent="0.3">
      <c r="BD3799" t="str">
        <f t="shared" si="1366"/>
        <v>RX3PARKSIDE MIDDLESBROUGH</v>
      </c>
      <c r="BE3799" s="104" t="s">
        <v>6283</v>
      </c>
      <c r="BF3799" s="104" t="s">
        <v>6284</v>
      </c>
      <c r="BG3799" s="104" t="s">
        <v>6283</v>
      </c>
      <c r="BH3799" s="104" t="s">
        <v>6284</v>
      </c>
      <c r="BI3799" s="104" t="str">
        <f t="shared" si="1367"/>
        <v>RX3</v>
      </c>
    </row>
    <row r="3800" spans="56:61" hidden="1" x14ac:dyDescent="0.3">
      <c r="BD3800" t="str">
        <f t="shared" si="1366"/>
        <v>RX3PARKSIDE PSYCHOSIS NMP</v>
      </c>
      <c r="BE3800" s="104" t="s">
        <v>6379</v>
      </c>
      <c r="BF3800" s="104" t="s">
        <v>6380</v>
      </c>
      <c r="BG3800" s="104" t="s">
        <v>6379</v>
      </c>
      <c r="BH3800" s="104" t="s">
        <v>6380</v>
      </c>
      <c r="BI3800" s="104" t="str">
        <f t="shared" si="1367"/>
        <v>RX3</v>
      </c>
    </row>
    <row r="3801" spans="56:61" hidden="1" x14ac:dyDescent="0.3">
      <c r="BD3801" t="str">
        <f t="shared" si="1366"/>
        <v>RX3PEPPERMILL COURT</v>
      </c>
      <c r="BE3801" s="104" t="s">
        <v>9979</v>
      </c>
      <c r="BF3801" s="104" t="s">
        <v>9104</v>
      </c>
      <c r="BG3801" s="104" t="s">
        <v>9979</v>
      </c>
      <c r="BH3801" s="104" t="s">
        <v>9104</v>
      </c>
      <c r="BI3801" s="104" t="str">
        <f t="shared" si="1367"/>
        <v>RX3</v>
      </c>
    </row>
    <row r="3802" spans="56:61" hidden="1" x14ac:dyDescent="0.3">
      <c r="BD3802" t="str">
        <f t="shared" si="1366"/>
        <v>RX3PETERLEE COMMUNITY HOSPITAL</v>
      </c>
      <c r="BE3802" s="104" t="s">
        <v>6332</v>
      </c>
      <c r="BF3802" s="104" t="s">
        <v>6333</v>
      </c>
      <c r="BG3802" s="104" t="s">
        <v>6332</v>
      </c>
      <c r="BH3802" s="104" t="s">
        <v>6333</v>
      </c>
      <c r="BI3802" s="104" t="str">
        <f t="shared" si="1367"/>
        <v>RX3</v>
      </c>
    </row>
    <row r="3803" spans="56:61" hidden="1" x14ac:dyDescent="0.3">
      <c r="BD3803" t="str">
        <f t="shared" si="1366"/>
        <v>RX3POA</v>
      </c>
      <c r="BE3803" s="104" t="s">
        <v>6227</v>
      </c>
      <c r="BF3803" s="104" t="s">
        <v>6228</v>
      </c>
      <c r="BG3803" s="104" t="s">
        <v>6227</v>
      </c>
      <c r="BH3803" s="104" t="s">
        <v>6228</v>
      </c>
      <c r="BI3803" s="104" t="str">
        <f t="shared" si="1367"/>
        <v>RX3</v>
      </c>
    </row>
    <row r="3804" spans="56:61" hidden="1" x14ac:dyDescent="0.3">
      <c r="BD3804" t="str">
        <f t="shared" si="1366"/>
        <v>RX3POA - CLS BL UNIT</v>
      </c>
      <c r="BE3804" s="104" t="s">
        <v>6195</v>
      </c>
      <c r="BF3804" s="104" t="s">
        <v>6196</v>
      </c>
      <c r="BG3804" s="104" t="s">
        <v>6195</v>
      </c>
      <c r="BH3804" s="104" t="s">
        <v>6196</v>
      </c>
      <c r="BI3804" s="104" t="str">
        <f t="shared" si="1367"/>
        <v>RX3</v>
      </c>
    </row>
    <row r="3805" spans="56:61" hidden="1" x14ac:dyDescent="0.3">
      <c r="BD3805" t="str">
        <f t="shared" si="1366"/>
        <v>RX3POA - DARLINGTON WEST PARK 1</v>
      </c>
      <c r="BE3805" s="104" t="s">
        <v>6205</v>
      </c>
      <c r="BF3805" s="104" t="s">
        <v>6206</v>
      </c>
      <c r="BG3805" s="104" t="s">
        <v>6205</v>
      </c>
      <c r="BH3805" s="104" t="s">
        <v>6206</v>
      </c>
      <c r="BI3805" s="104" t="str">
        <f t="shared" si="1367"/>
        <v>RX3</v>
      </c>
    </row>
    <row r="3806" spans="56:61" hidden="1" x14ac:dyDescent="0.3">
      <c r="BD3806" t="str">
        <f t="shared" si="1366"/>
        <v>RX3POA - DARLINGTON WEST PARK 2</v>
      </c>
      <c r="BE3806" s="104" t="s">
        <v>6223</v>
      </c>
      <c r="BF3806" s="104" t="s">
        <v>6224</v>
      </c>
      <c r="BG3806" s="104" t="s">
        <v>6223</v>
      </c>
      <c r="BH3806" s="104" t="s">
        <v>6224</v>
      </c>
      <c r="BI3806" s="104" t="str">
        <f t="shared" si="1367"/>
        <v>RX3</v>
      </c>
    </row>
    <row r="3807" spans="56:61" hidden="1" x14ac:dyDescent="0.3">
      <c r="BD3807" t="str">
        <f t="shared" si="1366"/>
        <v>RX3POA - DDALES APARK 1</v>
      </c>
      <c r="BE3807" s="104" t="s">
        <v>6201</v>
      </c>
      <c r="BF3807" s="104" t="s">
        <v>6202</v>
      </c>
      <c r="BG3807" s="104" t="s">
        <v>6201</v>
      </c>
      <c r="BH3807" s="104" t="s">
        <v>6202</v>
      </c>
      <c r="BI3807" s="104" t="str">
        <f t="shared" si="1367"/>
        <v>RX3</v>
      </c>
    </row>
    <row r="3808" spans="56:61" hidden="1" x14ac:dyDescent="0.3">
      <c r="BD3808" t="str">
        <f t="shared" si="1366"/>
        <v>RX3POA - DDALES APARK 2</v>
      </c>
      <c r="BE3808" s="104" t="s">
        <v>6203</v>
      </c>
      <c r="BF3808" s="104" t="s">
        <v>6204</v>
      </c>
      <c r="BG3808" s="104" t="s">
        <v>6203</v>
      </c>
      <c r="BH3808" s="104" t="s">
        <v>6204</v>
      </c>
      <c r="BI3808" s="104" t="str">
        <f t="shared" si="1367"/>
        <v>RX3</v>
      </c>
    </row>
    <row r="3809" spans="56:61" hidden="1" x14ac:dyDescent="0.3">
      <c r="BD3809" t="str">
        <f t="shared" si="1366"/>
        <v>RX3POA - DERWENTSIDE CH 1</v>
      </c>
      <c r="BE3809" s="104" t="s">
        <v>6191</v>
      </c>
      <c r="BF3809" s="104" t="s">
        <v>6192</v>
      </c>
      <c r="BG3809" s="104" t="s">
        <v>6191</v>
      </c>
      <c r="BH3809" s="104" t="s">
        <v>6192</v>
      </c>
      <c r="BI3809" s="104" t="str">
        <f t="shared" si="1367"/>
        <v>RX3</v>
      </c>
    </row>
    <row r="3810" spans="56:61" hidden="1" x14ac:dyDescent="0.3">
      <c r="BD3810" t="str">
        <f t="shared" si="1366"/>
        <v>RX3POA - DERWENTSIDE CH 2</v>
      </c>
      <c r="BE3810" s="104" t="s">
        <v>6193</v>
      </c>
      <c r="BF3810" s="104" t="s">
        <v>6194</v>
      </c>
      <c r="BG3810" s="104" t="s">
        <v>6193</v>
      </c>
      <c r="BH3810" s="104" t="s">
        <v>6194</v>
      </c>
      <c r="BI3810" s="104" t="str">
        <f t="shared" si="1367"/>
        <v>RX3</v>
      </c>
    </row>
    <row r="3811" spans="56:61" hidden="1" x14ac:dyDescent="0.3">
      <c r="BD3811" t="str">
        <f t="shared" si="1366"/>
        <v>RX3POA - DURHAM BL UNIT</v>
      </c>
      <c r="BE3811" s="104" t="s">
        <v>6197</v>
      </c>
      <c r="BF3811" s="104" t="s">
        <v>6198</v>
      </c>
      <c r="BG3811" s="104" t="s">
        <v>6197</v>
      </c>
      <c r="BH3811" s="104" t="s">
        <v>6198</v>
      </c>
      <c r="BI3811" s="104" t="str">
        <f t="shared" si="1367"/>
        <v>RX3</v>
      </c>
    </row>
    <row r="3812" spans="56:61" hidden="1" x14ac:dyDescent="0.3">
      <c r="BD3812" t="str">
        <f t="shared" si="1366"/>
        <v>RX3POA - SEDGEFIELD</v>
      </c>
      <c r="BE3812" s="104" t="s">
        <v>6199</v>
      </c>
      <c r="BF3812" s="104" t="s">
        <v>6200</v>
      </c>
      <c r="BG3812" s="104" t="s">
        <v>6199</v>
      </c>
      <c r="BH3812" s="104" t="s">
        <v>6200</v>
      </c>
      <c r="BI3812" s="104" t="str">
        <f t="shared" si="1367"/>
        <v>RX3</v>
      </c>
    </row>
    <row r="3813" spans="56:61" hidden="1" x14ac:dyDescent="0.3">
      <c r="BD3813" t="str">
        <f t="shared" si="1366"/>
        <v>RX3PRECRIBING MIDDLESBROUGH OLD AGE PSYCH</v>
      </c>
      <c r="BE3813" s="104" t="s">
        <v>6289</v>
      </c>
      <c r="BF3813" s="104" t="s">
        <v>6290</v>
      </c>
      <c r="BG3813" s="104" t="s">
        <v>6289</v>
      </c>
      <c r="BH3813" s="104" t="s">
        <v>6290</v>
      </c>
      <c r="BI3813" s="104" t="str">
        <f t="shared" si="1367"/>
        <v>RX3</v>
      </c>
    </row>
    <row r="3814" spans="56:61" hidden="1" x14ac:dyDescent="0.3">
      <c r="BD3814" t="str">
        <f t="shared" si="1366"/>
        <v>RX3PRIMROSE LODGE</v>
      </c>
      <c r="BE3814" s="104" t="s">
        <v>8543</v>
      </c>
      <c r="BF3814" s="104" t="s">
        <v>8544</v>
      </c>
      <c r="BG3814" s="104" t="s">
        <v>8543</v>
      </c>
      <c r="BH3814" s="104" t="s">
        <v>8544</v>
      </c>
      <c r="BI3814" s="104" t="str">
        <f t="shared" si="1367"/>
        <v>RX3</v>
      </c>
    </row>
    <row r="3815" spans="56:61" hidden="1" x14ac:dyDescent="0.3">
      <c r="BD3815" t="str">
        <f t="shared" si="1366"/>
        <v>RX3RECOVERY UNIT ACOMB (ACOMB GARTH)</v>
      </c>
      <c r="BE3815" s="104" t="s">
        <v>9980</v>
      </c>
      <c r="BF3815" s="104" t="s">
        <v>10360</v>
      </c>
      <c r="BG3815" s="104" t="s">
        <v>9980</v>
      </c>
      <c r="BH3815" s="104" t="s">
        <v>10360</v>
      </c>
      <c r="BI3815" s="104" t="str">
        <f t="shared" si="1367"/>
        <v>RX3</v>
      </c>
    </row>
    <row r="3816" spans="56:61" hidden="1" x14ac:dyDescent="0.3">
      <c r="BD3816" t="str">
        <f t="shared" ref="BD3816:BD3879" si="1368">CONCATENATE(LEFT(BE3816, 3),BF3816)</f>
        <v>RX3REDCAR AND CLEVELAND PSYCHOSIS NMP</v>
      </c>
      <c r="BE3816" s="104" t="s">
        <v>6381</v>
      </c>
      <c r="BF3816" s="104" t="s">
        <v>6382</v>
      </c>
      <c r="BG3816" s="104" t="s">
        <v>6381</v>
      </c>
      <c r="BH3816" s="104" t="s">
        <v>6382</v>
      </c>
      <c r="BI3816" s="104" t="str">
        <f t="shared" ref="BI3816:BI3879" si="1369">LEFT(BG3816,3)</f>
        <v>RX3</v>
      </c>
    </row>
    <row r="3817" spans="56:61" hidden="1" x14ac:dyDescent="0.3">
      <c r="BD3817" t="str">
        <f t="shared" si="1368"/>
        <v>RX3RIPON COMMUNITY HOSPITAL</v>
      </c>
      <c r="BE3817" s="104" t="s">
        <v>6409</v>
      </c>
      <c r="BF3817" s="104" t="s">
        <v>3092</v>
      </c>
      <c r="BG3817" s="104" t="s">
        <v>6409</v>
      </c>
      <c r="BH3817" s="104" t="s">
        <v>3092</v>
      </c>
      <c r="BI3817" s="104" t="str">
        <f t="shared" si="1369"/>
        <v>RX3</v>
      </c>
    </row>
    <row r="3818" spans="56:61" hidden="1" x14ac:dyDescent="0.3">
      <c r="BD3818" t="str">
        <f t="shared" si="1368"/>
        <v>RX3ROSEBERRY PARK HOSPITAL</v>
      </c>
      <c r="BE3818" s="104" t="s">
        <v>10359</v>
      </c>
      <c r="BF3818" s="104" t="s">
        <v>10358</v>
      </c>
      <c r="BG3818" s="104" t="s">
        <v>10359</v>
      </c>
      <c r="BH3818" s="104" t="s">
        <v>10358</v>
      </c>
      <c r="BI3818" s="104" t="str">
        <f t="shared" si="1369"/>
        <v>RX3</v>
      </c>
    </row>
    <row r="3819" spans="56:61" hidden="1" x14ac:dyDescent="0.3">
      <c r="BD3819" t="str">
        <f t="shared" si="1368"/>
        <v>RX3SANDWELL PARK</v>
      </c>
      <c r="BE3819" s="104" t="s">
        <v>6317</v>
      </c>
      <c r="BF3819" s="104" t="s">
        <v>6318</v>
      </c>
      <c r="BG3819" s="104" t="s">
        <v>6317</v>
      </c>
      <c r="BH3819" s="104" t="s">
        <v>6318</v>
      </c>
      <c r="BI3819" s="104" t="str">
        <f t="shared" si="1369"/>
        <v>RX3</v>
      </c>
    </row>
    <row r="3820" spans="56:61" hidden="1" x14ac:dyDescent="0.3">
      <c r="BD3820" t="str">
        <f t="shared" si="1368"/>
        <v>RX3SCARBOROUGH HOSPITAL</v>
      </c>
      <c r="BE3820" s="104" t="s">
        <v>6399</v>
      </c>
      <c r="BF3820" s="104" t="s">
        <v>6400</v>
      </c>
      <c r="BG3820" s="104" t="s">
        <v>6399</v>
      </c>
      <c r="BH3820" s="104" t="s">
        <v>6400</v>
      </c>
      <c r="BI3820" s="104" t="str">
        <f t="shared" si="1369"/>
        <v>RX3</v>
      </c>
    </row>
    <row r="3821" spans="56:61" hidden="1" x14ac:dyDescent="0.3">
      <c r="BD3821" t="str">
        <f t="shared" si="1368"/>
        <v>RX3SHARROW VIEW</v>
      </c>
      <c r="BE3821" s="104" t="s">
        <v>6401</v>
      </c>
      <c r="BF3821" s="104" t="s">
        <v>6402</v>
      </c>
      <c r="BG3821" s="104" t="s">
        <v>6401</v>
      </c>
      <c r="BH3821" s="104" t="s">
        <v>6402</v>
      </c>
      <c r="BI3821" s="104" t="str">
        <f t="shared" si="1369"/>
        <v>RX3</v>
      </c>
    </row>
    <row r="3822" spans="56:61" hidden="1" x14ac:dyDescent="0.3">
      <c r="BD3822" t="str">
        <f t="shared" si="1368"/>
        <v>RX3SHILDON COMMUNITY EXTENDED CARE UNIT</v>
      </c>
      <c r="BE3822" s="104" t="s">
        <v>6269</v>
      </c>
      <c r="BF3822" s="104" t="s">
        <v>6270</v>
      </c>
      <c r="BG3822" s="104" t="s">
        <v>6269</v>
      </c>
      <c r="BH3822" s="104" t="s">
        <v>6270</v>
      </c>
      <c r="BI3822" s="104" t="str">
        <f t="shared" si="1369"/>
        <v>RX3</v>
      </c>
    </row>
    <row r="3823" spans="56:61" hidden="1" x14ac:dyDescent="0.3">
      <c r="BD3823" t="str">
        <f t="shared" si="1368"/>
        <v>RX3SHOTLEY BRIDGE GROUND FLOOR FLAT</v>
      </c>
      <c r="BE3823" s="104" t="s">
        <v>6323</v>
      </c>
      <c r="BF3823" s="104" t="s">
        <v>6324</v>
      </c>
      <c r="BG3823" s="104" t="s">
        <v>6323</v>
      </c>
      <c r="BH3823" s="104" t="s">
        <v>6324</v>
      </c>
      <c r="BI3823" s="104" t="str">
        <f t="shared" si="1369"/>
        <v>RX3</v>
      </c>
    </row>
    <row r="3824" spans="56:61" hidden="1" x14ac:dyDescent="0.3">
      <c r="BD3824" t="str">
        <f t="shared" si="1368"/>
        <v>RX3SKIPTON HOSPITAL</v>
      </c>
      <c r="BE3824" s="104" t="s">
        <v>6405</v>
      </c>
      <c r="BF3824" s="104" t="s">
        <v>6406</v>
      </c>
      <c r="BG3824" s="104" t="s">
        <v>6405</v>
      </c>
      <c r="BH3824" s="104" t="s">
        <v>6406</v>
      </c>
      <c r="BI3824" s="104" t="str">
        <f t="shared" si="1369"/>
        <v>RX3</v>
      </c>
    </row>
    <row r="3825" spans="56:61" hidden="1" x14ac:dyDescent="0.3">
      <c r="BD3825" t="str">
        <f t="shared" si="1368"/>
        <v>RX3SMS STOCKTON</v>
      </c>
      <c r="BE3825" s="104" t="s">
        <v>6375</v>
      </c>
      <c r="BF3825" s="104" t="s">
        <v>6376</v>
      </c>
      <c r="BG3825" s="104" t="s">
        <v>6375</v>
      </c>
      <c r="BH3825" s="104" t="s">
        <v>6376</v>
      </c>
      <c r="BI3825" s="104" t="str">
        <f t="shared" si="1369"/>
        <v>RX3</v>
      </c>
    </row>
    <row r="3826" spans="56:61" hidden="1" x14ac:dyDescent="0.3">
      <c r="BD3826" t="str">
        <f t="shared" si="1368"/>
        <v>RX3SPRINGWOOD</v>
      </c>
      <c r="BE3826" s="104" t="s">
        <v>6298</v>
      </c>
      <c r="BF3826" s="104" t="s">
        <v>6299</v>
      </c>
      <c r="BG3826" s="104" t="s">
        <v>6298</v>
      </c>
      <c r="BH3826" s="104" t="s">
        <v>6299</v>
      </c>
      <c r="BI3826" s="104" t="str">
        <f t="shared" si="1369"/>
        <v>RX3</v>
      </c>
    </row>
    <row r="3827" spans="56:61" hidden="1" x14ac:dyDescent="0.3">
      <c r="BD3827" t="str">
        <f t="shared" si="1368"/>
        <v>RX3ST HILDA'S HALL</v>
      </c>
      <c r="BE3827" s="104" t="s">
        <v>6334</v>
      </c>
      <c r="BF3827" s="104" t="s">
        <v>6335</v>
      </c>
      <c r="BG3827" s="104" t="s">
        <v>6334</v>
      </c>
      <c r="BH3827" s="104" t="s">
        <v>6335</v>
      </c>
      <c r="BI3827" s="104" t="str">
        <f t="shared" si="1369"/>
        <v>RX3</v>
      </c>
    </row>
    <row r="3828" spans="56:61" hidden="1" x14ac:dyDescent="0.3">
      <c r="BD3828" t="str">
        <f t="shared" si="1368"/>
        <v>RX3TEES, ESK WEAR VALLEY NHS TRUST (TEES)</v>
      </c>
      <c r="BE3828" s="104" t="s">
        <v>6176</v>
      </c>
      <c r="BF3828" s="104" t="s">
        <v>6177</v>
      </c>
      <c r="BG3828" s="104" t="s">
        <v>6176</v>
      </c>
      <c r="BH3828" s="104" t="s">
        <v>6177</v>
      </c>
      <c r="BI3828" s="104" t="str">
        <f t="shared" si="1369"/>
        <v>RX3</v>
      </c>
    </row>
    <row r="3829" spans="56:61" hidden="1" x14ac:dyDescent="0.3">
      <c r="BD3829" t="str">
        <f t="shared" si="1368"/>
        <v>RX3TEES, ESK, WEAR VALLEY NHS TRUST (DURHAM)</v>
      </c>
      <c r="BE3829" s="104" t="s">
        <v>6174</v>
      </c>
      <c r="BF3829" s="104" t="s">
        <v>6175</v>
      </c>
      <c r="BG3829" s="104" t="s">
        <v>6174</v>
      </c>
      <c r="BH3829" s="104" t="s">
        <v>6175</v>
      </c>
      <c r="BI3829" s="104" t="str">
        <f t="shared" si="1369"/>
        <v>RX3</v>
      </c>
    </row>
    <row r="3830" spans="56:61" hidden="1" x14ac:dyDescent="0.3">
      <c r="BD3830" t="str">
        <f t="shared" si="1368"/>
        <v>RX3TERTIARY PSYCHOSIS 2</v>
      </c>
      <c r="BE3830" s="104" t="s">
        <v>6247</v>
      </c>
      <c r="BF3830" s="104" t="s">
        <v>6248</v>
      </c>
      <c r="BG3830" s="104" t="s">
        <v>6247</v>
      </c>
      <c r="BH3830" s="104" t="s">
        <v>6248</v>
      </c>
      <c r="BI3830" s="104" t="str">
        <f t="shared" si="1369"/>
        <v>RX3</v>
      </c>
    </row>
    <row r="3831" spans="56:61" hidden="1" x14ac:dyDescent="0.3">
      <c r="BD3831" t="str">
        <f t="shared" si="1368"/>
        <v>RX3THE ANCHORAGE</v>
      </c>
      <c r="BE3831" s="104" t="s">
        <v>6302</v>
      </c>
      <c r="BF3831" s="104" t="s">
        <v>6303</v>
      </c>
      <c r="BG3831" s="104" t="s">
        <v>6302</v>
      </c>
      <c r="BH3831" s="104" t="s">
        <v>6303</v>
      </c>
      <c r="BI3831" s="104" t="str">
        <f t="shared" si="1369"/>
        <v>RX3</v>
      </c>
    </row>
    <row r="3832" spans="56:61" hidden="1" x14ac:dyDescent="0.3">
      <c r="BD3832" t="str">
        <f t="shared" si="1368"/>
        <v>RX3THE BRIARY UNIT</v>
      </c>
      <c r="BE3832" s="104" t="s">
        <v>6403</v>
      </c>
      <c r="BF3832" s="104" t="s">
        <v>6404</v>
      </c>
      <c r="BG3832" s="104" t="s">
        <v>6403</v>
      </c>
      <c r="BH3832" s="104" t="s">
        <v>6404</v>
      </c>
      <c r="BI3832" s="104" t="str">
        <f t="shared" si="1369"/>
        <v>RX3</v>
      </c>
    </row>
    <row r="3833" spans="56:61" hidden="1" x14ac:dyDescent="0.3">
      <c r="BD3833" t="str">
        <f t="shared" si="1368"/>
        <v>RX3THE DALES</v>
      </c>
      <c r="BE3833" s="104" t="s">
        <v>6321</v>
      </c>
      <c r="BF3833" s="104" t="s">
        <v>6322</v>
      </c>
      <c r="BG3833" s="104" t="s">
        <v>6321</v>
      </c>
      <c r="BH3833" s="104" t="s">
        <v>6322</v>
      </c>
      <c r="BI3833" s="104" t="str">
        <f t="shared" si="1369"/>
        <v>RX3</v>
      </c>
    </row>
    <row r="3834" spans="56:61" hidden="1" x14ac:dyDescent="0.3">
      <c r="BD3834" t="str">
        <f t="shared" si="1368"/>
        <v>RX3THE FIRS</v>
      </c>
      <c r="BE3834" s="104" t="s">
        <v>6308</v>
      </c>
      <c r="BF3834" s="104" t="s">
        <v>4327</v>
      </c>
      <c r="BG3834" s="104" t="s">
        <v>6308</v>
      </c>
      <c r="BH3834" s="104" t="s">
        <v>4327</v>
      </c>
      <c r="BI3834" s="104" t="str">
        <f t="shared" si="1369"/>
        <v>RX3</v>
      </c>
    </row>
    <row r="3835" spans="56:61" hidden="1" x14ac:dyDescent="0.3">
      <c r="BD3835" t="str">
        <f t="shared" si="1368"/>
        <v>RX3THE FRIARAGE</v>
      </c>
      <c r="BE3835" s="104" t="s">
        <v>6325</v>
      </c>
      <c r="BF3835" s="104" t="s">
        <v>6326</v>
      </c>
      <c r="BG3835" s="104" t="s">
        <v>6325</v>
      </c>
      <c r="BH3835" s="104" t="s">
        <v>6326</v>
      </c>
      <c r="BI3835" s="104" t="str">
        <f t="shared" si="1369"/>
        <v>RX3</v>
      </c>
    </row>
    <row r="3836" spans="56:61" hidden="1" x14ac:dyDescent="0.3">
      <c r="BD3836" t="str">
        <f t="shared" si="1368"/>
        <v>RX3THE GATE</v>
      </c>
      <c r="BE3836" s="104" t="s">
        <v>6373</v>
      </c>
      <c r="BF3836" s="104" t="s">
        <v>6374</v>
      </c>
      <c r="BG3836" s="104" t="s">
        <v>6373</v>
      </c>
      <c r="BH3836" s="104" t="s">
        <v>6374</v>
      </c>
      <c r="BI3836" s="104" t="str">
        <f t="shared" si="1369"/>
        <v>RX3</v>
      </c>
    </row>
    <row r="3837" spans="56:61" hidden="1" x14ac:dyDescent="0.3">
      <c r="BD3837" t="str">
        <f t="shared" si="1368"/>
        <v>RX3THE HAWTHORNS</v>
      </c>
      <c r="BE3837" s="104" t="s">
        <v>6178</v>
      </c>
      <c r="BF3837" s="104" t="s">
        <v>3906</v>
      </c>
      <c r="BG3837" s="104" t="s">
        <v>6178</v>
      </c>
      <c r="BH3837" s="104" t="s">
        <v>3906</v>
      </c>
      <c r="BI3837" s="104" t="str">
        <f t="shared" si="1369"/>
        <v>RX3</v>
      </c>
    </row>
    <row r="3838" spans="56:61" hidden="1" x14ac:dyDescent="0.3">
      <c r="BD3838" t="str">
        <f t="shared" si="1368"/>
        <v>RX3THE MALTINGS</v>
      </c>
      <c r="BE3838" s="104" t="s">
        <v>6336</v>
      </c>
      <c r="BF3838" s="104" t="s">
        <v>3261</v>
      </c>
      <c r="BG3838" s="104" t="s">
        <v>6336</v>
      </c>
      <c r="BH3838" s="104" t="s">
        <v>3261</v>
      </c>
      <c r="BI3838" s="104" t="str">
        <f t="shared" si="1369"/>
        <v>RX3</v>
      </c>
    </row>
    <row r="3839" spans="56:61" hidden="1" x14ac:dyDescent="0.3">
      <c r="BD3839" t="str">
        <f t="shared" si="1368"/>
        <v>RX3THE OLD VICARAGE</v>
      </c>
      <c r="BE3839" s="104" t="s">
        <v>6331</v>
      </c>
      <c r="BF3839" s="104" t="s">
        <v>1873</v>
      </c>
      <c r="BG3839" s="104" t="s">
        <v>6331</v>
      </c>
      <c r="BH3839" s="104" t="s">
        <v>1873</v>
      </c>
      <c r="BI3839" s="104" t="str">
        <f t="shared" si="1369"/>
        <v>RX3</v>
      </c>
    </row>
    <row r="3840" spans="56:61" hidden="1" x14ac:dyDescent="0.3">
      <c r="BD3840" t="str">
        <f t="shared" si="1368"/>
        <v>RX3THE ORCHARD</v>
      </c>
      <c r="BE3840" s="104" t="s">
        <v>6371</v>
      </c>
      <c r="BF3840" s="104" t="s">
        <v>6372</v>
      </c>
      <c r="BG3840" s="104" t="s">
        <v>6371</v>
      </c>
      <c r="BH3840" s="104" t="s">
        <v>6372</v>
      </c>
      <c r="BI3840" s="104" t="str">
        <f t="shared" si="1369"/>
        <v>RX3</v>
      </c>
    </row>
    <row r="3841" spans="56:61" hidden="1" x14ac:dyDescent="0.3">
      <c r="BD3841" t="str">
        <f t="shared" si="1368"/>
        <v>RX3THE ORCHARDS DAY HOSPITAL</v>
      </c>
      <c r="BE3841" s="104" t="s">
        <v>6407</v>
      </c>
      <c r="BF3841" s="104" t="s">
        <v>6408</v>
      </c>
      <c r="BG3841" s="104" t="s">
        <v>6407</v>
      </c>
      <c r="BH3841" s="104" t="s">
        <v>6408</v>
      </c>
      <c r="BI3841" s="104" t="str">
        <f t="shared" si="1369"/>
        <v>RX3</v>
      </c>
    </row>
    <row r="3842" spans="56:61" hidden="1" x14ac:dyDescent="0.3">
      <c r="BD3842" t="str">
        <f t="shared" si="1368"/>
        <v>RX3THE RIDINGS</v>
      </c>
      <c r="BE3842" s="104" t="s">
        <v>6329</v>
      </c>
      <c r="BF3842" s="104" t="s">
        <v>6330</v>
      </c>
      <c r="BG3842" s="104" t="s">
        <v>6329</v>
      </c>
      <c r="BH3842" s="104" t="s">
        <v>6330</v>
      </c>
      <c r="BI3842" s="104" t="str">
        <f t="shared" si="1369"/>
        <v>RX3</v>
      </c>
    </row>
    <row r="3843" spans="56:61" hidden="1" x14ac:dyDescent="0.3">
      <c r="BD3843" t="str">
        <f t="shared" si="1368"/>
        <v>RX3THE WILLOWS NH</v>
      </c>
      <c r="BE3843" s="104" t="s">
        <v>6291</v>
      </c>
      <c r="BF3843" s="104" t="s">
        <v>6292</v>
      </c>
      <c r="BG3843" s="104" t="s">
        <v>6291</v>
      </c>
      <c r="BH3843" s="104" t="s">
        <v>6292</v>
      </c>
      <c r="BI3843" s="104" t="str">
        <f t="shared" si="1369"/>
        <v>RX3</v>
      </c>
    </row>
    <row r="3844" spans="56:61" hidden="1" x14ac:dyDescent="0.3">
      <c r="BD3844" t="str">
        <f t="shared" si="1368"/>
        <v>RX3TRAFALGAR SQUARE</v>
      </c>
      <c r="BE3844" s="104" t="s">
        <v>6300</v>
      </c>
      <c r="BF3844" s="104" t="s">
        <v>6301</v>
      </c>
      <c r="BG3844" s="104" t="s">
        <v>6300</v>
      </c>
      <c r="BH3844" s="104" t="s">
        <v>6301</v>
      </c>
      <c r="BI3844" s="104" t="str">
        <f t="shared" si="1369"/>
        <v>RX3</v>
      </c>
    </row>
    <row r="3845" spans="56:61" hidden="1" x14ac:dyDescent="0.3">
      <c r="BD3845" t="str">
        <f t="shared" si="1368"/>
        <v>RX3UNIT 1</v>
      </c>
      <c r="BE3845" s="104" t="s">
        <v>6345</v>
      </c>
      <c r="BF3845" s="104" t="s">
        <v>6346</v>
      </c>
      <c r="BG3845" s="104" t="s">
        <v>6345</v>
      </c>
      <c r="BH3845" s="104" t="s">
        <v>6346</v>
      </c>
      <c r="BI3845" s="104" t="str">
        <f t="shared" si="1369"/>
        <v>RX3</v>
      </c>
    </row>
    <row r="3846" spans="56:61" hidden="1" x14ac:dyDescent="0.3">
      <c r="BD3846" t="str">
        <f t="shared" si="1368"/>
        <v>RX3UNIVERSITY HOSPITAL OF HARTLEPOOL</v>
      </c>
      <c r="BE3846" s="104" t="s">
        <v>6277</v>
      </c>
      <c r="BF3846" s="104" t="s">
        <v>6278</v>
      </c>
      <c r="BG3846" s="104" t="s">
        <v>6277</v>
      </c>
      <c r="BH3846" s="104" t="s">
        <v>6278</v>
      </c>
      <c r="BI3846" s="104" t="str">
        <f t="shared" si="1369"/>
        <v>RX3</v>
      </c>
    </row>
    <row r="3847" spans="56:61" hidden="1" x14ac:dyDescent="0.3">
      <c r="BD3847" t="str">
        <f t="shared" si="1368"/>
        <v>RX3UNIVERSITY HOSPITAL OF NORTH DURHAM</v>
      </c>
      <c r="BE3847" s="104" t="s">
        <v>6275</v>
      </c>
      <c r="BF3847" s="104" t="s">
        <v>6276</v>
      </c>
      <c r="BG3847" s="104" t="s">
        <v>6275</v>
      </c>
      <c r="BH3847" s="104" t="s">
        <v>6276</v>
      </c>
      <c r="BI3847" s="104" t="str">
        <f t="shared" si="1369"/>
        <v>RX3</v>
      </c>
    </row>
    <row r="3848" spans="56:61" hidden="1" x14ac:dyDescent="0.3">
      <c r="BD3848" t="str">
        <f t="shared" si="1368"/>
        <v>RX3UNIVERSITY HOSPITAL OF NORTH TEES</v>
      </c>
      <c r="BE3848" s="104" t="s">
        <v>6279</v>
      </c>
      <c r="BF3848" s="104" t="s">
        <v>6280</v>
      </c>
      <c r="BG3848" s="104" t="s">
        <v>6279</v>
      </c>
      <c r="BH3848" s="104" t="s">
        <v>6280</v>
      </c>
      <c r="BI3848" s="104" t="str">
        <f t="shared" si="1369"/>
        <v>RX3</v>
      </c>
    </row>
    <row r="3849" spans="56:61" hidden="1" x14ac:dyDescent="0.3">
      <c r="BD3849" t="str">
        <f t="shared" si="1368"/>
        <v>RX3UNIVERSITY HOSPITAL OF NORTH TEES MENTAL HEALTH UNIT</v>
      </c>
      <c r="BE3849" s="104" t="s">
        <v>6311</v>
      </c>
      <c r="BF3849" s="104" t="s">
        <v>6312</v>
      </c>
      <c r="BG3849" s="104" t="s">
        <v>6311</v>
      </c>
      <c r="BH3849" s="104" t="s">
        <v>6312</v>
      </c>
      <c r="BI3849" s="104" t="str">
        <f t="shared" si="1369"/>
        <v>RX3</v>
      </c>
    </row>
    <row r="3850" spans="56:61" hidden="1" x14ac:dyDescent="0.3">
      <c r="BD3850" t="str">
        <f t="shared" si="1368"/>
        <v>RX3WEST LANE HOSPITAL</v>
      </c>
      <c r="BE3850" s="104" t="s">
        <v>8548</v>
      </c>
      <c r="BF3850" s="104" t="s">
        <v>8549</v>
      </c>
      <c r="BG3850" s="104" t="s">
        <v>8548</v>
      </c>
      <c r="BH3850" s="104" t="s">
        <v>8549</v>
      </c>
      <c r="BI3850" s="104" t="str">
        <f t="shared" si="1369"/>
        <v>RX3</v>
      </c>
    </row>
    <row r="3851" spans="56:61" hidden="1" x14ac:dyDescent="0.3">
      <c r="BD3851" t="str">
        <f t="shared" si="1368"/>
        <v>RX3WEST LANE HOSPITAL WESTWOOD CENTRE</v>
      </c>
      <c r="BE3851" s="104" t="s">
        <v>8552</v>
      </c>
      <c r="BF3851" s="104" t="s">
        <v>8553</v>
      </c>
      <c r="BG3851" s="104" t="s">
        <v>8552</v>
      </c>
      <c r="BH3851" s="104" t="s">
        <v>8553</v>
      </c>
      <c r="BI3851" s="104" t="str">
        <f t="shared" si="1369"/>
        <v>RX3</v>
      </c>
    </row>
    <row r="3852" spans="56:61" hidden="1" x14ac:dyDescent="0.3">
      <c r="BD3852" t="str">
        <f t="shared" si="1368"/>
        <v>RX3WEST PARK HOSPITAL</v>
      </c>
      <c r="BE3852" s="104" t="s">
        <v>6313</v>
      </c>
      <c r="BF3852" s="104" t="s">
        <v>6314</v>
      </c>
      <c r="BG3852" s="104" t="s">
        <v>6313</v>
      </c>
      <c r="BH3852" s="104" t="s">
        <v>6314</v>
      </c>
      <c r="BI3852" s="104" t="str">
        <f t="shared" si="1369"/>
        <v>RX3</v>
      </c>
    </row>
    <row r="3853" spans="56:61" hidden="1" x14ac:dyDescent="0.3">
      <c r="BD3853" t="str">
        <f t="shared" si="1368"/>
        <v>RX3WHITBY &amp; MALTON MHSOP</v>
      </c>
      <c r="BE3853" s="104" t="s">
        <v>6347</v>
      </c>
      <c r="BF3853" s="104" t="s">
        <v>6348</v>
      </c>
      <c r="BG3853" s="104" t="s">
        <v>6347</v>
      </c>
      <c r="BH3853" s="104" t="s">
        <v>6348</v>
      </c>
      <c r="BI3853" s="104" t="str">
        <f t="shared" si="1369"/>
        <v>RX3</v>
      </c>
    </row>
    <row r="3854" spans="56:61" hidden="1" x14ac:dyDescent="0.3">
      <c r="BD3854" t="str">
        <f t="shared" si="1368"/>
        <v xml:space="preserve">RX3WHITE HORSE VIEW </v>
      </c>
      <c r="BE3854" s="104" t="s">
        <v>9981</v>
      </c>
      <c r="BF3854" s="104" t="s">
        <v>9982</v>
      </c>
      <c r="BG3854" s="104" t="s">
        <v>9981</v>
      </c>
      <c r="BH3854" s="104" t="s">
        <v>9982</v>
      </c>
      <c r="BI3854" s="104" t="str">
        <f t="shared" si="1369"/>
        <v>RX3</v>
      </c>
    </row>
    <row r="3855" spans="56:61" hidden="1" x14ac:dyDescent="0.3">
      <c r="BD3855" t="str">
        <f t="shared" si="1368"/>
        <v>RX3WOLFSON RESEARCH INSTITUTE</v>
      </c>
      <c r="BE3855" s="104" t="s">
        <v>6179</v>
      </c>
      <c r="BF3855" s="104" t="s">
        <v>6180</v>
      </c>
      <c r="BG3855" s="104" t="s">
        <v>6179</v>
      </c>
      <c r="BH3855" s="104" t="s">
        <v>6180</v>
      </c>
      <c r="BI3855" s="104" t="str">
        <f t="shared" si="1369"/>
        <v>RX3</v>
      </c>
    </row>
    <row r="3856" spans="56:61" hidden="1" x14ac:dyDescent="0.3">
      <c r="BD3856" t="str">
        <f t="shared" si="1368"/>
        <v>RX3WORSLEY COURT</v>
      </c>
      <c r="BE3856" s="104" t="s">
        <v>9983</v>
      </c>
      <c r="BF3856" s="104" t="s">
        <v>9106</v>
      </c>
      <c r="BG3856" s="104" t="s">
        <v>9983</v>
      </c>
      <c r="BH3856" s="104" t="s">
        <v>9106</v>
      </c>
      <c r="BI3856" s="104" t="str">
        <f t="shared" si="1369"/>
        <v>RX3</v>
      </c>
    </row>
    <row r="3857" spans="56:61" hidden="1" x14ac:dyDescent="0.3">
      <c r="BD3857" t="str">
        <f t="shared" si="1368"/>
        <v>RX4ACACIA HOUSE (ASHINGTON)</v>
      </c>
      <c r="BE3857" s="104" t="s">
        <v>8692</v>
      </c>
      <c r="BF3857" s="104" t="s">
        <v>8693</v>
      </c>
      <c r="BG3857" s="104" t="s">
        <v>8692</v>
      </c>
      <c r="BH3857" s="104" t="s">
        <v>8693</v>
      </c>
      <c r="BI3857" s="104" t="str">
        <f t="shared" si="1369"/>
        <v>RX4</v>
      </c>
    </row>
    <row r="3858" spans="56:61" hidden="1" x14ac:dyDescent="0.3">
      <c r="BD3858" t="str">
        <f t="shared" si="1368"/>
        <v>RX4ACUTE PSYCH - TYNEDALE</v>
      </c>
      <c r="BE3858" s="104" t="s">
        <v>6524</v>
      </c>
      <c r="BF3858" s="104" t="s">
        <v>6525</v>
      </c>
      <c r="BG3858" s="104" t="s">
        <v>6524</v>
      </c>
      <c r="BH3858" s="104" t="s">
        <v>6525</v>
      </c>
      <c r="BI3858" s="104" t="str">
        <f t="shared" si="1369"/>
        <v>RX4</v>
      </c>
    </row>
    <row r="3859" spans="56:61" hidden="1" x14ac:dyDescent="0.3">
      <c r="BD3859" t="str">
        <f t="shared" si="1368"/>
        <v>RX4ACUTE PSYCH, MORPETH / WANSBECK</v>
      </c>
      <c r="BE3859" s="104" t="s">
        <v>6522</v>
      </c>
      <c r="BF3859" s="104" t="s">
        <v>6523</v>
      </c>
      <c r="BG3859" s="104" t="s">
        <v>6522</v>
      </c>
      <c r="BH3859" s="104" t="s">
        <v>6523</v>
      </c>
      <c r="BI3859" s="104" t="str">
        <f t="shared" si="1369"/>
        <v>RX4</v>
      </c>
    </row>
    <row r="3860" spans="56:61" hidden="1" x14ac:dyDescent="0.3">
      <c r="BD3860" t="str">
        <f t="shared" si="1368"/>
        <v>RX4ADHD - CHILD &amp; FAMILY</v>
      </c>
      <c r="BE3860" s="104" t="s">
        <v>6450</v>
      </c>
      <c r="BF3860" s="104" t="s">
        <v>6451</v>
      </c>
      <c r="BG3860" s="104" t="s">
        <v>6450</v>
      </c>
      <c r="BH3860" s="104" t="s">
        <v>6451</v>
      </c>
      <c r="BI3860" s="104" t="str">
        <f t="shared" si="1369"/>
        <v>RX4</v>
      </c>
    </row>
    <row r="3861" spans="56:61" hidden="1" x14ac:dyDescent="0.3">
      <c r="BD3861" t="str">
        <f t="shared" si="1368"/>
        <v>RX4ADHD [WAA]</v>
      </c>
      <c r="BE3861" s="104" t="s">
        <v>6434</v>
      </c>
      <c r="BF3861" s="104" t="s">
        <v>6435</v>
      </c>
      <c r="BG3861" s="104" t="s">
        <v>6434</v>
      </c>
      <c r="BH3861" s="104" t="s">
        <v>6435</v>
      </c>
      <c r="BI3861" s="104" t="str">
        <f t="shared" si="1369"/>
        <v>RX4</v>
      </c>
    </row>
    <row r="3862" spans="56:61" hidden="1" x14ac:dyDescent="0.3">
      <c r="BD3862" t="str">
        <f t="shared" si="1368"/>
        <v>RX4ADOLESCENT FORENSIC NEWCASTLE, ROYCROFT UNIT</v>
      </c>
      <c r="BE3862" s="104" t="s">
        <v>6520</v>
      </c>
      <c r="BF3862" s="104" t="s">
        <v>6521</v>
      </c>
      <c r="BG3862" s="104" t="s">
        <v>6520</v>
      </c>
      <c r="BH3862" s="104" t="s">
        <v>6521</v>
      </c>
      <c r="BI3862" s="104" t="str">
        <f t="shared" si="1369"/>
        <v>RX4</v>
      </c>
    </row>
    <row r="3863" spans="56:61" hidden="1" x14ac:dyDescent="0.3">
      <c r="BD3863" t="str">
        <f t="shared" si="1368"/>
        <v>RX4AFFECTIVE DISORDERS - LEAZES WING</v>
      </c>
      <c r="BE3863" s="104" t="s">
        <v>6518</v>
      </c>
      <c r="BF3863" s="104" t="s">
        <v>6519</v>
      </c>
      <c r="BG3863" s="104" t="s">
        <v>6518</v>
      </c>
      <c r="BH3863" s="104" t="s">
        <v>6519</v>
      </c>
      <c r="BI3863" s="104" t="str">
        <f t="shared" si="1369"/>
        <v>RX4</v>
      </c>
    </row>
    <row r="3864" spans="56:61" hidden="1" x14ac:dyDescent="0.3">
      <c r="BD3864" t="str">
        <f t="shared" si="1368"/>
        <v>RX4ALNWICK INFIRMARY</v>
      </c>
      <c r="BE3864" s="104" t="s">
        <v>6464</v>
      </c>
      <c r="BF3864" s="104" t="s">
        <v>6465</v>
      </c>
      <c r="BG3864" s="104" t="s">
        <v>6464</v>
      </c>
      <c r="BH3864" s="104" t="s">
        <v>6465</v>
      </c>
      <c r="BI3864" s="104" t="str">
        <f t="shared" si="1369"/>
        <v>RX4</v>
      </c>
    </row>
    <row r="3865" spans="56:61" hidden="1" x14ac:dyDescent="0.3">
      <c r="BD3865" t="str">
        <f t="shared" si="1368"/>
        <v>RX4AVONRIDGE MENTAL HEALTH COMMUNITY UNIT</v>
      </c>
      <c r="BE3865" s="104" t="s">
        <v>6472</v>
      </c>
      <c r="BF3865" s="104" t="s">
        <v>6473</v>
      </c>
      <c r="BG3865" s="104" t="s">
        <v>6472</v>
      </c>
      <c r="BH3865" s="104" t="s">
        <v>6473</v>
      </c>
      <c r="BI3865" s="104" t="str">
        <f t="shared" si="1369"/>
        <v>RX4</v>
      </c>
    </row>
    <row r="3866" spans="56:61" hidden="1" x14ac:dyDescent="0.3">
      <c r="BD3866" t="str">
        <f t="shared" si="1368"/>
        <v>RX4BAILIFFGATE</v>
      </c>
      <c r="BE3866" s="104" t="s">
        <v>6631</v>
      </c>
      <c r="BF3866" s="104" t="s">
        <v>6632</v>
      </c>
      <c r="BG3866" s="104" t="s">
        <v>6631</v>
      </c>
      <c r="BH3866" s="104" t="s">
        <v>6632</v>
      </c>
      <c r="BI3866" s="104" t="str">
        <f t="shared" si="1369"/>
        <v>RX4</v>
      </c>
    </row>
    <row r="3867" spans="56:61" hidden="1" x14ac:dyDescent="0.3">
      <c r="BD3867" t="str">
        <f t="shared" si="1368"/>
        <v>RX4BARNES UNIT</v>
      </c>
      <c r="BE3867" s="104" t="s">
        <v>6567</v>
      </c>
      <c r="BF3867" s="104" t="s">
        <v>6568</v>
      </c>
      <c r="BG3867" s="104" t="s">
        <v>6567</v>
      </c>
      <c r="BH3867" s="104" t="s">
        <v>6568</v>
      </c>
      <c r="BI3867" s="104" t="str">
        <f t="shared" si="1369"/>
        <v>RX4</v>
      </c>
    </row>
    <row r="3868" spans="56:61" hidden="1" x14ac:dyDescent="0.3">
      <c r="BD3868" t="str">
        <f t="shared" si="1368"/>
        <v>RX4BASRA MENTAL HEALTH COMMUNITY UNIT</v>
      </c>
      <c r="BE3868" s="104" t="s">
        <v>6474</v>
      </c>
      <c r="BF3868" s="104" t="s">
        <v>6475</v>
      </c>
      <c r="BG3868" s="104" t="s">
        <v>6474</v>
      </c>
      <c r="BH3868" s="104" t="s">
        <v>6475</v>
      </c>
      <c r="BI3868" s="104" t="str">
        <f t="shared" si="1369"/>
        <v>RX4</v>
      </c>
    </row>
    <row r="3869" spans="56:61" hidden="1" x14ac:dyDescent="0.3">
      <c r="BD3869" t="str">
        <f t="shared" si="1368"/>
        <v>RX4BELSAY UNIT</v>
      </c>
      <c r="BE3869" s="104" t="s">
        <v>6499</v>
      </c>
      <c r="BF3869" s="104" t="s">
        <v>6500</v>
      </c>
      <c r="BG3869" s="104" t="s">
        <v>6499</v>
      </c>
      <c r="BH3869" s="104" t="s">
        <v>6500</v>
      </c>
      <c r="BI3869" s="104" t="str">
        <f t="shared" si="1369"/>
        <v>RX4</v>
      </c>
    </row>
    <row r="3870" spans="56:61" hidden="1" x14ac:dyDescent="0.3">
      <c r="BD3870" t="str">
        <f t="shared" si="1368"/>
        <v>RX4BENSHAM HOSPITAL</v>
      </c>
      <c r="BE3870" s="104" t="s">
        <v>6448</v>
      </c>
      <c r="BF3870" s="104" t="s">
        <v>6449</v>
      </c>
      <c r="BG3870" s="104" t="s">
        <v>6448</v>
      </c>
      <c r="BH3870" s="104" t="s">
        <v>6449</v>
      </c>
      <c r="BI3870" s="104" t="str">
        <f t="shared" si="1369"/>
        <v>RX4</v>
      </c>
    </row>
    <row r="3871" spans="56:61" hidden="1" x14ac:dyDescent="0.3">
      <c r="BD3871" t="str">
        <f t="shared" si="1368"/>
        <v>RX4BENTON VIEW</v>
      </c>
      <c r="BE3871" s="104" t="s">
        <v>6497</v>
      </c>
      <c r="BF3871" s="104" t="s">
        <v>6498</v>
      </c>
      <c r="BG3871" s="104" t="s">
        <v>6497</v>
      </c>
      <c r="BH3871" s="104" t="s">
        <v>6498</v>
      </c>
      <c r="BI3871" s="104" t="str">
        <f t="shared" si="1369"/>
        <v>RX4</v>
      </c>
    </row>
    <row r="3872" spans="56:61" hidden="1" x14ac:dyDescent="0.3">
      <c r="BD3872" t="str">
        <f t="shared" si="1368"/>
        <v>RX4BERRISHILL GROVE MENTAL HEALTH COMMUNITY UNIT</v>
      </c>
      <c r="BE3872" s="104" t="s">
        <v>6476</v>
      </c>
      <c r="BF3872" s="104" t="s">
        <v>6477</v>
      </c>
      <c r="BG3872" s="104" t="s">
        <v>6476</v>
      </c>
      <c r="BH3872" s="104" t="s">
        <v>6477</v>
      </c>
      <c r="BI3872" s="104" t="str">
        <f t="shared" si="1369"/>
        <v>RX4</v>
      </c>
    </row>
    <row r="3873" spans="56:61" hidden="1" x14ac:dyDescent="0.3">
      <c r="BD3873" t="str">
        <f t="shared" si="1368"/>
        <v>RX4BERWICK INFIRMARY SITE</v>
      </c>
      <c r="BE3873" s="104" t="s">
        <v>6462</v>
      </c>
      <c r="BF3873" s="104" t="s">
        <v>6463</v>
      </c>
      <c r="BG3873" s="104" t="s">
        <v>6462</v>
      </c>
      <c r="BH3873" s="104" t="s">
        <v>6463</v>
      </c>
      <c r="BI3873" s="104" t="str">
        <f t="shared" si="1369"/>
        <v>RX4</v>
      </c>
    </row>
    <row r="3874" spans="56:61" hidden="1" x14ac:dyDescent="0.3">
      <c r="BD3874" t="str">
        <f t="shared" si="1368"/>
        <v>RX4BLYTH ADVICE &amp; NEEDLE EXCHANGE FOR DRUG USERS</v>
      </c>
      <c r="BE3874" s="104" t="s">
        <v>6410</v>
      </c>
      <c r="BF3874" s="104" t="s">
        <v>6411</v>
      </c>
      <c r="BG3874" s="104" t="s">
        <v>6410</v>
      </c>
      <c r="BH3874" s="104" t="s">
        <v>6411</v>
      </c>
      <c r="BI3874" s="104" t="str">
        <f t="shared" si="1369"/>
        <v>RX4</v>
      </c>
    </row>
    <row r="3875" spans="56:61" hidden="1" x14ac:dyDescent="0.3">
      <c r="BD3875" t="str">
        <f t="shared" si="1368"/>
        <v>RX4BRAESIDE</v>
      </c>
      <c r="BE3875" s="104" t="s">
        <v>6420</v>
      </c>
      <c r="BF3875" s="104" t="s">
        <v>6421</v>
      </c>
      <c r="BG3875" s="104" t="s">
        <v>6420</v>
      </c>
      <c r="BH3875" s="104" t="s">
        <v>6421</v>
      </c>
      <c r="BI3875" s="104" t="str">
        <f t="shared" si="1369"/>
        <v>RX4</v>
      </c>
    </row>
    <row r="3876" spans="56:61" hidden="1" x14ac:dyDescent="0.3">
      <c r="BD3876" t="str">
        <f t="shared" si="1368"/>
        <v>RX4BROOKE HOUSE</v>
      </c>
      <c r="BE3876" s="102" t="s">
        <v>9781</v>
      </c>
      <c r="BF3876" s="101" t="s">
        <v>9782</v>
      </c>
      <c r="BG3876" s="102" t="s">
        <v>9781</v>
      </c>
      <c r="BH3876" s="101" t="s">
        <v>9782</v>
      </c>
      <c r="BI3876" s="104" t="str">
        <f t="shared" si="1369"/>
        <v>RX4</v>
      </c>
    </row>
    <row r="3877" spans="56:61" hidden="1" x14ac:dyDescent="0.3">
      <c r="BD3877" t="str">
        <f t="shared" si="1368"/>
        <v>RX4CAMPUS FOR AGEING &amp; VITALITY</v>
      </c>
      <c r="BE3877" s="104" t="s">
        <v>6563</v>
      </c>
      <c r="BF3877" s="104" t="s">
        <v>6564</v>
      </c>
      <c r="BG3877" s="104" t="s">
        <v>6563</v>
      </c>
      <c r="BH3877" s="104" t="s">
        <v>6564</v>
      </c>
      <c r="BI3877" s="104" t="str">
        <f t="shared" si="1369"/>
        <v>RX4</v>
      </c>
    </row>
    <row r="3878" spans="56:61" hidden="1" x14ac:dyDescent="0.3">
      <c r="BD3878" t="str">
        <f t="shared" si="1368"/>
        <v>RX4CARRDALE MENTAL HEALTH COMMUNITY UNIT</v>
      </c>
      <c r="BE3878" s="104" t="s">
        <v>6478</v>
      </c>
      <c r="BF3878" s="104" t="s">
        <v>6479</v>
      </c>
      <c r="BG3878" s="104" t="s">
        <v>6478</v>
      </c>
      <c r="BH3878" s="104" t="s">
        <v>6479</v>
      </c>
      <c r="BI3878" s="104" t="str">
        <f t="shared" si="1369"/>
        <v>RX4</v>
      </c>
    </row>
    <row r="3879" spans="56:61" hidden="1" x14ac:dyDescent="0.3">
      <c r="BD3879" t="str">
        <f t="shared" si="1368"/>
        <v>RX4CASAMINA</v>
      </c>
      <c r="BE3879" s="104" t="s">
        <v>6446</v>
      </c>
      <c r="BF3879" s="104" t="s">
        <v>6447</v>
      </c>
      <c r="BG3879" s="104" t="s">
        <v>6446</v>
      </c>
      <c r="BH3879" s="104" t="s">
        <v>6447</v>
      </c>
      <c r="BI3879" s="104" t="str">
        <f t="shared" si="1369"/>
        <v>RX4</v>
      </c>
    </row>
    <row r="3880" spans="56:61" hidden="1" x14ac:dyDescent="0.3">
      <c r="BD3880" t="str">
        <f t="shared" ref="BD3880:BD3943" si="1370">CONCATENATE(LEFT(BE3880, 3),BF3880)</f>
        <v>RX4CEDAR GRANGE MENTAL HEALTH COMMUNITY UNIT</v>
      </c>
      <c r="BE3880" s="104" t="s">
        <v>6480</v>
      </c>
      <c r="BF3880" s="104" t="s">
        <v>6481</v>
      </c>
      <c r="BG3880" s="104" t="s">
        <v>6480</v>
      </c>
      <c r="BH3880" s="104" t="s">
        <v>6481</v>
      </c>
      <c r="BI3880" s="104" t="str">
        <f t="shared" ref="BI3880:BI3943" si="1371">LEFT(BG3880,3)</f>
        <v>RX4</v>
      </c>
    </row>
    <row r="3881" spans="56:61" hidden="1" x14ac:dyDescent="0.3">
      <c r="BD3881" t="str">
        <f t="shared" si="1370"/>
        <v>RX4CHERRY KNOWLE HOSPITAL</v>
      </c>
      <c r="BE3881" s="104" t="s">
        <v>6454</v>
      </c>
      <c r="BF3881" s="104" t="s">
        <v>6455</v>
      </c>
      <c r="BG3881" s="104" t="s">
        <v>6454</v>
      </c>
      <c r="BH3881" s="104" t="s">
        <v>6455</v>
      </c>
      <c r="BI3881" s="104" t="str">
        <f t="shared" si="1371"/>
        <v>RX4</v>
      </c>
    </row>
    <row r="3882" spans="56:61" ht="12.75" hidden="1" customHeight="1" x14ac:dyDescent="0.3">
      <c r="BD3882" t="str">
        <f t="shared" si="1370"/>
        <v>RX4CHILD PSYCH CENTRAL - AISLING UNIT</v>
      </c>
      <c r="BE3882" s="104" t="s">
        <v>6526</v>
      </c>
      <c r="BF3882" s="104" t="s">
        <v>6527</v>
      </c>
      <c r="BG3882" s="104" t="s">
        <v>6526</v>
      </c>
      <c r="BH3882" s="104" t="s">
        <v>6527</v>
      </c>
      <c r="BI3882" s="104" t="str">
        <f t="shared" si="1371"/>
        <v>RX4</v>
      </c>
    </row>
    <row r="3883" spans="56:61" ht="12.75" hidden="1" customHeight="1" x14ac:dyDescent="0.3">
      <c r="BD3883" t="str">
        <f t="shared" si="1370"/>
        <v>RX4CHILD PSYCH NORTHUMBERLAND</v>
      </c>
      <c r="BE3883" s="104" t="s">
        <v>6540</v>
      </c>
      <c r="BF3883" s="104" t="s">
        <v>6541</v>
      </c>
      <c r="BG3883" s="104" t="s">
        <v>6540</v>
      </c>
      <c r="BH3883" s="104" t="s">
        <v>6541</v>
      </c>
      <c r="BI3883" s="104" t="str">
        <f t="shared" si="1371"/>
        <v>RX4</v>
      </c>
    </row>
    <row r="3884" spans="56:61" ht="12.75" hidden="1" customHeight="1" x14ac:dyDescent="0.3">
      <c r="BD3884" t="str">
        <f t="shared" si="1370"/>
        <v>RX4CHILD PSYCH SE NORTHUMBERLAND - LINHOPE UNIT</v>
      </c>
      <c r="BE3884" s="104" t="s">
        <v>6542</v>
      </c>
      <c r="BF3884" s="104" t="s">
        <v>6543</v>
      </c>
      <c r="BG3884" s="104" t="s">
        <v>6542</v>
      </c>
      <c r="BH3884" s="104" t="s">
        <v>6543</v>
      </c>
      <c r="BI3884" s="104" t="str">
        <f t="shared" si="1371"/>
        <v>RX4</v>
      </c>
    </row>
    <row r="3885" spans="56:61" ht="12.75" hidden="1" customHeight="1" x14ac:dyDescent="0.3">
      <c r="BD3885" t="str">
        <f t="shared" si="1370"/>
        <v>RX4CHILD PSYCH TYNEDALE</v>
      </c>
      <c r="BE3885" s="104" t="s">
        <v>6544</v>
      </c>
      <c r="BF3885" s="104" t="s">
        <v>6545</v>
      </c>
      <c r="BG3885" s="104" t="s">
        <v>6544</v>
      </c>
      <c r="BH3885" s="104" t="s">
        <v>6545</v>
      </c>
      <c r="BI3885" s="104" t="str">
        <f t="shared" si="1371"/>
        <v>RX4</v>
      </c>
    </row>
    <row r="3886" spans="56:61" hidden="1" x14ac:dyDescent="0.3">
      <c r="BD3886" t="str">
        <f t="shared" si="1370"/>
        <v>RX4CNDS</v>
      </c>
      <c r="BE3886" s="104" t="s">
        <v>6438</v>
      </c>
      <c r="BF3886" s="104" t="s">
        <v>6439</v>
      </c>
      <c r="BG3886" s="104" t="s">
        <v>6438</v>
      </c>
      <c r="BH3886" s="104" t="s">
        <v>6439</v>
      </c>
      <c r="BI3886" s="104" t="str">
        <f t="shared" si="1371"/>
        <v>RX4</v>
      </c>
    </row>
    <row r="3887" spans="56:61" ht="12.75" hidden="1" customHeight="1" x14ac:dyDescent="0.3">
      <c r="BD3887" t="str">
        <f t="shared" si="1370"/>
        <v>RX4COMMUNITY MENTAL HEALTH PARTNERSHIP</v>
      </c>
      <c r="BE3887" s="104" t="s">
        <v>6625</v>
      </c>
      <c r="BF3887" s="104" t="s">
        <v>6626</v>
      </c>
      <c r="BG3887" s="104" t="s">
        <v>6625</v>
      </c>
      <c r="BH3887" s="104" t="s">
        <v>6626</v>
      </c>
      <c r="BI3887" s="104" t="str">
        <f t="shared" si="1371"/>
        <v>RX4</v>
      </c>
    </row>
    <row r="3888" spans="56:61" hidden="1" x14ac:dyDescent="0.3">
      <c r="BD3888" t="str">
        <f t="shared" si="1370"/>
        <v>RX4CRAIGAVON</v>
      </c>
      <c r="BE3888" s="104" t="s">
        <v>6581</v>
      </c>
      <c r="BF3888" s="104" t="s">
        <v>6582</v>
      </c>
      <c r="BG3888" s="104" t="s">
        <v>6581</v>
      </c>
      <c r="BH3888" s="104" t="s">
        <v>6582</v>
      </c>
      <c r="BI3888" s="104" t="str">
        <f t="shared" si="1371"/>
        <v>RX4</v>
      </c>
    </row>
    <row r="3889" spans="56:61" hidden="1" x14ac:dyDescent="0.3">
      <c r="BD3889" t="str">
        <f t="shared" si="1370"/>
        <v>RX4CRHT NORTHUMBERLAND</v>
      </c>
      <c r="BE3889" s="104" t="s">
        <v>6440</v>
      </c>
      <c r="BF3889" s="104" t="s">
        <v>6441</v>
      </c>
      <c r="BG3889" s="104" t="s">
        <v>6440</v>
      </c>
      <c r="BH3889" s="104" t="s">
        <v>6441</v>
      </c>
      <c r="BI3889" s="104" t="str">
        <f t="shared" si="1371"/>
        <v>RX4</v>
      </c>
    </row>
    <row r="3890" spans="56:61" hidden="1" x14ac:dyDescent="0.3">
      <c r="BD3890" t="str">
        <f t="shared" si="1370"/>
        <v>RX4DELIBERATE SELF HARM</v>
      </c>
      <c r="BE3890" s="104" t="s">
        <v>6422</v>
      </c>
      <c r="BF3890" s="104" t="s">
        <v>6423</v>
      </c>
      <c r="BG3890" s="104" t="s">
        <v>6422</v>
      </c>
      <c r="BH3890" s="104" t="s">
        <v>6423</v>
      </c>
      <c r="BI3890" s="104" t="str">
        <f t="shared" si="1371"/>
        <v>RX4</v>
      </c>
    </row>
    <row r="3891" spans="56:61" hidden="1" x14ac:dyDescent="0.3">
      <c r="BD3891" t="str">
        <f t="shared" si="1370"/>
        <v>RX4DENE COTTAGE MENTAL HEALTH COMMUNITY UNIT</v>
      </c>
      <c r="BE3891" s="104" t="s">
        <v>6482</v>
      </c>
      <c r="BF3891" s="104" t="s">
        <v>6483</v>
      </c>
      <c r="BG3891" s="104" t="s">
        <v>6482</v>
      </c>
      <c r="BH3891" s="104" t="s">
        <v>6483</v>
      </c>
      <c r="BI3891" s="104" t="str">
        <f t="shared" si="1371"/>
        <v>RX4</v>
      </c>
    </row>
    <row r="3892" spans="56:61" hidden="1" x14ac:dyDescent="0.3">
      <c r="BD3892" t="str">
        <f t="shared" si="1370"/>
        <v>RX4DEPARTMENT OF PSYCHIATRY (ROYAL VICTORIA INFIRMARY)</v>
      </c>
      <c r="BE3892" s="104" t="s">
        <v>6536</v>
      </c>
      <c r="BF3892" s="104" t="s">
        <v>6537</v>
      </c>
      <c r="BG3892" s="104" t="s">
        <v>6536</v>
      </c>
      <c r="BH3892" s="104" t="s">
        <v>6537</v>
      </c>
      <c r="BI3892" s="104" t="str">
        <f t="shared" si="1371"/>
        <v>RX4</v>
      </c>
    </row>
    <row r="3893" spans="56:61" ht="12.75" hidden="1" customHeight="1" x14ac:dyDescent="0.3">
      <c r="BD3893" t="str">
        <f t="shared" si="1370"/>
        <v>RX4DUNSTON HILL DAY HOSPITAL SITE</v>
      </c>
      <c r="BE3893" s="104" t="s">
        <v>6428</v>
      </c>
      <c r="BF3893" s="104" t="s">
        <v>6429</v>
      </c>
      <c r="BG3893" s="104" t="s">
        <v>6428</v>
      </c>
      <c r="BH3893" s="104" t="s">
        <v>6429</v>
      </c>
      <c r="BI3893" s="104" t="str">
        <f t="shared" si="1371"/>
        <v>RX4</v>
      </c>
    </row>
    <row r="3894" spans="56:61" hidden="1" x14ac:dyDescent="0.3">
      <c r="BD3894" t="str">
        <f t="shared" si="1370"/>
        <v>RX4ELM HOUSE</v>
      </c>
      <c r="BE3894" s="102" t="s">
        <v>9777</v>
      </c>
      <c r="BF3894" s="101" t="s">
        <v>9778</v>
      </c>
      <c r="BG3894" s="102" t="s">
        <v>9777</v>
      </c>
      <c r="BH3894" s="101" t="s">
        <v>9778</v>
      </c>
      <c r="BI3894" s="104" t="str">
        <f t="shared" si="1371"/>
        <v>RX4</v>
      </c>
    </row>
    <row r="3895" spans="56:61" hidden="1" x14ac:dyDescent="0.3">
      <c r="BD3895" t="str">
        <f t="shared" si="1370"/>
        <v>RX4ELSDEN MEWS MENTAL HEALTH COMMUNITY UNIT</v>
      </c>
      <c r="BE3895" s="104" t="s">
        <v>6484</v>
      </c>
      <c r="BF3895" s="104" t="s">
        <v>6485</v>
      </c>
      <c r="BG3895" s="104" t="s">
        <v>6484</v>
      </c>
      <c r="BH3895" s="104" t="s">
        <v>6485</v>
      </c>
      <c r="BI3895" s="104" t="str">
        <f t="shared" si="1371"/>
        <v>RX4</v>
      </c>
    </row>
    <row r="3896" spans="56:61" hidden="1" x14ac:dyDescent="0.3">
      <c r="BD3896" t="str">
        <f t="shared" si="1370"/>
        <v>RX4FERNDENE</v>
      </c>
      <c r="BE3896" s="104" t="s">
        <v>6507</v>
      </c>
      <c r="BF3896" s="104" t="s">
        <v>6508</v>
      </c>
      <c r="BG3896" s="104" t="s">
        <v>6507</v>
      </c>
      <c r="BH3896" s="104" t="s">
        <v>6508</v>
      </c>
      <c r="BI3896" s="104" t="str">
        <f t="shared" si="1371"/>
        <v>RX4</v>
      </c>
    </row>
    <row r="3897" spans="56:61" hidden="1" x14ac:dyDescent="0.3">
      <c r="BD3897" t="str">
        <f t="shared" si="1370"/>
        <v>RX4FLAX COTTAGES MENTAL HEALTH COMMUNITY UNIT</v>
      </c>
      <c r="BE3897" s="104" t="s">
        <v>6486</v>
      </c>
      <c r="BF3897" s="104" t="s">
        <v>6487</v>
      </c>
      <c r="BG3897" s="104" t="s">
        <v>6486</v>
      </c>
      <c r="BH3897" s="104" t="s">
        <v>6487</v>
      </c>
      <c r="BI3897" s="104" t="str">
        <f t="shared" si="1371"/>
        <v>RX4</v>
      </c>
    </row>
    <row r="3898" spans="56:61" ht="12.75" hidden="1" customHeight="1" x14ac:dyDescent="0.3">
      <c r="BD3898" t="str">
        <f t="shared" si="1370"/>
        <v>RX4FLEMING NUFFIELD</v>
      </c>
      <c r="BE3898" s="104" t="s">
        <v>6492</v>
      </c>
      <c r="BF3898" s="104" t="s">
        <v>6493</v>
      </c>
      <c r="BG3898" s="104" t="s">
        <v>6492</v>
      </c>
      <c r="BH3898" s="104" t="s">
        <v>6493</v>
      </c>
      <c r="BI3898" s="104" t="str">
        <f t="shared" si="1371"/>
        <v>RX4</v>
      </c>
    </row>
    <row r="3899" spans="56:61" ht="12.75" hidden="1" customHeight="1" x14ac:dyDescent="0.3">
      <c r="BD3899" t="str">
        <f t="shared" si="1370"/>
        <v>RX4FORENSIC UNIT NEWCASTLE</v>
      </c>
      <c r="BE3899" s="104" t="s">
        <v>6548</v>
      </c>
      <c r="BF3899" s="104" t="s">
        <v>6549</v>
      </c>
      <c r="BG3899" s="104" t="s">
        <v>6548</v>
      </c>
      <c r="BH3899" s="104" t="s">
        <v>6549</v>
      </c>
      <c r="BI3899" s="104" t="str">
        <f t="shared" si="1371"/>
        <v>RX4</v>
      </c>
    </row>
    <row r="3900" spans="56:61" ht="12.75" hidden="1" customHeight="1" x14ac:dyDescent="0.3">
      <c r="BD3900" t="str">
        <f t="shared" si="1370"/>
        <v>RX4GRANGE PARK MENTAL HEALTH COMMUNITY UNIT</v>
      </c>
      <c r="BE3900" s="104" t="s">
        <v>6488</v>
      </c>
      <c r="BF3900" s="104" t="s">
        <v>6489</v>
      </c>
      <c r="BG3900" s="104" t="s">
        <v>6488</v>
      </c>
      <c r="BH3900" s="104" t="s">
        <v>6489</v>
      </c>
      <c r="BI3900" s="104" t="str">
        <f t="shared" si="1371"/>
        <v>RX4</v>
      </c>
    </row>
    <row r="3901" spans="56:61" hidden="1" x14ac:dyDescent="0.3">
      <c r="BD3901" t="str">
        <f t="shared" si="1370"/>
        <v>RX4HEXHAM CPN</v>
      </c>
      <c r="BE3901" s="104" t="s">
        <v>6509</v>
      </c>
      <c r="BF3901" s="104" t="s">
        <v>6510</v>
      </c>
      <c r="BG3901" s="104" t="s">
        <v>6509</v>
      </c>
      <c r="BH3901" s="104" t="s">
        <v>6510</v>
      </c>
      <c r="BI3901" s="104" t="str">
        <f t="shared" si="1371"/>
        <v>RX4</v>
      </c>
    </row>
    <row r="3902" spans="56:61" ht="12.75" hidden="1" customHeight="1" x14ac:dyDescent="0.3">
      <c r="BD3902" t="str">
        <f t="shared" si="1370"/>
        <v>RX4HEXHAM CSMT</v>
      </c>
      <c r="BE3902" s="104" t="s">
        <v>6511</v>
      </c>
      <c r="BF3902" s="104" t="s">
        <v>6512</v>
      </c>
      <c r="BG3902" s="104" t="s">
        <v>6511</v>
      </c>
      <c r="BH3902" s="104" t="s">
        <v>6512</v>
      </c>
      <c r="BI3902" s="104" t="str">
        <f t="shared" si="1371"/>
        <v>RX4</v>
      </c>
    </row>
    <row r="3903" spans="56:61" ht="12.75" hidden="1" customHeight="1" x14ac:dyDescent="0.3">
      <c r="BD3903" t="str">
        <f t="shared" si="1370"/>
        <v>RX4HEXHAM GENERAL HOSPITAL</v>
      </c>
      <c r="BE3903" s="104" t="s">
        <v>6460</v>
      </c>
      <c r="BF3903" s="104" t="s">
        <v>6461</v>
      </c>
      <c r="BG3903" s="104" t="s">
        <v>6460</v>
      </c>
      <c r="BH3903" s="104" t="s">
        <v>6461</v>
      </c>
      <c r="BI3903" s="104" t="str">
        <f t="shared" si="1371"/>
        <v>RX4</v>
      </c>
    </row>
    <row r="3904" spans="56:61" ht="12.75" hidden="1" customHeight="1" x14ac:dyDescent="0.3">
      <c r="BD3904" t="str">
        <f t="shared" si="1370"/>
        <v>RX4HIRST VILLAS MENTAL HEALTH COMMUNITY UNIT</v>
      </c>
      <c r="BE3904" s="104" t="s">
        <v>6615</v>
      </c>
      <c r="BF3904" s="104" t="s">
        <v>6616</v>
      </c>
      <c r="BG3904" s="104" t="s">
        <v>6615</v>
      </c>
      <c r="BH3904" s="104" t="s">
        <v>6616</v>
      </c>
      <c r="BI3904" s="104" t="str">
        <f t="shared" si="1371"/>
        <v>RX4</v>
      </c>
    </row>
    <row r="3905" spans="56:61" hidden="1" x14ac:dyDescent="0.3">
      <c r="BD3905" t="str">
        <f t="shared" si="1370"/>
        <v>RX4HOLLYBUSH VILLAS MENTAL HEALTH COMMUNITY UNIT</v>
      </c>
      <c r="BE3905" s="104" t="s">
        <v>6490</v>
      </c>
      <c r="BF3905" s="104" t="s">
        <v>6491</v>
      </c>
      <c r="BG3905" s="104" t="s">
        <v>6490</v>
      </c>
      <c r="BH3905" s="104" t="s">
        <v>6491</v>
      </c>
      <c r="BI3905" s="104" t="str">
        <f t="shared" si="1371"/>
        <v>RX4</v>
      </c>
    </row>
    <row r="3906" spans="56:61" ht="12.75" hidden="1" customHeight="1" x14ac:dyDescent="0.3">
      <c r="BD3906" t="str">
        <f t="shared" si="1370"/>
        <v>RX4HOLMLEA</v>
      </c>
      <c r="BE3906" s="104" t="s">
        <v>6571</v>
      </c>
      <c r="BF3906" s="104" t="s">
        <v>6572</v>
      </c>
      <c r="BG3906" s="104" t="s">
        <v>6571</v>
      </c>
      <c r="BH3906" s="104" t="s">
        <v>6572</v>
      </c>
      <c r="BI3906" s="104" t="str">
        <f t="shared" si="1371"/>
        <v>RX4</v>
      </c>
    </row>
    <row r="3907" spans="56:61" hidden="1" x14ac:dyDescent="0.3">
      <c r="BD3907" t="str">
        <f t="shared" si="1370"/>
        <v>RX4HOPEWOOD PARK</v>
      </c>
      <c r="BE3907" s="96" t="s">
        <v>9864</v>
      </c>
      <c r="BF3907" s="96" t="s">
        <v>9865</v>
      </c>
      <c r="BG3907" s="96" t="s">
        <v>9864</v>
      </c>
      <c r="BH3907" s="96" t="s">
        <v>9865</v>
      </c>
      <c r="BI3907" s="104" t="str">
        <f t="shared" si="1371"/>
        <v>RX4</v>
      </c>
    </row>
    <row r="3908" spans="56:61" hidden="1" x14ac:dyDescent="0.3">
      <c r="BD3908" t="str">
        <f t="shared" si="1370"/>
        <v>RX4HYLTON BANK MENTAL HEALTH COMMUNITY UNIT</v>
      </c>
      <c r="BE3908" s="104" t="s">
        <v>6589</v>
      </c>
      <c r="BF3908" s="104" t="s">
        <v>6590</v>
      </c>
      <c r="BG3908" s="104" t="s">
        <v>6589</v>
      </c>
      <c r="BH3908" s="104" t="s">
        <v>6590</v>
      </c>
      <c r="BI3908" s="104" t="str">
        <f t="shared" si="1371"/>
        <v>RX4</v>
      </c>
    </row>
    <row r="3909" spans="56:61" hidden="1" x14ac:dyDescent="0.3">
      <c r="BD3909" t="str">
        <f t="shared" si="1370"/>
        <v>RX4ICTS</v>
      </c>
      <c r="BE3909" s="104" t="s">
        <v>6436</v>
      </c>
      <c r="BF3909" s="104" t="s">
        <v>6437</v>
      </c>
      <c r="BG3909" s="104" t="s">
        <v>6436</v>
      </c>
      <c r="BH3909" s="104" t="s">
        <v>6437</v>
      </c>
      <c r="BI3909" s="104" t="str">
        <f t="shared" si="1371"/>
        <v>RX4</v>
      </c>
    </row>
    <row r="3910" spans="56:61" hidden="1" x14ac:dyDescent="0.3">
      <c r="BD3910" t="str">
        <f t="shared" si="1370"/>
        <v>RX4LEATHAM</v>
      </c>
      <c r="BE3910" s="104" t="s">
        <v>6452</v>
      </c>
      <c r="BF3910" s="104" t="s">
        <v>6453</v>
      </c>
      <c r="BG3910" s="104" t="s">
        <v>6452</v>
      </c>
      <c r="BH3910" s="104" t="s">
        <v>6453</v>
      </c>
      <c r="BI3910" s="104" t="str">
        <f t="shared" si="1371"/>
        <v>RX4</v>
      </c>
    </row>
    <row r="3911" spans="56:61" hidden="1" x14ac:dyDescent="0.3">
      <c r="BD3911" t="str">
        <f t="shared" si="1370"/>
        <v>RX4LYNDHURST GROVE MENTAL HEALTH COMMUNITY UNIT</v>
      </c>
      <c r="BE3911" s="104" t="s">
        <v>6591</v>
      </c>
      <c r="BF3911" s="104" t="s">
        <v>6592</v>
      </c>
      <c r="BG3911" s="104" t="s">
        <v>6591</v>
      </c>
      <c r="BH3911" s="104" t="s">
        <v>6592</v>
      </c>
      <c r="BI3911" s="104" t="str">
        <f t="shared" si="1371"/>
        <v>RX4</v>
      </c>
    </row>
    <row r="3912" spans="56:61" hidden="1" x14ac:dyDescent="0.3">
      <c r="BD3912" t="str">
        <f t="shared" si="1370"/>
        <v>RX4MONKTON HALL HOSPITAL</v>
      </c>
      <c r="BE3912" s="104" t="s">
        <v>6442</v>
      </c>
      <c r="BF3912" s="104" t="s">
        <v>6443</v>
      </c>
      <c r="BG3912" s="104" t="s">
        <v>6442</v>
      </c>
      <c r="BH3912" s="104" t="s">
        <v>6443</v>
      </c>
      <c r="BI3912" s="104" t="str">
        <f t="shared" si="1371"/>
        <v>RX4</v>
      </c>
    </row>
    <row r="3913" spans="56:61" hidden="1" x14ac:dyDescent="0.3">
      <c r="BD3913" t="str">
        <f t="shared" si="1370"/>
        <v>RX4MONKWEARMOUTH HOSPITAL</v>
      </c>
      <c r="BE3913" s="104" t="s">
        <v>6573</v>
      </c>
      <c r="BF3913" s="104" t="s">
        <v>6574</v>
      </c>
      <c r="BG3913" s="104" t="s">
        <v>6573</v>
      </c>
      <c r="BH3913" s="104" t="s">
        <v>6574</v>
      </c>
      <c r="BI3913" s="104" t="str">
        <f t="shared" si="1371"/>
        <v>RX4</v>
      </c>
    </row>
    <row r="3914" spans="56:61" hidden="1" x14ac:dyDescent="0.3">
      <c r="BD3914" t="str">
        <f t="shared" si="1370"/>
        <v>RX4MORPETH COTTAGE HOSPITAL</v>
      </c>
      <c r="BE3914" s="104" t="s">
        <v>6466</v>
      </c>
      <c r="BF3914" s="104" t="s">
        <v>6467</v>
      </c>
      <c r="BG3914" s="104" t="s">
        <v>6466</v>
      </c>
      <c r="BH3914" s="104" t="s">
        <v>6467</v>
      </c>
      <c r="BI3914" s="104" t="str">
        <f t="shared" si="1371"/>
        <v>RX4</v>
      </c>
    </row>
    <row r="3915" spans="56:61" hidden="1" x14ac:dyDescent="0.3">
      <c r="BD3915" t="str">
        <f t="shared" si="1370"/>
        <v>RX4NEUROPSYCHIATRY</v>
      </c>
      <c r="BE3915" s="104" t="s">
        <v>6550</v>
      </c>
      <c r="BF3915" s="104" t="s">
        <v>3601</v>
      </c>
      <c r="BG3915" s="104" t="s">
        <v>6550</v>
      </c>
      <c r="BH3915" s="104" t="s">
        <v>3601</v>
      </c>
      <c r="BI3915" s="104" t="str">
        <f t="shared" si="1371"/>
        <v>RX4</v>
      </c>
    </row>
    <row r="3916" spans="56:61" hidden="1" x14ac:dyDescent="0.3">
      <c r="BD3916" t="str">
        <f t="shared" si="1370"/>
        <v>RX4NEWBERRY COTTAGE</v>
      </c>
      <c r="BE3916" s="104" t="s">
        <v>6575</v>
      </c>
      <c r="BF3916" s="104" t="s">
        <v>6576</v>
      </c>
      <c r="BG3916" s="104" t="s">
        <v>6575</v>
      </c>
      <c r="BH3916" s="104" t="s">
        <v>6576</v>
      </c>
      <c r="BI3916" s="104" t="str">
        <f t="shared" si="1371"/>
        <v>RX4</v>
      </c>
    </row>
    <row r="3917" spans="56:61" hidden="1" x14ac:dyDescent="0.3">
      <c r="BD3917" t="str">
        <f t="shared" si="1370"/>
        <v>RX4NEWCASTLE GENERAL HOSPITAL</v>
      </c>
      <c r="BE3917" s="104" t="s">
        <v>6538</v>
      </c>
      <c r="BF3917" s="104" t="s">
        <v>6539</v>
      </c>
      <c r="BG3917" s="104" t="s">
        <v>6538</v>
      </c>
      <c r="BH3917" s="104" t="s">
        <v>6539</v>
      </c>
      <c r="BI3917" s="104" t="str">
        <f t="shared" si="1371"/>
        <v>RX4</v>
      </c>
    </row>
    <row r="3918" spans="56:61" hidden="1" x14ac:dyDescent="0.3">
      <c r="BD3918" t="str">
        <f t="shared" si="1370"/>
        <v>RX4NEWHAVEN COTTAGE</v>
      </c>
      <c r="BE3918" s="104" t="s">
        <v>6577</v>
      </c>
      <c r="BF3918" s="104" t="s">
        <v>6578</v>
      </c>
      <c r="BG3918" s="104" t="s">
        <v>6577</v>
      </c>
      <c r="BH3918" s="104" t="s">
        <v>6578</v>
      </c>
      <c r="BI3918" s="104" t="str">
        <f t="shared" si="1371"/>
        <v>RX4</v>
      </c>
    </row>
    <row r="3919" spans="56:61" hidden="1" x14ac:dyDescent="0.3">
      <c r="BD3919" t="str">
        <f t="shared" si="1370"/>
        <v>RX4NMP - CHILD &amp; FAMILY A</v>
      </c>
      <c r="BE3919" s="104" t="s">
        <v>6587</v>
      </c>
      <c r="BF3919" s="104" t="s">
        <v>6588</v>
      </c>
      <c r="BG3919" s="104" t="s">
        <v>6587</v>
      </c>
      <c r="BH3919" s="104" t="s">
        <v>6588</v>
      </c>
      <c r="BI3919" s="104" t="str">
        <f t="shared" si="1371"/>
        <v>RX4</v>
      </c>
    </row>
    <row r="3920" spans="56:61" hidden="1" x14ac:dyDescent="0.3">
      <c r="BD3920" t="str">
        <f t="shared" si="1370"/>
        <v>RX4NMP - CHILD &amp; FAMILY B</v>
      </c>
      <c r="BE3920" s="104" t="s">
        <v>6424</v>
      </c>
      <c r="BF3920" s="104" t="s">
        <v>6425</v>
      </c>
      <c r="BG3920" s="104" t="s">
        <v>6424</v>
      </c>
      <c r="BH3920" s="104" t="s">
        <v>6425</v>
      </c>
      <c r="BI3920" s="104" t="str">
        <f t="shared" si="1371"/>
        <v>RX4</v>
      </c>
    </row>
    <row r="3921" spans="56:61" hidden="1" x14ac:dyDescent="0.3">
      <c r="BD3921" t="str">
        <f t="shared" si="1370"/>
        <v>RX4NMP - WELLFIELD</v>
      </c>
      <c r="BE3921" s="104" t="s">
        <v>6585</v>
      </c>
      <c r="BF3921" s="104" t="s">
        <v>6586</v>
      </c>
      <c r="BG3921" s="104" t="s">
        <v>6585</v>
      </c>
      <c r="BH3921" s="104" t="s">
        <v>6586</v>
      </c>
      <c r="BI3921" s="104" t="str">
        <f t="shared" si="1371"/>
        <v>RX4</v>
      </c>
    </row>
    <row r="3922" spans="56:61" hidden="1" x14ac:dyDescent="0.3">
      <c r="BD3922" t="str">
        <f t="shared" si="1370"/>
        <v>RX4NORTH TYNESIDE GENERAL HOSPITAL</v>
      </c>
      <c r="BE3922" s="104" t="s">
        <v>6495</v>
      </c>
      <c r="BF3922" s="104" t="s">
        <v>6496</v>
      </c>
      <c r="BG3922" s="104" t="s">
        <v>6495</v>
      </c>
      <c r="BH3922" s="104" t="s">
        <v>6496</v>
      </c>
      <c r="BI3922" s="104" t="str">
        <f t="shared" si="1371"/>
        <v>RX4</v>
      </c>
    </row>
    <row r="3923" spans="56:61" ht="12.75" hidden="1" customHeight="1" x14ac:dyDescent="0.3">
      <c r="BD3923" t="str">
        <f t="shared" si="1370"/>
        <v>RX4NORTHGATE HOSPITAL</v>
      </c>
      <c r="BE3923" s="104" t="s">
        <v>6515</v>
      </c>
      <c r="BF3923" s="104" t="s">
        <v>2108</v>
      </c>
      <c r="BG3923" s="104" t="s">
        <v>6515</v>
      </c>
      <c r="BH3923" s="104" t="s">
        <v>2108</v>
      </c>
      <c r="BI3923" s="104" t="str">
        <f t="shared" si="1371"/>
        <v>RX4</v>
      </c>
    </row>
    <row r="3924" spans="56:61" ht="12.75" hidden="1" customHeight="1" x14ac:dyDescent="0.3">
      <c r="BD3924" t="str">
        <f t="shared" si="1370"/>
        <v>RX4NORTHGATE HOSPITAL SITE</v>
      </c>
      <c r="BE3924" s="104" t="s">
        <v>6456</v>
      </c>
      <c r="BF3924" s="104" t="s">
        <v>6457</v>
      </c>
      <c r="BG3924" s="104" t="s">
        <v>6456</v>
      </c>
      <c r="BH3924" s="104" t="s">
        <v>6457</v>
      </c>
      <c r="BI3924" s="104" t="str">
        <f t="shared" si="1371"/>
        <v>RX4</v>
      </c>
    </row>
    <row r="3925" spans="56:61" hidden="1" x14ac:dyDescent="0.3">
      <c r="BD3925" t="str">
        <f t="shared" si="1370"/>
        <v>RX4NORTHUMBERLAND BAIT</v>
      </c>
      <c r="BE3925" s="104" t="s">
        <v>6627</v>
      </c>
      <c r="BF3925" s="104" t="s">
        <v>6628</v>
      </c>
      <c r="BG3925" s="104" t="s">
        <v>6627</v>
      </c>
      <c r="BH3925" s="104" t="s">
        <v>6628</v>
      </c>
      <c r="BI3925" s="104" t="str">
        <f t="shared" si="1371"/>
        <v>RX4</v>
      </c>
    </row>
    <row r="3926" spans="56:61" ht="12.75" hidden="1" customHeight="1" x14ac:dyDescent="0.3">
      <c r="BD3926" t="str">
        <f t="shared" si="1370"/>
        <v>RX4OLD AGE PSYCHIATRY - TYNEDALE</v>
      </c>
      <c r="BE3926" s="104" t="s">
        <v>6546</v>
      </c>
      <c r="BF3926" s="104" t="s">
        <v>6547</v>
      </c>
      <c r="BG3926" s="104" t="s">
        <v>6546</v>
      </c>
      <c r="BH3926" s="104" t="s">
        <v>6547</v>
      </c>
      <c r="BI3926" s="104" t="str">
        <f t="shared" si="1371"/>
        <v>RX4</v>
      </c>
    </row>
    <row r="3927" spans="56:61" ht="12.75" hidden="1" customHeight="1" x14ac:dyDescent="0.3">
      <c r="BD3927" t="str">
        <f t="shared" si="1370"/>
        <v>RX4OLD AGE PSYCHIATRY NEWCASTLE EAST - AKENSIDE</v>
      </c>
      <c r="BE3927" s="104" t="s">
        <v>6551</v>
      </c>
      <c r="BF3927" s="104" t="s">
        <v>6552</v>
      </c>
      <c r="BG3927" s="104" t="s">
        <v>6551</v>
      </c>
      <c r="BH3927" s="104" t="s">
        <v>6552</v>
      </c>
      <c r="BI3927" s="104" t="str">
        <f t="shared" si="1371"/>
        <v>RX4</v>
      </c>
    </row>
    <row r="3928" spans="56:61" ht="12.75" hidden="1" customHeight="1" x14ac:dyDescent="0.3">
      <c r="BD3928" t="str">
        <f t="shared" si="1370"/>
        <v>RX4OLD AGE PSYCHIATRY NEWCASTLE NORTH - GIBSIDE</v>
      </c>
      <c r="BE3928" s="104" t="s">
        <v>6553</v>
      </c>
      <c r="BF3928" s="104" t="s">
        <v>6554</v>
      </c>
      <c r="BG3928" s="104" t="s">
        <v>6553</v>
      </c>
      <c r="BH3928" s="104" t="s">
        <v>6554</v>
      </c>
      <c r="BI3928" s="104" t="str">
        <f t="shared" si="1371"/>
        <v>RX4</v>
      </c>
    </row>
    <row r="3929" spans="56:61" hidden="1" x14ac:dyDescent="0.3">
      <c r="BD3929" t="str">
        <f t="shared" si="1370"/>
        <v>RX4OLD AGE PSYCHIATRY NEWCASTLE WEST - CASTLESIDE</v>
      </c>
      <c r="BE3929" s="104" t="s">
        <v>6555</v>
      </c>
      <c r="BF3929" s="104" t="s">
        <v>6556</v>
      </c>
      <c r="BG3929" s="104" t="s">
        <v>6555</v>
      </c>
      <c r="BH3929" s="104" t="s">
        <v>6556</v>
      </c>
      <c r="BI3929" s="104" t="str">
        <f t="shared" si="1371"/>
        <v>RX4</v>
      </c>
    </row>
    <row r="3930" spans="56:61" ht="12.75" hidden="1" customHeight="1" x14ac:dyDescent="0.3">
      <c r="BD3930" t="str">
        <f t="shared" si="1370"/>
        <v>RX4PALMER COMMUNITY HOSPITAL</v>
      </c>
      <c r="BE3930" s="104" t="s">
        <v>6432</v>
      </c>
      <c r="BF3930" s="104" t="s">
        <v>6433</v>
      </c>
      <c r="BG3930" s="104" t="s">
        <v>6432</v>
      </c>
      <c r="BH3930" s="104" t="s">
        <v>6433</v>
      </c>
      <c r="BI3930" s="104" t="str">
        <f t="shared" si="1371"/>
        <v>RX4</v>
      </c>
    </row>
    <row r="3931" spans="56:61" hidden="1" x14ac:dyDescent="0.3">
      <c r="BD3931" t="str">
        <f t="shared" si="1370"/>
        <v>RX4PRUDHOE HOSPITAL</v>
      </c>
      <c r="BE3931" s="104" t="s">
        <v>6516</v>
      </c>
      <c r="BF3931" s="104" t="s">
        <v>6517</v>
      </c>
      <c r="BG3931" s="104" t="s">
        <v>6516</v>
      </c>
      <c r="BH3931" s="104" t="s">
        <v>6517</v>
      </c>
      <c r="BI3931" s="104" t="str">
        <f t="shared" si="1371"/>
        <v>RX4</v>
      </c>
    </row>
    <row r="3932" spans="56:61" ht="12.75" hidden="1" customHeight="1" x14ac:dyDescent="0.3">
      <c r="BD3932" t="str">
        <f t="shared" si="1370"/>
        <v>RX4PRUDHOE HOSPITAL SITE</v>
      </c>
      <c r="BE3932" s="104" t="s">
        <v>6458</v>
      </c>
      <c r="BF3932" s="104" t="s">
        <v>6459</v>
      </c>
      <c r="BG3932" s="104" t="s">
        <v>6458</v>
      </c>
      <c r="BH3932" s="104" t="s">
        <v>6459</v>
      </c>
      <c r="BI3932" s="104" t="str">
        <f t="shared" si="1371"/>
        <v>RX4</v>
      </c>
    </row>
    <row r="3933" spans="56:61" hidden="1" x14ac:dyDescent="0.3">
      <c r="BD3933" t="str">
        <f t="shared" si="1370"/>
        <v>RX4REGIONAL EATING DISORDERS</v>
      </c>
      <c r="BE3933" s="104" t="s">
        <v>6414</v>
      </c>
      <c r="BF3933" s="104" t="s">
        <v>6415</v>
      </c>
      <c r="BG3933" s="104" t="s">
        <v>6414</v>
      </c>
      <c r="BH3933" s="104" t="s">
        <v>6415</v>
      </c>
      <c r="BI3933" s="104" t="str">
        <f t="shared" si="1371"/>
        <v>RX4</v>
      </c>
    </row>
    <row r="3934" spans="56:61" hidden="1" x14ac:dyDescent="0.3">
      <c r="BD3934" t="str">
        <f t="shared" si="1370"/>
        <v>RX4REHABILITATION - CHERRY KNOWLE HOSPITAL</v>
      </c>
      <c r="BE3934" s="104" t="s">
        <v>6513</v>
      </c>
      <c r="BF3934" s="104" t="s">
        <v>6514</v>
      </c>
      <c r="BG3934" s="104" t="s">
        <v>6513</v>
      </c>
      <c r="BH3934" s="104" t="s">
        <v>6514</v>
      </c>
      <c r="BI3934" s="104" t="str">
        <f t="shared" si="1371"/>
        <v>RX4</v>
      </c>
    </row>
    <row r="3935" spans="56:61" ht="12.75" hidden="1" customHeight="1" x14ac:dyDescent="0.3">
      <c r="BD3935" t="str">
        <f t="shared" si="1370"/>
        <v>RX4REHABILITATION - TRANWELL UNIT</v>
      </c>
      <c r="BE3935" s="104" t="s">
        <v>6501</v>
      </c>
      <c r="BF3935" s="104" t="s">
        <v>6502</v>
      </c>
      <c r="BG3935" s="104" t="s">
        <v>6501</v>
      </c>
      <c r="BH3935" s="104" t="s">
        <v>6502</v>
      </c>
      <c r="BI3935" s="104" t="str">
        <f t="shared" si="1371"/>
        <v>RX4</v>
      </c>
    </row>
    <row r="3936" spans="56:61" ht="12.75" hidden="1" customHeight="1" x14ac:dyDescent="0.3">
      <c r="BD3936" t="str">
        <f t="shared" si="1370"/>
        <v>RX4REHABILITATION NORTHUMBERLAND - SOUTH WING</v>
      </c>
      <c r="BE3936" s="104" t="s">
        <v>6561</v>
      </c>
      <c r="BF3936" s="104" t="s">
        <v>6562</v>
      </c>
      <c r="BG3936" s="104" t="s">
        <v>6561</v>
      </c>
      <c r="BH3936" s="104" t="s">
        <v>6562</v>
      </c>
      <c r="BI3936" s="104" t="str">
        <f t="shared" si="1371"/>
        <v>RX4</v>
      </c>
    </row>
    <row r="3937" spans="56:61" hidden="1" x14ac:dyDescent="0.3">
      <c r="BD3937" t="str">
        <f t="shared" si="1370"/>
        <v>RX4ROSE LODGE</v>
      </c>
      <c r="BE3937" s="102" t="s">
        <v>9779</v>
      </c>
      <c r="BF3937" s="101" t="s">
        <v>9780</v>
      </c>
      <c r="BG3937" s="102" t="s">
        <v>9779</v>
      </c>
      <c r="BH3937" s="101" t="s">
        <v>9780</v>
      </c>
      <c r="BI3937" s="104" t="str">
        <f t="shared" si="1371"/>
        <v>RX4</v>
      </c>
    </row>
    <row r="3938" spans="56:61" hidden="1" x14ac:dyDescent="0.3">
      <c r="BD3938" t="str">
        <f t="shared" si="1370"/>
        <v>RX4ROSLIN MENTAL HEALTH COMMUNITY UNIT</v>
      </c>
      <c r="BE3938" s="104" t="s">
        <v>6593</v>
      </c>
      <c r="BF3938" s="104" t="s">
        <v>6594</v>
      </c>
      <c r="BG3938" s="104" t="s">
        <v>6593</v>
      </c>
      <c r="BH3938" s="104" t="s">
        <v>6594</v>
      </c>
      <c r="BI3938" s="104" t="str">
        <f t="shared" si="1371"/>
        <v>RX4</v>
      </c>
    </row>
    <row r="3939" spans="56:61" hidden="1" x14ac:dyDescent="0.3">
      <c r="BD3939" t="str">
        <f t="shared" si="1370"/>
        <v>RX4SHEKINAH</v>
      </c>
      <c r="BE3939" s="104" t="s">
        <v>6416</v>
      </c>
      <c r="BF3939" s="104" t="s">
        <v>6417</v>
      </c>
      <c r="BG3939" s="104" t="s">
        <v>6416</v>
      </c>
      <c r="BH3939" s="104" t="s">
        <v>6417</v>
      </c>
      <c r="BI3939" s="104" t="str">
        <f t="shared" si="1371"/>
        <v>RX4</v>
      </c>
    </row>
    <row r="3940" spans="56:61" hidden="1" x14ac:dyDescent="0.3">
      <c r="BD3940" t="str">
        <f t="shared" si="1370"/>
        <v>RX4SHIAN MENTAL HEALTH COMMUNITY UNIT</v>
      </c>
      <c r="BE3940" s="104" t="s">
        <v>6595</v>
      </c>
      <c r="BF3940" s="104" t="s">
        <v>6596</v>
      </c>
      <c r="BG3940" s="104" t="s">
        <v>6595</v>
      </c>
      <c r="BH3940" s="104" t="s">
        <v>6596</v>
      </c>
      <c r="BI3940" s="104" t="str">
        <f t="shared" si="1371"/>
        <v>RX4</v>
      </c>
    </row>
    <row r="3941" spans="56:61" hidden="1" x14ac:dyDescent="0.3">
      <c r="BD3941" t="str">
        <f t="shared" si="1370"/>
        <v>RX4SOLINGEN</v>
      </c>
      <c r="BE3941" s="104" t="s">
        <v>6619</v>
      </c>
      <c r="BF3941" s="104" t="s">
        <v>6620</v>
      </c>
      <c r="BG3941" s="104" t="s">
        <v>6619</v>
      </c>
      <c r="BH3941" s="104" t="s">
        <v>6620</v>
      </c>
      <c r="BI3941" s="104" t="str">
        <f t="shared" si="1371"/>
        <v>RX4</v>
      </c>
    </row>
    <row r="3942" spans="56:61" hidden="1" x14ac:dyDescent="0.3">
      <c r="BD3942" t="str">
        <f t="shared" si="1370"/>
        <v>RX4SOUTH TYNESIDE DISTRICT GENERAL HOSPITAL</v>
      </c>
      <c r="BE3942" s="104" t="s">
        <v>6444</v>
      </c>
      <c r="BF3942" s="104" t="s">
        <v>6445</v>
      </c>
      <c r="BG3942" s="104" t="s">
        <v>6444</v>
      </c>
      <c r="BH3942" s="104" t="s">
        <v>6445</v>
      </c>
      <c r="BI3942" s="104" t="str">
        <f t="shared" si="1371"/>
        <v>RX4</v>
      </c>
    </row>
    <row r="3943" spans="56:61" hidden="1" x14ac:dyDescent="0.3">
      <c r="BD3943" t="str">
        <f t="shared" si="1370"/>
        <v>RX4SPECIAL CARE / REHAB NEWCASTLE</v>
      </c>
      <c r="BE3943" s="104" t="s">
        <v>6557</v>
      </c>
      <c r="BF3943" s="104" t="s">
        <v>6558</v>
      </c>
      <c r="BG3943" s="104" t="s">
        <v>6557</v>
      </c>
      <c r="BH3943" s="104" t="s">
        <v>6558</v>
      </c>
      <c r="BI3943" s="104" t="str">
        <f t="shared" si="1371"/>
        <v>RX4</v>
      </c>
    </row>
    <row r="3944" spans="56:61" hidden="1" x14ac:dyDescent="0.3">
      <c r="BD3944" t="str">
        <f t="shared" ref="BD3944:BD4008" si="1372">CONCATENATE(LEFT(BE3944, 3),BF3944)</f>
        <v>RX4SPITTAL</v>
      </c>
      <c r="BE3944" s="104" t="s">
        <v>6617</v>
      </c>
      <c r="BF3944" s="104" t="s">
        <v>6618</v>
      </c>
      <c r="BG3944" s="104" t="s">
        <v>6617</v>
      </c>
      <c r="BH3944" s="104" t="s">
        <v>6618</v>
      </c>
      <c r="BI3944" s="104" t="str">
        <f t="shared" ref="BI3944:BI4008" si="1373">LEFT(BG3944,3)</f>
        <v>RX4</v>
      </c>
    </row>
    <row r="3945" spans="56:61" hidden="1" x14ac:dyDescent="0.3">
      <c r="BD3945" t="str">
        <f t="shared" si="1372"/>
        <v>RX4SPITTAL MEWS MENTAL HEALTH COMMUNITY UNIT</v>
      </c>
      <c r="BE3945" s="104" t="s">
        <v>6629</v>
      </c>
      <c r="BF3945" s="104" t="s">
        <v>6630</v>
      </c>
      <c r="BG3945" s="104" t="s">
        <v>6629</v>
      </c>
      <c r="BH3945" s="104" t="s">
        <v>6630</v>
      </c>
      <c r="BI3945" s="104" t="str">
        <f t="shared" si="1373"/>
        <v>RX4</v>
      </c>
    </row>
    <row r="3946" spans="56:61" hidden="1" x14ac:dyDescent="0.3">
      <c r="BD3946" t="str">
        <f t="shared" si="1372"/>
        <v>RX4SPRINGDALE MENTAL HEALTH COMMUNITY UNIT</v>
      </c>
      <c r="BE3946" s="104" t="s">
        <v>6613</v>
      </c>
      <c r="BF3946" s="104" t="s">
        <v>6614</v>
      </c>
      <c r="BG3946" s="104" t="s">
        <v>6613</v>
      </c>
      <c r="BH3946" s="104" t="s">
        <v>6614</v>
      </c>
      <c r="BI3946" s="104" t="str">
        <f t="shared" si="1373"/>
        <v>RX4</v>
      </c>
    </row>
    <row r="3947" spans="56:61" hidden="1" x14ac:dyDescent="0.3">
      <c r="BD3947" t="str">
        <f t="shared" si="1372"/>
        <v>RX4ST ALBANS MENTAL HEALTH COMMUNITY UNIT</v>
      </c>
      <c r="BE3947" s="104" t="s">
        <v>6597</v>
      </c>
      <c r="BF3947" s="104" t="s">
        <v>6598</v>
      </c>
      <c r="BG3947" s="104" t="s">
        <v>6597</v>
      </c>
      <c r="BH3947" s="104" t="s">
        <v>6598</v>
      </c>
      <c r="BI3947" s="104" t="str">
        <f t="shared" si="1373"/>
        <v>RX4</v>
      </c>
    </row>
    <row r="3948" spans="56:61" hidden="1" x14ac:dyDescent="0.3">
      <c r="BD3948" t="str">
        <f t="shared" si="1372"/>
        <v>RX4ST GEORGES HOSPITAL SITE (MORPETH)</v>
      </c>
      <c r="BE3948" s="104" t="s">
        <v>6530</v>
      </c>
      <c r="BF3948" s="104" t="s">
        <v>6531</v>
      </c>
      <c r="BG3948" s="104" t="s">
        <v>6530</v>
      </c>
      <c r="BH3948" s="104" t="s">
        <v>6531</v>
      </c>
      <c r="BI3948" s="104" t="str">
        <f t="shared" si="1373"/>
        <v>RX4</v>
      </c>
    </row>
    <row r="3949" spans="56:61" hidden="1" x14ac:dyDescent="0.3">
      <c r="BD3949" t="str">
        <f t="shared" si="1372"/>
        <v>RX4ST NICHOLAS HOSPITAL (NEWCASTLE UPON TYNE)</v>
      </c>
      <c r="BE3949" s="104" t="s">
        <v>6534</v>
      </c>
      <c r="BF3949" s="104" t="s">
        <v>6535</v>
      </c>
      <c r="BG3949" s="104" t="s">
        <v>6534</v>
      </c>
      <c r="BH3949" s="104" t="s">
        <v>6535</v>
      </c>
      <c r="BI3949" s="104" t="str">
        <f t="shared" si="1373"/>
        <v>RX4</v>
      </c>
    </row>
    <row r="3950" spans="56:61" hidden="1" x14ac:dyDescent="0.3">
      <c r="BD3950" t="str">
        <f t="shared" si="1372"/>
        <v>RX4STONECRAFT MENTAL HEALTH COMMUNITY UNIT</v>
      </c>
      <c r="BE3950" s="104" t="s">
        <v>6599</v>
      </c>
      <c r="BF3950" s="104" t="s">
        <v>6600</v>
      </c>
      <c r="BG3950" s="104" t="s">
        <v>6599</v>
      </c>
      <c r="BH3950" s="104" t="s">
        <v>6600</v>
      </c>
      <c r="BI3950" s="104" t="str">
        <f t="shared" si="1373"/>
        <v>RX4</v>
      </c>
    </row>
    <row r="3951" spans="56:61" hidden="1" x14ac:dyDescent="0.3">
      <c r="BD3951" t="str">
        <f t="shared" si="1372"/>
        <v>RX4SUNDERLAND EYE INFIRMARY</v>
      </c>
      <c r="BE3951" s="104" t="s">
        <v>6565</v>
      </c>
      <c r="BF3951" s="104" t="s">
        <v>6566</v>
      </c>
      <c r="BG3951" s="104" t="s">
        <v>6565</v>
      </c>
      <c r="BH3951" s="104" t="s">
        <v>6566</v>
      </c>
      <c r="BI3951" s="104" t="str">
        <f t="shared" si="1373"/>
        <v>RX4</v>
      </c>
    </row>
    <row r="3952" spans="56:61" hidden="1" x14ac:dyDescent="0.3">
      <c r="BD3952" t="str">
        <f t="shared" si="1372"/>
        <v>RX4SUNDERLAND ROYAL HOSPITAL</v>
      </c>
      <c r="BE3952" s="104" t="s">
        <v>6569</v>
      </c>
      <c r="BF3952" s="104" t="s">
        <v>6570</v>
      </c>
      <c r="BG3952" s="104" t="s">
        <v>6569</v>
      </c>
      <c r="BH3952" s="104" t="s">
        <v>6570</v>
      </c>
      <c r="BI3952" s="104" t="str">
        <f t="shared" si="1373"/>
        <v>RX4</v>
      </c>
    </row>
    <row r="3953" spans="56:61" hidden="1" x14ac:dyDescent="0.3">
      <c r="BD3953" t="str">
        <f t="shared" si="1372"/>
        <v>RX4SWALWELL</v>
      </c>
      <c r="BE3953" s="104" t="s">
        <v>6430</v>
      </c>
      <c r="BF3953" s="104" t="s">
        <v>6431</v>
      </c>
      <c r="BG3953" s="104" t="s">
        <v>6430</v>
      </c>
      <c r="BH3953" s="104" t="s">
        <v>6431</v>
      </c>
      <c r="BI3953" s="104" t="str">
        <f t="shared" si="1373"/>
        <v>RX4</v>
      </c>
    </row>
    <row r="3954" spans="56:61" hidden="1" x14ac:dyDescent="0.3">
      <c r="BD3954" t="str">
        <f t="shared" si="1372"/>
        <v>RX4TAVISTOCK SQUARE MENTAL HEALTH COMMUNITY UNIT</v>
      </c>
      <c r="BE3954" s="104" t="s">
        <v>6601</v>
      </c>
      <c r="BF3954" s="104" t="s">
        <v>6602</v>
      </c>
      <c r="BG3954" s="104" t="s">
        <v>6601</v>
      </c>
      <c r="BH3954" s="104" t="s">
        <v>6602</v>
      </c>
      <c r="BI3954" s="104" t="str">
        <f t="shared" si="1373"/>
        <v>RX4</v>
      </c>
    </row>
    <row r="3955" spans="56:61" hidden="1" x14ac:dyDescent="0.3">
      <c r="BD3955" t="str">
        <f t="shared" si="1372"/>
        <v>RX4THE CHESTERS MENTAL HEALTH COMMUNITY UNIT</v>
      </c>
      <c r="BE3955" s="104" t="s">
        <v>6603</v>
      </c>
      <c r="BF3955" s="104" t="s">
        <v>6604</v>
      </c>
      <c r="BG3955" s="104" t="s">
        <v>6603</v>
      </c>
      <c r="BH3955" s="104" t="s">
        <v>6604</v>
      </c>
      <c r="BI3955" s="104" t="str">
        <f t="shared" si="1373"/>
        <v>RX4</v>
      </c>
    </row>
    <row r="3956" spans="56:61" hidden="1" x14ac:dyDescent="0.3">
      <c r="BD3956" t="str">
        <f t="shared" si="1372"/>
        <v>RX4THE CONSULTING ROOMS</v>
      </c>
      <c r="BE3956" s="104" t="s">
        <v>6468</v>
      </c>
      <c r="BF3956" s="104" t="s">
        <v>6469</v>
      </c>
      <c r="BG3956" s="104" t="s">
        <v>6468</v>
      </c>
      <c r="BH3956" s="104" t="s">
        <v>6469</v>
      </c>
      <c r="BI3956" s="104" t="str">
        <f t="shared" si="1373"/>
        <v>RX4</v>
      </c>
    </row>
    <row r="3957" spans="56:61" hidden="1" x14ac:dyDescent="0.3">
      <c r="BD3957" t="str">
        <f t="shared" si="1372"/>
        <v>RX4THE GRANGE</v>
      </c>
      <c r="BE3957" s="104" t="s">
        <v>6494</v>
      </c>
      <c r="BF3957" s="104" t="s">
        <v>1965</v>
      </c>
      <c r="BG3957" s="104" t="s">
        <v>6494</v>
      </c>
      <c r="BH3957" s="104" t="s">
        <v>1965</v>
      </c>
      <c r="BI3957" s="104" t="str">
        <f t="shared" si="1373"/>
        <v>RX4</v>
      </c>
    </row>
    <row r="3958" spans="56:61" hidden="1" x14ac:dyDescent="0.3">
      <c r="BD3958" t="str">
        <f t="shared" si="1372"/>
        <v>RX4THE RIDING MENTAL HEALTH COMMUNITY UNIT</v>
      </c>
      <c r="BE3958" s="104" t="s">
        <v>6470</v>
      </c>
      <c r="BF3958" s="104" t="s">
        <v>6471</v>
      </c>
      <c r="BG3958" s="104" t="s">
        <v>6470</v>
      </c>
      <c r="BH3958" s="104" t="s">
        <v>6471</v>
      </c>
      <c r="BI3958" s="104" t="str">
        <f t="shared" si="1373"/>
        <v>RX4</v>
      </c>
    </row>
    <row r="3959" spans="56:61" hidden="1" x14ac:dyDescent="0.3">
      <c r="BD3959" t="str">
        <f t="shared" si="1372"/>
        <v>RX4THE WILLOWS (MORPETH)</v>
      </c>
      <c r="BE3959" s="104" t="s">
        <v>6412</v>
      </c>
      <c r="BF3959" s="104" t="s">
        <v>6413</v>
      </c>
      <c r="BG3959" s="104" t="s">
        <v>6412</v>
      </c>
      <c r="BH3959" s="104" t="s">
        <v>6413</v>
      </c>
      <c r="BI3959" s="104" t="str">
        <f t="shared" si="1373"/>
        <v>RX4</v>
      </c>
    </row>
    <row r="3960" spans="56:61" hidden="1" x14ac:dyDescent="0.3">
      <c r="BD3960" t="str">
        <f t="shared" si="1372"/>
        <v>RX4TRANWELL UNIT</v>
      </c>
      <c r="BE3960" s="104" t="s">
        <v>6426</v>
      </c>
      <c r="BF3960" s="104" t="s">
        <v>6427</v>
      </c>
      <c r="BG3960" s="104" t="s">
        <v>6426</v>
      </c>
      <c r="BH3960" s="104" t="s">
        <v>6427</v>
      </c>
      <c r="BI3960" s="104" t="str">
        <f t="shared" si="1373"/>
        <v>RX4</v>
      </c>
    </row>
    <row r="3961" spans="56:61" hidden="1" x14ac:dyDescent="0.3">
      <c r="BD3961" t="str">
        <f t="shared" si="1372"/>
        <v>RX4TREATMENT UNIT</v>
      </c>
      <c r="BE3961" s="104" t="s">
        <v>6579</v>
      </c>
      <c r="BF3961" s="104" t="s">
        <v>6580</v>
      </c>
      <c r="BG3961" s="104" t="s">
        <v>6579</v>
      </c>
      <c r="BH3961" s="104" t="s">
        <v>6580</v>
      </c>
      <c r="BI3961" s="104" t="str">
        <f t="shared" si="1373"/>
        <v>RX4</v>
      </c>
    </row>
    <row r="3962" spans="56:61" hidden="1" x14ac:dyDescent="0.3">
      <c r="BD3962" t="str">
        <f t="shared" si="1372"/>
        <v>RX4WALKERGATE HOSPITAL</v>
      </c>
      <c r="BE3962" s="104" t="s">
        <v>6532</v>
      </c>
      <c r="BF3962" s="104" t="s">
        <v>6533</v>
      </c>
      <c r="BG3962" s="104" t="s">
        <v>6532</v>
      </c>
      <c r="BH3962" s="104" t="s">
        <v>6533</v>
      </c>
      <c r="BI3962" s="104" t="str">
        <f t="shared" si="1373"/>
        <v>RX4</v>
      </c>
    </row>
    <row r="3963" spans="56:61" hidden="1" x14ac:dyDescent="0.3">
      <c r="BD3963" t="str">
        <f t="shared" si="1372"/>
        <v>RX4WALKERGATE PARK HOSPITAL</v>
      </c>
      <c r="BE3963" s="104" t="s">
        <v>6621</v>
      </c>
      <c r="BF3963" s="104" t="s">
        <v>6622</v>
      </c>
      <c r="BG3963" s="104" t="s">
        <v>6621</v>
      </c>
      <c r="BH3963" s="104" t="s">
        <v>6622</v>
      </c>
      <c r="BI3963" s="104" t="str">
        <f t="shared" si="1373"/>
        <v>RX4</v>
      </c>
    </row>
    <row r="3964" spans="56:61" hidden="1" x14ac:dyDescent="0.3">
      <c r="BD3964" t="str">
        <f t="shared" si="1372"/>
        <v>RX4WANSBECK GENERAL HOSPITAL</v>
      </c>
      <c r="BE3964" s="104" t="s">
        <v>6505</v>
      </c>
      <c r="BF3964" s="104" t="s">
        <v>6506</v>
      </c>
      <c r="BG3964" s="104" t="s">
        <v>6505</v>
      </c>
      <c r="BH3964" s="104" t="s">
        <v>6506</v>
      </c>
      <c r="BI3964" s="104" t="str">
        <f t="shared" si="1373"/>
        <v>RX4</v>
      </c>
    </row>
    <row r="3965" spans="56:61" ht="12.75" hidden="1" customHeight="1" x14ac:dyDescent="0.3">
      <c r="BD3965" t="str">
        <f t="shared" si="1372"/>
        <v>RX4WARRINGTON MENTAL HEALTH COMMUNITY UNIT</v>
      </c>
      <c r="BE3965" s="104" t="s">
        <v>6605</v>
      </c>
      <c r="BF3965" s="104" t="s">
        <v>6606</v>
      </c>
      <c r="BG3965" s="104" t="s">
        <v>6605</v>
      </c>
      <c r="BH3965" s="104" t="s">
        <v>6606</v>
      </c>
      <c r="BI3965" s="104" t="str">
        <f t="shared" si="1373"/>
        <v>RX4</v>
      </c>
    </row>
    <row r="3966" spans="56:61" ht="12.75" hidden="1" customHeight="1" x14ac:dyDescent="0.3">
      <c r="BD3966" t="str">
        <f t="shared" si="1372"/>
        <v>RX4WEST VIEW MENTAL HEALTH COMMUNITY UNIT</v>
      </c>
      <c r="BE3966" s="104" t="s">
        <v>6607</v>
      </c>
      <c r="BF3966" s="104" t="s">
        <v>6608</v>
      </c>
      <c r="BG3966" s="104" t="s">
        <v>6607</v>
      </c>
      <c r="BH3966" s="104" t="s">
        <v>6608</v>
      </c>
      <c r="BI3966" s="104" t="str">
        <f t="shared" si="1373"/>
        <v>RX4</v>
      </c>
    </row>
    <row r="3967" spans="56:61" ht="12.75" hidden="1" customHeight="1" x14ac:dyDescent="0.3">
      <c r="BD3967" t="str">
        <f t="shared" si="1372"/>
        <v>RX4WESTBRIDGE UNIT</v>
      </c>
      <c r="BE3967" s="104" t="s">
        <v>6528</v>
      </c>
      <c r="BF3967" s="104" t="s">
        <v>6529</v>
      </c>
      <c r="BG3967" s="104" t="s">
        <v>6528</v>
      </c>
      <c r="BH3967" s="104" t="s">
        <v>6529</v>
      </c>
      <c r="BI3967" s="104" t="str">
        <f t="shared" si="1373"/>
        <v>RX4</v>
      </c>
    </row>
    <row r="3968" spans="56:61" ht="12.75" hidden="1" customHeight="1" x14ac:dyDescent="0.3">
      <c r="BD3968" t="str">
        <f t="shared" si="1372"/>
        <v>RX4WHITBY RISE</v>
      </c>
      <c r="BE3968" s="104" t="s">
        <v>6418</v>
      </c>
      <c r="BF3968" s="104" t="s">
        <v>6419</v>
      </c>
      <c r="BG3968" s="104" t="s">
        <v>6418</v>
      </c>
      <c r="BH3968" s="104" t="s">
        <v>6419</v>
      </c>
      <c r="BI3968" s="104" t="str">
        <f t="shared" si="1373"/>
        <v>RX4</v>
      </c>
    </row>
    <row r="3969" spans="56:61" ht="12.75" hidden="1" customHeight="1" x14ac:dyDescent="0.3">
      <c r="BD3969" t="str">
        <f t="shared" si="1372"/>
        <v>RX4WHITLEY BAY</v>
      </c>
      <c r="BE3969" s="104" t="s">
        <v>6503</v>
      </c>
      <c r="BF3969" s="104" t="s">
        <v>6504</v>
      </c>
      <c r="BG3969" s="104" t="s">
        <v>6503</v>
      </c>
      <c r="BH3969" s="104" t="s">
        <v>6504</v>
      </c>
      <c r="BI3969" s="104" t="str">
        <f t="shared" si="1373"/>
        <v>RX4</v>
      </c>
    </row>
    <row r="3970" spans="56:61" hidden="1" x14ac:dyDescent="0.3">
      <c r="BD3970" t="str">
        <f t="shared" si="1372"/>
        <v>RX4WOODLAND VIEW</v>
      </c>
      <c r="BE3970" s="104" t="s">
        <v>6623</v>
      </c>
      <c r="BF3970" s="104" t="s">
        <v>6624</v>
      </c>
      <c r="BG3970" s="104" t="s">
        <v>6623</v>
      </c>
      <c r="BH3970" s="104" t="s">
        <v>6624</v>
      </c>
      <c r="BI3970" s="104" t="str">
        <f t="shared" si="1373"/>
        <v>RX4</v>
      </c>
    </row>
    <row r="3971" spans="56:61" hidden="1" x14ac:dyDescent="0.3">
      <c r="BD3971" t="str">
        <f t="shared" si="1372"/>
        <v>RX4WOODLANDS COTTAGE MENTAL HEALTH COMMUNITY UNIT</v>
      </c>
      <c r="BE3971" s="104" t="s">
        <v>6609</v>
      </c>
      <c r="BF3971" s="104" t="s">
        <v>6610</v>
      </c>
      <c r="BG3971" s="104" t="s">
        <v>6609</v>
      </c>
      <c r="BH3971" s="104" t="s">
        <v>6610</v>
      </c>
      <c r="BI3971" s="104" t="str">
        <f t="shared" si="1373"/>
        <v>RX4</v>
      </c>
    </row>
    <row r="3972" spans="56:61" ht="12.75" hidden="1" customHeight="1" x14ac:dyDescent="0.3">
      <c r="BD3972" t="str">
        <f t="shared" si="1372"/>
        <v>RX4WOODLEY HALL</v>
      </c>
      <c r="BE3972" s="104" t="s">
        <v>6583</v>
      </c>
      <c r="BF3972" s="104" t="s">
        <v>6584</v>
      </c>
      <c r="BG3972" s="104" t="s">
        <v>6583</v>
      </c>
      <c r="BH3972" s="104" t="s">
        <v>6584</v>
      </c>
      <c r="BI3972" s="104" t="str">
        <f t="shared" si="1373"/>
        <v>RX4</v>
      </c>
    </row>
    <row r="3973" spans="56:61" hidden="1" x14ac:dyDescent="0.3">
      <c r="BD3973" t="str">
        <f t="shared" si="1372"/>
        <v>RX4WOOLSINGTON MENTAL HEALTH COMMUNITY UNIT</v>
      </c>
      <c r="BE3973" s="104" t="s">
        <v>6611</v>
      </c>
      <c r="BF3973" s="104" t="s">
        <v>6612</v>
      </c>
      <c r="BG3973" s="104" t="s">
        <v>6611</v>
      </c>
      <c r="BH3973" s="104" t="s">
        <v>6612</v>
      </c>
      <c r="BI3973" s="104" t="str">
        <f t="shared" si="1373"/>
        <v>RX4</v>
      </c>
    </row>
    <row r="3974" spans="56:61" hidden="1" x14ac:dyDescent="0.3">
      <c r="BD3974" t="str">
        <f t="shared" si="1372"/>
        <v>RX4YOUNG PEOPLES UNIT</v>
      </c>
      <c r="BE3974" s="104" t="s">
        <v>6559</v>
      </c>
      <c r="BF3974" s="104" t="s">
        <v>6560</v>
      </c>
      <c r="BG3974" s="104" t="s">
        <v>6559</v>
      </c>
      <c r="BH3974" s="104" t="s">
        <v>6560</v>
      </c>
      <c r="BI3974" s="104" t="str">
        <f t="shared" si="1373"/>
        <v>RX4</v>
      </c>
    </row>
    <row r="3975" spans="56:61" hidden="1" x14ac:dyDescent="0.3">
      <c r="BD3975" t="str">
        <f t="shared" si="1372"/>
        <v>RXAANCORA HOUSE</v>
      </c>
      <c r="BE3975" s="94" t="s">
        <v>10038</v>
      </c>
      <c r="BF3975" s="94" t="s">
        <v>10039</v>
      </c>
      <c r="BG3975" s="94" t="s">
        <v>10038</v>
      </c>
      <c r="BH3975" s="94" t="s">
        <v>10039</v>
      </c>
      <c r="BI3975" s="94" t="str">
        <f t="shared" si="1373"/>
        <v>RXA</v>
      </c>
    </row>
    <row r="3976" spans="56:61" hidden="1" x14ac:dyDescent="0.3">
      <c r="BD3976" t="str">
        <f t="shared" si="1372"/>
        <v>RXABOWMERE HOSPITAL</v>
      </c>
      <c r="BE3976" s="94" t="s">
        <v>6637</v>
      </c>
      <c r="BF3976" s="94" t="s">
        <v>6638</v>
      </c>
      <c r="BG3976" s="94" t="s">
        <v>6637</v>
      </c>
      <c r="BH3976" s="94" t="s">
        <v>6638</v>
      </c>
      <c r="BI3976" s="94" t="str">
        <f t="shared" si="1373"/>
        <v>RXA</v>
      </c>
    </row>
    <row r="3977" spans="56:61" hidden="1" x14ac:dyDescent="0.3">
      <c r="BD3977" t="str">
        <f t="shared" si="1372"/>
        <v>RXACHERRYBANK</v>
      </c>
      <c r="BE3977" s="94" t="s">
        <v>6641</v>
      </c>
      <c r="BF3977" s="94" t="s">
        <v>6642</v>
      </c>
      <c r="BG3977" s="94" t="s">
        <v>6641</v>
      </c>
      <c r="BH3977" s="94" t="s">
        <v>6642</v>
      </c>
      <c r="BI3977" s="94" t="str">
        <f t="shared" si="1373"/>
        <v>RXA</v>
      </c>
    </row>
    <row r="3978" spans="56:61" hidden="1" x14ac:dyDescent="0.3">
      <c r="BD3978" t="str">
        <f t="shared" si="1372"/>
        <v>RXACLATTERBRIDGE HOSPITAL PSYCH SERVICES</v>
      </c>
      <c r="BE3978" s="94" t="s">
        <v>8910</v>
      </c>
      <c r="BF3978" s="94" t="s">
        <v>9656</v>
      </c>
      <c r="BG3978" s="94" t="s">
        <v>8910</v>
      </c>
      <c r="BH3978" s="94" t="s">
        <v>9656</v>
      </c>
      <c r="BI3978" s="94" t="str">
        <f t="shared" si="1373"/>
        <v>RXA</v>
      </c>
    </row>
    <row r="3979" spans="56:61" hidden="1" x14ac:dyDescent="0.3">
      <c r="BD3979" t="str">
        <f t="shared" si="1372"/>
        <v>RXAEASTWAY INPATIENTS</v>
      </c>
      <c r="BE3979" s="94" t="s">
        <v>8909</v>
      </c>
      <c r="BF3979" s="94" t="s">
        <v>9657</v>
      </c>
      <c r="BG3979" s="94" t="s">
        <v>8909</v>
      </c>
      <c r="BH3979" s="94" t="s">
        <v>9657</v>
      </c>
      <c r="BI3979" s="94" t="str">
        <f t="shared" si="1373"/>
        <v>RXA</v>
      </c>
    </row>
    <row r="3980" spans="56:61" hidden="1" x14ac:dyDescent="0.3">
      <c r="BD3980" t="str">
        <f t="shared" si="1372"/>
        <v>RXAELLESMERE PORT HOSPITAL</v>
      </c>
      <c r="BE3980" s="94" t="s">
        <v>6661</v>
      </c>
      <c r="BF3980" s="94" t="s">
        <v>6662</v>
      </c>
      <c r="BG3980" s="94" t="s">
        <v>6661</v>
      </c>
      <c r="BH3980" s="94" t="s">
        <v>6662</v>
      </c>
      <c r="BI3980" s="94" t="str">
        <f t="shared" si="1373"/>
        <v>RXA</v>
      </c>
    </row>
    <row r="3981" spans="56:61" hidden="1" x14ac:dyDescent="0.3">
      <c r="BD3981" t="str">
        <f t="shared" si="1372"/>
        <v>RXAJOCELYN SOLLY</v>
      </c>
      <c r="BE3981" s="94" t="s">
        <v>6647</v>
      </c>
      <c r="BF3981" s="94" t="s">
        <v>6648</v>
      </c>
      <c r="BG3981" s="94" t="s">
        <v>6647</v>
      </c>
      <c r="BH3981" s="94" t="s">
        <v>6648</v>
      </c>
      <c r="BI3981" s="94" t="str">
        <f t="shared" si="1373"/>
        <v>RXA</v>
      </c>
    </row>
    <row r="3982" spans="56:61" hidden="1" x14ac:dyDescent="0.3">
      <c r="BD3982" t="str">
        <f t="shared" si="1372"/>
        <v>RXAKEMPLE UNIT</v>
      </c>
      <c r="BE3982" s="94" t="s">
        <v>6659</v>
      </c>
      <c r="BF3982" s="94" t="s">
        <v>6660</v>
      </c>
      <c r="BG3982" s="94" t="s">
        <v>6659</v>
      </c>
      <c r="BH3982" s="94" t="s">
        <v>6660</v>
      </c>
      <c r="BI3982" s="94" t="str">
        <f t="shared" si="1373"/>
        <v>RXA</v>
      </c>
    </row>
    <row r="3983" spans="56:61" hidden="1" x14ac:dyDescent="0.3">
      <c r="BD3983" t="str">
        <f t="shared" si="1372"/>
        <v>RXALEIGHTON HOSPITAL</v>
      </c>
      <c r="BE3983" s="94" t="s">
        <v>6651</v>
      </c>
      <c r="BF3983" s="94" t="s">
        <v>6652</v>
      </c>
      <c r="BG3983" s="94" t="s">
        <v>6651</v>
      </c>
      <c r="BH3983" s="94" t="s">
        <v>6652</v>
      </c>
      <c r="BI3983" s="94" t="str">
        <f t="shared" si="1373"/>
        <v>RXA</v>
      </c>
    </row>
    <row r="3984" spans="56:61" hidden="1" x14ac:dyDescent="0.3">
      <c r="BD3984" t="str">
        <f t="shared" si="1372"/>
        <v>RXALEIGHTON MENTAL HEALTH UNIT</v>
      </c>
      <c r="BE3984" s="94" t="s">
        <v>6639</v>
      </c>
      <c r="BF3984" s="94" t="s">
        <v>6640</v>
      </c>
      <c r="BG3984" s="94" t="s">
        <v>6639</v>
      </c>
      <c r="BH3984" s="94" t="s">
        <v>6640</v>
      </c>
      <c r="BI3984" s="94" t="str">
        <f t="shared" si="1373"/>
        <v>RXA</v>
      </c>
    </row>
    <row r="3985" spans="56:61" hidden="1" x14ac:dyDescent="0.3">
      <c r="BD3985" t="str">
        <f t="shared" si="1372"/>
        <v>RXALIASON PSYCHIATRY WEST</v>
      </c>
      <c r="BE3985" s="94" t="s">
        <v>6649</v>
      </c>
      <c r="BF3985" s="94" t="s">
        <v>6650</v>
      </c>
      <c r="BG3985" s="94" t="s">
        <v>6649</v>
      </c>
      <c r="BH3985" s="94" t="s">
        <v>6650</v>
      </c>
      <c r="BI3985" s="94" t="str">
        <f t="shared" si="1373"/>
        <v>RXA</v>
      </c>
    </row>
    <row r="3986" spans="56:61" hidden="1" x14ac:dyDescent="0.3">
      <c r="BD3986" t="str">
        <f t="shared" si="1372"/>
        <v>RXALIME WALK HOUSE</v>
      </c>
      <c r="BE3986" s="94" t="s">
        <v>8911</v>
      </c>
      <c r="BF3986" t="s">
        <v>9823</v>
      </c>
      <c r="BG3986" s="94" t="s">
        <v>8911</v>
      </c>
      <c r="BH3986" t="s">
        <v>9823</v>
      </c>
      <c r="BI3986" s="94" t="str">
        <f t="shared" si="1373"/>
        <v>RXA</v>
      </c>
    </row>
    <row r="3987" spans="56:61" hidden="1" x14ac:dyDescent="0.3">
      <c r="BD3987" t="str">
        <f t="shared" si="1372"/>
        <v>RXAMACCLESFIELD MENTAL HEALTH</v>
      </c>
      <c r="BE3987" s="94" t="s">
        <v>6663</v>
      </c>
      <c r="BF3987" s="94" t="s">
        <v>6664</v>
      </c>
      <c r="BG3987" s="94" t="s">
        <v>6663</v>
      </c>
      <c r="BH3987" s="94" t="s">
        <v>6664</v>
      </c>
      <c r="BI3987" s="94" t="str">
        <f t="shared" si="1373"/>
        <v>RXA</v>
      </c>
    </row>
    <row r="3988" spans="56:61" hidden="1" x14ac:dyDescent="0.3">
      <c r="BD3988" t="str">
        <f t="shared" si="1372"/>
        <v>RXAMARY DENDY UNIT</v>
      </c>
      <c r="BE3988" s="94" t="s">
        <v>6645</v>
      </c>
      <c r="BF3988" s="94" t="s">
        <v>6646</v>
      </c>
      <c r="BG3988" s="94" t="s">
        <v>6645</v>
      </c>
      <c r="BH3988" s="94" t="s">
        <v>6646</v>
      </c>
      <c r="BI3988" s="94" t="str">
        <f t="shared" si="1373"/>
        <v>RXA</v>
      </c>
    </row>
    <row r="3989" spans="56:61" hidden="1" x14ac:dyDescent="0.3">
      <c r="BD3989" t="str">
        <f t="shared" si="1372"/>
        <v>RXARESPITE THORN HEYS</v>
      </c>
      <c r="BE3989" s="94" t="s">
        <v>8913</v>
      </c>
      <c r="BF3989" s="94" t="s">
        <v>9658</v>
      </c>
      <c r="BG3989" s="94" t="s">
        <v>8913</v>
      </c>
      <c r="BH3989" s="94" t="s">
        <v>9658</v>
      </c>
      <c r="BI3989" s="94" t="str">
        <f t="shared" si="1373"/>
        <v>RXA</v>
      </c>
    </row>
    <row r="3990" spans="56:61" ht="15" hidden="1" customHeight="1" x14ac:dyDescent="0.3">
      <c r="BD3990" t="str">
        <f t="shared" si="1372"/>
        <v>RXAROSEMOUNT</v>
      </c>
      <c r="BE3990" s="94" t="s">
        <v>6643</v>
      </c>
      <c r="BF3990" s="94" t="s">
        <v>6644</v>
      </c>
      <c r="BG3990" s="94" t="s">
        <v>6643</v>
      </c>
      <c r="BH3990" s="94" t="s">
        <v>6644</v>
      </c>
      <c r="BI3990" s="94" t="str">
        <f t="shared" si="1373"/>
        <v>RXA</v>
      </c>
    </row>
    <row r="3991" spans="56:61" hidden="1" x14ac:dyDescent="0.3">
      <c r="BD3991" t="str">
        <f t="shared" si="1372"/>
        <v>RXASOUTH CHESHIRE &amp; VALE ROYAL</v>
      </c>
      <c r="BE3991" s="94" t="s">
        <v>6655</v>
      </c>
      <c r="BF3991" s="94" t="s">
        <v>6656</v>
      </c>
      <c r="BG3991" s="94" t="s">
        <v>6655</v>
      </c>
      <c r="BH3991" s="94" t="s">
        <v>6656</v>
      </c>
      <c r="BI3991" s="94" t="str">
        <f t="shared" si="1373"/>
        <v>RXA</v>
      </c>
    </row>
    <row r="3992" spans="56:61" hidden="1" x14ac:dyDescent="0.3">
      <c r="BD3992" t="str">
        <f t="shared" si="1372"/>
        <v>RXASPRINGBANK</v>
      </c>
      <c r="BE3992" s="94" t="s">
        <v>6653</v>
      </c>
      <c r="BF3992" s="94" t="s">
        <v>6654</v>
      </c>
      <c r="BG3992" s="94" t="s">
        <v>6653</v>
      </c>
      <c r="BH3992" s="94" t="s">
        <v>6654</v>
      </c>
      <c r="BI3992" s="94" t="str">
        <f t="shared" si="1373"/>
        <v>RXA</v>
      </c>
    </row>
    <row r="3993" spans="56:61" hidden="1" x14ac:dyDescent="0.3">
      <c r="BD3993" t="str">
        <f t="shared" si="1372"/>
        <v>RXAST CATHERINES HOSPITAL</v>
      </c>
      <c r="BE3993" s="94" t="s">
        <v>6635</v>
      </c>
      <c r="BF3993" s="94" t="s">
        <v>6636</v>
      </c>
      <c r="BG3993" s="94" t="s">
        <v>6635</v>
      </c>
      <c r="BH3993" s="94" t="s">
        <v>6636</v>
      </c>
      <c r="BI3993" s="94" t="str">
        <f t="shared" si="1373"/>
        <v>RXA</v>
      </c>
    </row>
    <row r="3994" spans="56:61" ht="12.75" hidden="1" customHeight="1" x14ac:dyDescent="0.3">
      <c r="BD3994" t="str">
        <f t="shared" si="1372"/>
        <v>RXATRAFFORD LD</v>
      </c>
      <c r="BE3994" s="94" t="s">
        <v>6657</v>
      </c>
      <c r="BF3994" s="94" t="s">
        <v>6658</v>
      </c>
      <c r="BG3994" s="94" t="s">
        <v>6657</v>
      </c>
      <c r="BH3994" s="94" t="s">
        <v>6658</v>
      </c>
      <c r="BI3994" s="94" t="str">
        <f t="shared" si="1373"/>
        <v>RXA</v>
      </c>
    </row>
    <row r="3995" spans="56:61" hidden="1" x14ac:dyDescent="0.3">
      <c r="BD3995" t="str">
        <f t="shared" si="1372"/>
        <v>RXAVICTORIA CENTRAL HOSPITAL</v>
      </c>
      <c r="BE3995" s="94" t="s">
        <v>6633</v>
      </c>
      <c r="BF3995" s="94" t="s">
        <v>6634</v>
      </c>
      <c r="BG3995" s="94" t="s">
        <v>6633</v>
      </c>
      <c r="BH3995" s="94" t="s">
        <v>6634</v>
      </c>
      <c r="BI3995" s="94" t="str">
        <f t="shared" si="1373"/>
        <v>RXA</v>
      </c>
    </row>
    <row r="3996" spans="56:61" hidden="1" x14ac:dyDescent="0.3">
      <c r="BD3996" t="str">
        <f t="shared" si="1372"/>
        <v>RXAYPC- PINE LODGE</v>
      </c>
      <c r="BE3996" s="94" t="s">
        <v>8912</v>
      </c>
      <c r="BF3996" s="94" t="s">
        <v>9659</v>
      </c>
      <c r="BG3996" s="94" t="s">
        <v>8912</v>
      </c>
      <c r="BH3996" s="94" t="s">
        <v>9659</v>
      </c>
      <c r="BI3996" s="94" t="str">
        <f t="shared" si="1373"/>
        <v>RXA</v>
      </c>
    </row>
    <row r="3997" spans="56:61" hidden="1" x14ac:dyDescent="0.3">
      <c r="BD3997" t="str">
        <f t="shared" si="1372"/>
        <v>RXCBEXHILL HOSPITAL</v>
      </c>
      <c r="BE3997" s="104" t="s">
        <v>930</v>
      </c>
      <c r="BF3997" s="104" t="s">
        <v>9660</v>
      </c>
      <c r="BG3997" s="104" t="s">
        <v>930</v>
      </c>
      <c r="BH3997" s="104" t="s">
        <v>9660</v>
      </c>
      <c r="BI3997" s="104" t="str">
        <f t="shared" si="1373"/>
        <v>RXC</v>
      </c>
    </row>
    <row r="3998" spans="56:61" hidden="1" x14ac:dyDescent="0.3">
      <c r="BD3998" t="str">
        <f t="shared" si="1372"/>
        <v>RXCCONQUEST HOSPITAL</v>
      </c>
      <c r="BE3998" s="104" t="s">
        <v>931</v>
      </c>
      <c r="BF3998" s="104" t="s">
        <v>6097</v>
      </c>
      <c r="BG3998" s="104" t="s">
        <v>931</v>
      </c>
      <c r="BH3998" s="104" t="s">
        <v>6097</v>
      </c>
      <c r="BI3998" s="104" t="str">
        <f t="shared" si="1373"/>
        <v>RXC</v>
      </c>
    </row>
    <row r="3999" spans="56:61" hidden="1" x14ac:dyDescent="0.3">
      <c r="BD3999" t="str">
        <f t="shared" si="1372"/>
        <v>RXCCROWBOROUGH BIRTHING CENTRE</v>
      </c>
      <c r="BE3999" s="104" t="s">
        <v>932</v>
      </c>
      <c r="BF3999" s="104" t="s">
        <v>9661</v>
      </c>
      <c r="BG3999" s="104" t="s">
        <v>932</v>
      </c>
      <c r="BH3999" s="104" t="s">
        <v>9661</v>
      </c>
      <c r="BI3999" s="104" t="str">
        <f t="shared" si="1373"/>
        <v>RXC</v>
      </c>
    </row>
    <row r="4000" spans="56:61" hidden="1" x14ac:dyDescent="0.3">
      <c r="BD4000" t="str">
        <f t="shared" si="1372"/>
        <v>RXCEASTBOURNE DISTRICT GENERAL HOSPITAL</v>
      </c>
      <c r="BE4000" s="104" t="s">
        <v>933</v>
      </c>
      <c r="BF4000" s="104" t="s">
        <v>2773</v>
      </c>
      <c r="BG4000" s="104" t="s">
        <v>933</v>
      </c>
      <c r="BH4000" s="104" t="s">
        <v>2773</v>
      </c>
      <c r="BI4000" s="104" t="str">
        <f t="shared" si="1373"/>
        <v>RXC</v>
      </c>
    </row>
    <row r="4001" spans="56:61" hidden="1" x14ac:dyDescent="0.3">
      <c r="BD4001" t="str">
        <f t="shared" si="1372"/>
        <v>RXCMASTER'S HOUSE</v>
      </c>
      <c r="BE4001" s="104" t="s">
        <v>934</v>
      </c>
      <c r="BF4001" s="104" t="s">
        <v>9662</v>
      </c>
      <c r="BG4001" s="104" t="s">
        <v>934</v>
      </c>
      <c r="BH4001" s="104" t="s">
        <v>9662</v>
      </c>
      <c r="BI4001" s="104" t="str">
        <f t="shared" si="1373"/>
        <v>RXC</v>
      </c>
    </row>
    <row r="4002" spans="56:61" hidden="1" x14ac:dyDescent="0.3">
      <c r="BD4002" t="str">
        <f t="shared" si="1372"/>
        <v>RXEDONCASTER - CYP&amp;F</v>
      </c>
      <c r="BE4002" s="104" t="s">
        <v>6691</v>
      </c>
      <c r="BF4002" s="104" t="s">
        <v>6692</v>
      </c>
      <c r="BG4002" s="104" t="s">
        <v>6691</v>
      </c>
      <c r="BH4002" s="104" t="s">
        <v>6692</v>
      </c>
      <c r="BI4002" s="104" t="str">
        <f t="shared" si="1373"/>
        <v>RXE</v>
      </c>
    </row>
    <row r="4003" spans="56:61" hidden="1" x14ac:dyDescent="0.3">
      <c r="BD4003" t="str">
        <f t="shared" si="1372"/>
        <v>RXEDONCASTER - CYP&amp;F (EAST)</v>
      </c>
      <c r="BE4003" s="104" t="s">
        <v>6689</v>
      </c>
      <c r="BF4003" s="104" t="s">
        <v>6690</v>
      </c>
      <c r="BG4003" s="104" t="s">
        <v>6689</v>
      </c>
      <c r="BH4003" s="104" t="s">
        <v>6690</v>
      </c>
      <c r="BI4003" s="104" t="str">
        <f t="shared" si="1373"/>
        <v>RXE</v>
      </c>
    </row>
    <row r="4004" spans="56:61" hidden="1" x14ac:dyDescent="0.3">
      <c r="BD4004" t="str">
        <f t="shared" si="1372"/>
        <v>RXEDONCASTER - CYP&amp;F 2</v>
      </c>
      <c r="BE4004" s="104" t="s">
        <v>6693</v>
      </c>
      <c r="BF4004" s="104" t="s">
        <v>6694</v>
      </c>
      <c r="BG4004" s="104" t="s">
        <v>6693</v>
      </c>
      <c r="BH4004" s="104" t="s">
        <v>6694</v>
      </c>
      <c r="BI4004" s="104" t="str">
        <f t="shared" si="1373"/>
        <v>RXE</v>
      </c>
    </row>
    <row r="4005" spans="56:61" hidden="1" x14ac:dyDescent="0.3">
      <c r="BD4005" t="str">
        <f t="shared" si="1372"/>
        <v>RXEDONCASTER - ST MARY'S INTERMEDIATE CARE</v>
      </c>
      <c r="BE4005" s="104" t="s">
        <v>6679</v>
      </c>
      <c r="BF4005" s="104" t="s">
        <v>6680</v>
      </c>
      <c r="BG4005" s="104" t="s">
        <v>6679</v>
      </c>
      <c r="BH4005" s="104" t="s">
        <v>6680</v>
      </c>
      <c r="BI4005" s="104" t="str">
        <f t="shared" si="1373"/>
        <v>RXE</v>
      </c>
    </row>
    <row r="4006" spans="56:61" hidden="1" x14ac:dyDescent="0.3">
      <c r="BD4006" t="str">
        <f t="shared" si="1372"/>
        <v>RXEDONCASTER COMMUNITY - OLDER PEOPLE'S DAY HOSPITAL</v>
      </c>
      <c r="BE4006" s="104" t="s">
        <v>6671</v>
      </c>
      <c r="BF4006" s="104" t="s">
        <v>6672</v>
      </c>
      <c r="BG4006" s="104" t="s">
        <v>6671</v>
      </c>
      <c r="BH4006" s="104" t="s">
        <v>6672</v>
      </c>
      <c r="BI4006" s="104" t="str">
        <f t="shared" si="1373"/>
        <v>RXE</v>
      </c>
    </row>
    <row r="4007" spans="56:61" hidden="1" x14ac:dyDescent="0.3">
      <c r="BD4007" t="str">
        <f t="shared" si="1372"/>
        <v>RXEDONCASTER DCIS - (OTW)</v>
      </c>
      <c r="BE4007" s="104" t="s">
        <v>6687</v>
      </c>
      <c r="BF4007" s="104" t="s">
        <v>6688</v>
      </c>
      <c r="BG4007" s="104" t="s">
        <v>6687</v>
      </c>
      <c r="BH4007" s="104" t="s">
        <v>6688</v>
      </c>
      <c r="BI4007" s="104" t="str">
        <f t="shared" si="1373"/>
        <v>RXE</v>
      </c>
    </row>
    <row r="4008" spans="56:61" hidden="1" x14ac:dyDescent="0.3">
      <c r="BD4008" t="str">
        <f t="shared" si="1372"/>
        <v>RXEDONCASTER DCIS - (OTW) BENTLEY MYPLACE</v>
      </c>
      <c r="BE4008" s="104" t="s">
        <v>6683</v>
      </c>
      <c r="BF4008" s="104" t="s">
        <v>6684</v>
      </c>
      <c r="BG4008" s="104" t="s">
        <v>6683</v>
      </c>
      <c r="BH4008" s="104" t="s">
        <v>6684</v>
      </c>
      <c r="BI4008" s="104" t="str">
        <f t="shared" si="1373"/>
        <v>RXE</v>
      </c>
    </row>
    <row r="4009" spans="56:61" hidden="1" x14ac:dyDescent="0.3">
      <c r="BD4009" t="str">
        <f t="shared" ref="BD4009:BD4072" si="1374">CONCATENATE(LEFT(BE4009, 3),BF4009)</f>
        <v>RXENEW BEGINNINGS - DONCASTER</v>
      </c>
      <c r="BE4009" s="104" t="s">
        <v>9964</v>
      </c>
      <c r="BF4009" s="104" t="s">
        <v>9965</v>
      </c>
      <c r="BG4009" s="104" t="s">
        <v>9964</v>
      </c>
      <c r="BH4009" s="104" t="s">
        <v>9965</v>
      </c>
      <c r="BI4009" s="104" t="str">
        <f t="shared" ref="BI4009:BI4072" si="1375">LEFT(BG4009,3)</f>
        <v>RXE</v>
      </c>
    </row>
    <row r="4010" spans="56:61" hidden="1" x14ac:dyDescent="0.3">
      <c r="BD4010" t="str">
        <f t="shared" si="1374"/>
        <v>RXENTH LINCS - GREAT OAKS INPATIENT UNIT</v>
      </c>
      <c r="BE4010" s="104" t="s">
        <v>6665</v>
      </c>
      <c r="BF4010" s="104" t="s">
        <v>6666</v>
      </c>
      <c r="BG4010" s="104" t="s">
        <v>6665</v>
      </c>
      <c r="BH4010" s="104" t="s">
        <v>6666</v>
      </c>
      <c r="BI4010" s="104" t="str">
        <f t="shared" si="1375"/>
        <v>RXE</v>
      </c>
    </row>
    <row r="4011" spans="56:61" hidden="1" x14ac:dyDescent="0.3">
      <c r="BD4011" t="str">
        <f t="shared" si="1374"/>
        <v>RXENTH LINCS - ICT</v>
      </c>
      <c r="BE4011" s="104" t="s">
        <v>6685</v>
      </c>
      <c r="BF4011" s="104" t="s">
        <v>6686</v>
      </c>
      <c r="BG4011" s="104" t="s">
        <v>6685</v>
      </c>
      <c r="BH4011" s="104" t="s">
        <v>6686</v>
      </c>
      <c r="BI4011" s="104" t="str">
        <f t="shared" si="1375"/>
        <v>RXE</v>
      </c>
    </row>
    <row r="4012" spans="56:61" hidden="1" x14ac:dyDescent="0.3">
      <c r="BD4012" t="str">
        <f t="shared" si="1374"/>
        <v>RXENTH LINCS - OT (COMMUNITY)</v>
      </c>
      <c r="BE4012" s="104" t="s">
        <v>6667</v>
      </c>
      <c r="BF4012" s="104" t="s">
        <v>6668</v>
      </c>
      <c r="BG4012" s="104" t="s">
        <v>6667</v>
      </c>
      <c r="BH4012" s="104" t="s">
        <v>6668</v>
      </c>
      <c r="BI4012" s="104" t="str">
        <f t="shared" si="1375"/>
        <v>RXE</v>
      </c>
    </row>
    <row r="4013" spans="56:61" hidden="1" x14ac:dyDescent="0.3">
      <c r="BD4013" t="str">
        <f t="shared" si="1374"/>
        <v>RXENTH LINCS PSYCHOLOGICAL THERAPIES 2</v>
      </c>
      <c r="BE4013" s="104" t="s">
        <v>6669</v>
      </c>
      <c r="BF4013" s="104" t="s">
        <v>6670</v>
      </c>
      <c r="BG4013" s="104" t="s">
        <v>6669</v>
      </c>
      <c r="BH4013" s="104" t="s">
        <v>6670</v>
      </c>
      <c r="BI4013" s="104" t="str">
        <f t="shared" si="1375"/>
        <v>RXE</v>
      </c>
    </row>
    <row r="4014" spans="56:61" hidden="1" x14ac:dyDescent="0.3">
      <c r="BD4014" t="str">
        <f t="shared" si="1374"/>
        <v>RXEROTHERHAM  EARLY INTERVENTION (SWALLOWNEST)</v>
      </c>
      <c r="BE4014" s="104" t="s">
        <v>8151</v>
      </c>
      <c r="BF4014" s="104" t="s">
        <v>9663</v>
      </c>
      <c r="BG4014" s="104" t="s">
        <v>8151</v>
      </c>
      <c r="BH4014" s="104" t="s">
        <v>9663</v>
      </c>
      <c r="BI4014" s="104" t="str">
        <f t="shared" si="1375"/>
        <v>RXE</v>
      </c>
    </row>
    <row r="4015" spans="56:61" hidden="1" x14ac:dyDescent="0.3">
      <c r="BD4015" t="str">
        <f t="shared" si="1374"/>
        <v>RXEROTHERHAM COMMUNITY MHSOP</v>
      </c>
      <c r="BE4015" s="104" t="s">
        <v>6677</v>
      </c>
      <c r="BF4015" s="104" t="s">
        <v>6678</v>
      </c>
      <c r="BG4015" s="104" t="s">
        <v>6677</v>
      </c>
      <c r="BH4015" s="104" t="s">
        <v>6678</v>
      </c>
      <c r="BI4015" s="104" t="str">
        <f t="shared" si="1375"/>
        <v>RXE</v>
      </c>
    </row>
    <row r="4016" spans="56:61" hidden="1" x14ac:dyDescent="0.3">
      <c r="BD4016" t="str">
        <f t="shared" si="1374"/>
        <v>RXEROTHERHAM INTENSIVE COMMUNITY THERAPIES</v>
      </c>
      <c r="BE4016" s="104" t="s">
        <v>6681</v>
      </c>
      <c r="BF4016" s="104" t="s">
        <v>6682</v>
      </c>
      <c r="BG4016" s="104" t="s">
        <v>6681</v>
      </c>
      <c r="BH4016" s="104" t="s">
        <v>6682</v>
      </c>
      <c r="BI4016" s="104" t="str">
        <f t="shared" si="1375"/>
        <v>RXE</v>
      </c>
    </row>
    <row r="4017" spans="56:61" hidden="1" x14ac:dyDescent="0.3">
      <c r="BD4017" t="str">
        <f t="shared" si="1374"/>
        <v>RXEROTHERHAM LEARNING DISABILITIES ASSESSMENT AND TREATMENT UNIT</v>
      </c>
      <c r="BE4017" s="104" t="s">
        <v>6675</v>
      </c>
      <c r="BF4017" s="104" t="s">
        <v>6676</v>
      </c>
      <c r="BG4017" s="104" t="s">
        <v>6675</v>
      </c>
      <c r="BH4017" s="104" t="s">
        <v>6676</v>
      </c>
      <c r="BI4017" s="104" t="str">
        <f t="shared" si="1375"/>
        <v>RXE</v>
      </c>
    </row>
    <row r="4018" spans="56:61" hidden="1" x14ac:dyDescent="0.3">
      <c r="BD4018" t="str">
        <f t="shared" si="1374"/>
        <v>RXEROTHERHAM OPMHS WOODLANDS</v>
      </c>
      <c r="BE4018" s="104" t="s">
        <v>8152</v>
      </c>
      <c r="BF4018" s="104" t="s">
        <v>9664</v>
      </c>
      <c r="BG4018" s="104" t="s">
        <v>8152</v>
      </c>
      <c r="BH4018" s="104" t="s">
        <v>9664</v>
      </c>
      <c r="BI4018" s="104" t="str">
        <f t="shared" si="1375"/>
        <v>RXE</v>
      </c>
    </row>
    <row r="4019" spans="56:61" hidden="1" x14ac:dyDescent="0.3">
      <c r="BD4019" t="str">
        <f t="shared" si="1374"/>
        <v>RXEST CATHERINE'S</v>
      </c>
      <c r="BE4019" s="104" t="s">
        <v>6673</v>
      </c>
      <c r="BF4019" s="104" t="s">
        <v>6674</v>
      </c>
      <c r="BG4019" s="104" t="s">
        <v>6673</v>
      </c>
      <c r="BH4019" s="104" t="s">
        <v>6674</v>
      </c>
      <c r="BI4019" s="104" t="str">
        <f t="shared" si="1375"/>
        <v>RXE</v>
      </c>
    </row>
    <row r="4020" spans="56:61" hidden="1" x14ac:dyDescent="0.3">
      <c r="BD4020" t="str">
        <f t="shared" si="1374"/>
        <v>RXEST. JOHN’S HOSPICE.</v>
      </c>
      <c r="BE4020" s="104" t="s">
        <v>8153</v>
      </c>
      <c r="BF4020" s="104" t="s">
        <v>9665</v>
      </c>
      <c r="BG4020" s="104" t="s">
        <v>8153</v>
      </c>
      <c r="BH4020" s="104" t="s">
        <v>9665</v>
      </c>
      <c r="BI4020" s="104" t="str">
        <f t="shared" si="1375"/>
        <v>RXE</v>
      </c>
    </row>
    <row r="4021" spans="56:61" hidden="1" x14ac:dyDescent="0.3">
      <c r="BD4021" t="str">
        <f t="shared" si="1374"/>
        <v>RXETICKHILL ROAD</v>
      </c>
      <c r="BE4021" s="104" t="s">
        <v>8150</v>
      </c>
      <c r="BF4021" s="104" t="s">
        <v>9666</v>
      </c>
      <c r="BG4021" s="104" t="s">
        <v>8150</v>
      </c>
      <c r="BH4021" s="104" t="s">
        <v>9666</v>
      </c>
      <c r="BI4021" s="104" t="str">
        <f t="shared" si="1375"/>
        <v>RXE</v>
      </c>
    </row>
    <row r="4022" spans="56:61" hidden="1" x14ac:dyDescent="0.3">
      <c r="BD4022" t="str">
        <f t="shared" si="1374"/>
        <v>RXFCLAYTON HOSPITAL</v>
      </c>
      <c r="BE4022" s="104" t="s">
        <v>935</v>
      </c>
      <c r="BF4022" s="104" t="s">
        <v>9667</v>
      </c>
      <c r="BG4022" s="104" t="s">
        <v>935</v>
      </c>
      <c r="BH4022" s="104" t="s">
        <v>9667</v>
      </c>
      <c r="BI4022" s="104" t="str">
        <f t="shared" si="1375"/>
        <v>RXF</v>
      </c>
    </row>
    <row r="4023" spans="56:61" hidden="1" x14ac:dyDescent="0.3">
      <c r="BD4023" t="str">
        <f t="shared" si="1374"/>
        <v>RXFDEWSBURY AND DISTRICT HOSPITAL</v>
      </c>
      <c r="BE4023" s="104" t="s">
        <v>936</v>
      </c>
      <c r="BF4023" s="104" t="s">
        <v>9668</v>
      </c>
      <c r="BG4023" s="104" t="s">
        <v>936</v>
      </c>
      <c r="BH4023" s="104" t="s">
        <v>9668</v>
      </c>
      <c r="BI4023" s="104" t="str">
        <f t="shared" si="1375"/>
        <v>RXF</v>
      </c>
    </row>
    <row r="4024" spans="56:61" hidden="1" x14ac:dyDescent="0.3">
      <c r="BD4024" t="str">
        <f t="shared" si="1374"/>
        <v>RXFMONUMENT HOUSE</v>
      </c>
      <c r="BE4024" s="104" t="s">
        <v>8475</v>
      </c>
      <c r="BF4024" s="104" t="s">
        <v>9669</v>
      </c>
      <c r="BG4024" s="104" t="s">
        <v>8475</v>
      </c>
      <c r="BH4024" s="104" t="s">
        <v>9669</v>
      </c>
      <c r="BI4024" s="104" t="str">
        <f t="shared" si="1375"/>
        <v>RXF</v>
      </c>
    </row>
    <row r="4025" spans="56:61" hidden="1" x14ac:dyDescent="0.3">
      <c r="BD4025" t="str">
        <f t="shared" si="1374"/>
        <v>RXFPINDERFIELDS GENERAL HOSPITAL</v>
      </c>
      <c r="BE4025" s="104" t="s">
        <v>937</v>
      </c>
      <c r="BF4025" s="104" t="s">
        <v>9670</v>
      </c>
      <c r="BG4025" s="104" t="s">
        <v>937</v>
      </c>
      <c r="BH4025" s="104" t="s">
        <v>9670</v>
      </c>
      <c r="BI4025" s="104" t="str">
        <f t="shared" si="1375"/>
        <v>RXF</v>
      </c>
    </row>
    <row r="4026" spans="56:61" hidden="1" x14ac:dyDescent="0.3">
      <c r="BD4026" t="str">
        <f t="shared" si="1374"/>
        <v>RXFPONTEFRACT GENERAL INFIRMARY</v>
      </c>
      <c r="BE4026" s="104" t="s">
        <v>938</v>
      </c>
      <c r="BF4026" s="104" t="s">
        <v>3043</v>
      </c>
      <c r="BG4026" s="104" t="s">
        <v>938</v>
      </c>
      <c r="BH4026" s="104" t="s">
        <v>3043</v>
      </c>
      <c r="BI4026" s="104" t="str">
        <f t="shared" si="1375"/>
        <v>RXF</v>
      </c>
    </row>
    <row r="4027" spans="56:61" hidden="1" x14ac:dyDescent="0.3">
      <c r="BD4027" t="str">
        <f t="shared" si="1374"/>
        <v>RXFQUEEN ELIZABETH HOUSE</v>
      </c>
      <c r="BE4027" s="104" t="s">
        <v>8474</v>
      </c>
      <c r="BF4027" s="104" t="s">
        <v>9671</v>
      </c>
      <c r="BG4027" s="104" t="s">
        <v>8474</v>
      </c>
      <c r="BH4027" s="104" t="s">
        <v>9671</v>
      </c>
      <c r="BI4027" s="104" t="str">
        <f t="shared" si="1375"/>
        <v>RXF</v>
      </c>
    </row>
    <row r="4028" spans="56:61" hidden="1" x14ac:dyDescent="0.3">
      <c r="BD4028" t="str">
        <f t="shared" si="1374"/>
        <v>RXFWEST RIDINGS RESIDENTIAL AND NURSING HOME</v>
      </c>
      <c r="BE4028" s="104" t="s">
        <v>8694</v>
      </c>
      <c r="BF4028" s="104" t="s">
        <v>8695</v>
      </c>
      <c r="BG4028" s="104" t="s">
        <v>8694</v>
      </c>
      <c r="BH4028" s="104" t="s">
        <v>8695</v>
      </c>
      <c r="BI4028" s="104" t="str">
        <f t="shared" si="1375"/>
        <v>RXF</v>
      </c>
    </row>
    <row r="4029" spans="56:61" hidden="1" x14ac:dyDescent="0.3">
      <c r="BD4029" t="str">
        <f t="shared" si="1374"/>
        <v>RXGCALDERDALE SMS</v>
      </c>
      <c r="BE4029" s="104" t="s">
        <v>6746</v>
      </c>
      <c r="BF4029" s="104" t="s">
        <v>6747</v>
      </c>
      <c r="BG4029" s="104" t="s">
        <v>6746</v>
      </c>
      <c r="BH4029" s="104" t="s">
        <v>6747</v>
      </c>
      <c r="BI4029" s="104" t="str">
        <f t="shared" si="1375"/>
        <v>RXG</v>
      </c>
    </row>
    <row r="4030" spans="56:61" ht="14.4" hidden="1" x14ac:dyDescent="0.3">
      <c r="BD4030" t="str">
        <f t="shared" si="1374"/>
        <v>RXGCASTLE LODGE</v>
      </c>
      <c r="BE4030" s="103" t="s">
        <v>8921</v>
      </c>
      <c r="BF4030" s="104" t="s">
        <v>8922</v>
      </c>
      <c r="BG4030" s="103" t="s">
        <v>8921</v>
      </c>
      <c r="BH4030" s="104" t="s">
        <v>8922</v>
      </c>
      <c r="BI4030" s="104" t="str">
        <f t="shared" si="1375"/>
        <v>RXG</v>
      </c>
    </row>
    <row r="4031" spans="56:61" hidden="1" x14ac:dyDescent="0.3">
      <c r="BD4031" t="str">
        <f t="shared" si="1374"/>
        <v>RXGCASTLEFORD &amp; NORMANTON DISTRICT HOSPITAL</v>
      </c>
      <c r="BE4031" s="104" t="s">
        <v>6699</v>
      </c>
      <c r="BF4031" s="104" t="s">
        <v>6700</v>
      </c>
      <c r="BG4031" s="104" t="s">
        <v>6699</v>
      </c>
      <c r="BH4031" s="104" t="s">
        <v>6700</v>
      </c>
      <c r="BI4031" s="104" t="str">
        <f t="shared" si="1375"/>
        <v>RXG</v>
      </c>
    </row>
    <row r="4032" spans="56:61" hidden="1" x14ac:dyDescent="0.3">
      <c r="BD4032" t="str">
        <f t="shared" si="1374"/>
        <v>RXGCDIP</v>
      </c>
      <c r="BE4032" s="104" t="s">
        <v>6744</v>
      </c>
      <c r="BF4032" s="104" t="s">
        <v>6745</v>
      </c>
      <c r="BG4032" s="104" t="s">
        <v>6744</v>
      </c>
      <c r="BH4032" s="104" t="s">
        <v>6745</v>
      </c>
      <c r="BI4032" s="104" t="str">
        <f t="shared" si="1375"/>
        <v>RXG</v>
      </c>
    </row>
    <row r="4033" spans="56:61" hidden="1" x14ac:dyDescent="0.3">
      <c r="BD4033" t="str">
        <f t="shared" si="1374"/>
        <v>RXGCHERRY TREES</v>
      </c>
      <c r="BE4033" s="104" t="s">
        <v>6724</v>
      </c>
      <c r="BF4033" s="104" t="s">
        <v>6725</v>
      </c>
      <c r="BG4033" s="104" t="s">
        <v>6724</v>
      </c>
      <c r="BH4033" s="104" t="s">
        <v>6725</v>
      </c>
      <c r="BI4033" s="104" t="str">
        <f t="shared" si="1375"/>
        <v>RXG</v>
      </c>
    </row>
    <row r="4034" spans="56:61" hidden="1" x14ac:dyDescent="0.3">
      <c r="BD4034" t="str">
        <f t="shared" si="1374"/>
        <v>RXGCHILD &amp; ADOLESCENT UNIT</v>
      </c>
      <c r="BE4034" s="104" t="s">
        <v>6742</v>
      </c>
      <c r="BF4034" s="104" t="s">
        <v>6743</v>
      </c>
      <c r="BG4034" s="104" t="s">
        <v>6742</v>
      </c>
      <c r="BH4034" s="104" t="s">
        <v>6743</v>
      </c>
      <c r="BI4034" s="104" t="str">
        <f t="shared" si="1375"/>
        <v>RXG</v>
      </c>
    </row>
    <row r="4035" spans="56:61" hidden="1" x14ac:dyDescent="0.3">
      <c r="BD4035" t="str">
        <f t="shared" si="1374"/>
        <v>RXGCNDH</v>
      </c>
      <c r="BE4035" s="104" t="s">
        <v>6701</v>
      </c>
      <c r="BF4035" s="104" t="s">
        <v>6702</v>
      </c>
      <c r="BG4035" s="104" t="s">
        <v>6701</v>
      </c>
      <c r="BH4035" s="104" t="s">
        <v>6702</v>
      </c>
      <c r="BI4035" s="104" t="str">
        <f t="shared" si="1375"/>
        <v>RXG</v>
      </c>
    </row>
    <row r="4036" spans="56:61" hidden="1" x14ac:dyDescent="0.3">
      <c r="BD4036" t="str">
        <f t="shared" si="1374"/>
        <v>RXGDOVECOTE</v>
      </c>
      <c r="BE4036" s="104" t="s">
        <v>6722</v>
      </c>
      <c r="BF4036" s="104" t="s">
        <v>6723</v>
      </c>
      <c r="BG4036" s="104" t="s">
        <v>6722</v>
      </c>
      <c r="BH4036" s="104" t="s">
        <v>6723</v>
      </c>
      <c r="BI4036" s="104" t="str">
        <f t="shared" si="1375"/>
        <v>RXG</v>
      </c>
    </row>
    <row r="4037" spans="56:61" hidden="1" x14ac:dyDescent="0.3">
      <c r="BD4037" t="str">
        <f t="shared" si="1374"/>
        <v>RXGENFIELD DOWN</v>
      </c>
      <c r="BE4037" s="104" t="s">
        <v>6713</v>
      </c>
      <c r="BF4037" s="104" t="s">
        <v>6714</v>
      </c>
      <c r="BG4037" s="104" t="s">
        <v>6713</v>
      </c>
      <c r="BH4037" s="104" t="s">
        <v>6714</v>
      </c>
      <c r="BI4037" s="104" t="str">
        <f t="shared" si="1375"/>
        <v>RXG</v>
      </c>
    </row>
    <row r="4038" spans="56:61" hidden="1" x14ac:dyDescent="0.3">
      <c r="BD4038" t="str">
        <f t="shared" si="1374"/>
        <v>RXGF MILL</v>
      </c>
      <c r="BE4038" s="104" t="s">
        <v>6728</v>
      </c>
      <c r="BF4038" s="104" t="s">
        <v>6729</v>
      </c>
      <c r="BG4038" s="104" t="s">
        <v>6728</v>
      </c>
      <c r="BH4038" s="104" t="s">
        <v>6729</v>
      </c>
      <c r="BI4038" s="104" t="str">
        <f t="shared" si="1375"/>
        <v>RXG</v>
      </c>
    </row>
    <row r="4039" spans="56:61" hidden="1" x14ac:dyDescent="0.3">
      <c r="BD4039" t="str">
        <f t="shared" si="1374"/>
        <v>RXGFIELDHEAD HOSPITAL</v>
      </c>
      <c r="BE4039" s="104" t="s">
        <v>6695</v>
      </c>
      <c r="BF4039" s="104" t="s">
        <v>6696</v>
      </c>
      <c r="BG4039" s="104" t="s">
        <v>6695</v>
      </c>
      <c r="BH4039" s="104" t="s">
        <v>6696</v>
      </c>
      <c r="BI4039" s="104" t="str">
        <f t="shared" si="1375"/>
        <v>RXG</v>
      </c>
    </row>
    <row r="4040" spans="56:61" hidden="1" x14ac:dyDescent="0.3">
      <c r="BD4040" t="str">
        <f t="shared" si="1374"/>
        <v>RXGFOLLY HALL</v>
      </c>
      <c r="BE4040" s="104" t="s">
        <v>6730</v>
      </c>
      <c r="BF4040" s="104" t="s">
        <v>6731</v>
      </c>
      <c r="BG4040" s="104" t="s">
        <v>6730</v>
      </c>
      <c r="BH4040" s="104" t="s">
        <v>6731</v>
      </c>
      <c r="BI4040" s="104" t="str">
        <f t="shared" si="1375"/>
        <v>RXG</v>
      </c>
    </row>
    <row r="4041" spans="56:61" hidden="1" x14ac:dyDescent="0.3">
      <c r="BD4041" t="str">
        <f t="shared" si="1374"/>
        <v>RXGGRANGE VIEW</v>
      </c>
      <c r="BE4041" s="104" t="s">
        <v>6718</v>
      </c>
      <c r="BF4041" s="104" t="s">
        <v>4052</v>
      </c>
      <c r="BG4041" s="104" t="s">
        <v>6718</v>
      </c>
      <c r="BH4041" s="104" t="s">
        <v>4052</v>
      </c>
      <c r="BI4041" s="104" t="str">
        <f t="shared" si="1375"/>
        <v>RXG</v>
      </c>
    </row>
    <row r="4042" spans="56:61" hidden="1" x14ac:dyDescent="0.3">
      <c r="BD4042" t="str">
        <f t="shared" si="1374"/>
        <v>RXGGREENDALE</v>
      </c>
      <c r="BE4042" s="104" t="s">
        <v>6720</v>
      </c>
      <c r="BF4042" s="104" t="s">
        <v>6721</v>
      </c>
      <c r="BG4042" s="104" t="s">
        <v>6720</v>
      </c>
      <c r="BH4042" s="104" t="s">
        <v>6721</v>
      </c>
      <c r="BI4042" s="104" t="str">
        <f t="shared" si="1375"/>
        <v>RXG</v>
      </c>
    </row>
    <row r="4043" spans="56:61" hidden="1" x14ac:dyDescent="0.3">
      <c r="BD4043" t="str">
        <f t="shared" si="1374"/>
        <v>RXGHEATH UNIT</v>
      </c>
      <c r="BE4043" s="104" t="s">
        <v>6697</v>
      </c>
      <c r="BF4043" s="104" t="s">
        <v>6698</v>
      </c>
      <c r="BG4043" s="104" t="s">
        <v>6697</v>
      </c>
      <c r="BH4043" s="104" t="s">
        <v>6698</v>
      </c>
      <c r="BI4043" s="104" t="str">
        <f t="shared" si="1375"/>
        <v>RXG</v>
      </c>
    </row>
    <row r="4044" spans="56:61" hidden="1" x14ac:dyDescent="0.3">
      <c r="BD4044" t="str">
        <f t="shared" si="1374"/>
        <v>RXGHYDE PARK</v>
      </c>
      <c r="BE4044" s="104" t="s">
        <v>6703</v>
      </c>
      <c r="BF4044" s="104" t="s">
        <v>6704</v>
      </c>
      <c r="BG4044" s="104" t="s">
        <v>6703</v>
      </c>
      <c r="BH4044" s="104" t="s">
        <v>6704</v>
      </c>
      <c r="BI4044" s="104" t="str">
        <f t="shared" si="1375"/>
        <v>RXG</v>
      </c>
    </row>
    <row r="4045" spans="56:61" hidden="1" x14ac:dyDescent="0.3">
      <c r="BD4045" t="str">
        <f t="shared" si="1374"/>
        <v>RXGKENDRAY HOSPITAL</v>
      </c>
      <c r="BE4045" s="104" t="s">
        <v>6734</v>
      </c>
      <c r="BF4045" s="104" t="s">
        <v>6735</v>
      </c>
      <c r="BG4045" s="104" t="s">
        <v>6734</v>
      </c>
      <c r="BH4045" s="104" t="s">
        <v>6735</v>
      </c>
      <c r="BI4045" s="104" t="str">
        <f t="shared" si="1375"/>
        <v>RXG</v>
      </c>
    </row>
    <row r="4046" spans="56:61" hidden="1" x14ac:dyDescent="0.3">
      <c r="BD4046" t="str">
        <f t="shared" si="1374"/>
        <v>RXGKERSHAW GRANGE</v>
      </c>
      <c r="BE4046" s="104" t="s">
        <v>6716</v>
      </c>
      <c r="BF4046" s="104" t="s">
        <v>6717</v>
      </c>
      <c r="BG4046" s="104" t="s">
        <v>6716</v>
      </c>
      <c r="BH4046" s="104" t="s">
        <v>6717</v>
      </c>
      <c r="BI4046" s="104" t="str">
        <f t="shared" si="1375"/>
        <v>RXG</v>
      </c>
    </row>
    <row r="4047" spans="56:61" hidden="1" x14ac:dyDescent="0.3">
      <c r="BD4047" t="str">
        <f t="shared" si="1374"/>
        <v>RXGLYNDHURST</v>
      </c>
      <c r="BE4047" s="104" t="s">
        <v>6719</v>
      </c>
      <c r="BF4047" s="104" t="s">
        <v>3502</v>
      </c>
      <c r="BG4047" s="104" t="s">
        <v>6719</v>
      </c>
      <c r="BH4047" s="104" t="s">
        <v>3502</v>
      </c>
      <c r="BI4047" s="104" t="str">
        <f t="shared" si="1375"/>
        <v>RXG</v>
      </c>
    </row>
    <row r="4048" spans="56:61" hidden="1" x14ac:dyDescent="0.3">
      <c r="BD4048" t="str">
        <f t="shared" si="1374"/>
        <v>RXGMANYGATES</v>
      </c>
      <c r="BE4048" s="104" t="s">
        <v>6726</v>
      </c>
      <c r="BF4048" s="104" t="s">
        <v>6727</v>
      </c>
      <c r="BG4048" s="104" t="s">
        <v>6726</v>
      </c>
      <c r="BH4048" s="104" t="s">
        <v>6727</v>
      </c>
      <c r="BI4048" s="104" t="str">
        <f t="shared" si="1375"/>
        <v>RXG</v>
      </c>
    </row>
    <row r="4049" spans="56:61" hidden="1" x14ac:dyDescent="0.3">
      <c r="BD4049" t="str">
        <f t="shared" si="1374"/>
        <v>RXGMOUNT VERNON HOSPITAL</v>
      </c>
      <c r="BE4049" s="104" t="s">
        <v>6736</v>
      </c>
      <c r="BF4049" s="104" t="s">
        <v>6737</v>
      </c>
      <c r="BG4049" s="104" t="s">
        <v>6736</v>
      </c>
      <c r="BH4049" s="104" t="s">
        <v>6737</v>
      </c>
      <c r="BI4049" s="104" t="str">
        <f t="shared" si="1375"/>
        <v>RXG</v>
      </c>
    </row>
    <row r="4050" spans="56:61" hidden="1" x14ac:dyDescent="0.3">
      <c r="BD4050" t="str">
        <f t="shared" si="1374"/>
        <v>RXGPRIESTLEY UNIT</v>
      </c>
      <c r="BE4050" s="104" t="s">
        <v>6740</v>
      </c>
      <c r="BF4050" s="104" t="s">
        <v>6741</v>
      </c>
      <c r="BG4050" s="104" t="s">
        <v>6740</v>
      </c>
      <c r="BH4050" s="104" t="s">
        <v>6741</v>
      </c>
      <c r="BI4050" s="104" t="str">
        <f t="shared" si="1375"/>
        <v>RXG</v>
      </c>
    </row>
    <row r="4051" spans="56:61" hidden="1" x14ac:dyDescent="0.3">
      <c r="BD4051" t="str">
        <f t="shared" si="1374"/>
        <v>RXGST JOHN'S FLATS</v>
      </c>
      <c r="BE4051" s="104" t="s">
        <v>6711</v>
      </c>
      <c r="BF4051" s="104" t="s">
        <v>6712</v>
      </c>
      <c r="BG4051" s="104" t="s">
        <v>6711</v>
      </c>
      <c r="BH4051" s="104" t="s">
        <v>6712</v>
      </c>
      <c r="BI4051" s="104" t="str">
        <f t="shared" si="1375"/>
        <v>RXG</v>
      </c>
    </row>
    <row r="4052" spans="56:61" hidden="1" x14ac:dyDescent="0.3">
      <c r="BD4052" t="str">
        <f t="shared" si="1374"/>
        <v>RXGST LUKES HOSPITAL</v>
      </c>
      <c r="BE4052" s="104" t="s">
        <v>6748</v>
      </c>
      <c r="BF4052" s="104" t="s">
        <v>6749</v>
      </c>
      <c r="BG4052" s="104" t="s">
        <v>6748</v>
      </c>
      <c r="BH4052" s="104" t="s">
        <v>6749</v>
      </c>
      <c r="BI4052" s="104" t="str">
        <f t="shared" si="1375"/>
        <v>RXG</v>
      </c>
    </row>
    <row r="4053" spans="56:61" hidden="1" x14ac:dyDescent="0.3">
      <c r="BD4053" t="str">
        <f t="shared" si="1374"/>
        <v>RXGTHE DALES</v>
      </c>
      <c r="BE4053" s="104" t="s">
        <v>6715</v>
      </c>
      <c r="BF4053" s="104" t="s">
        <v>6322</v>
      </c>
      <c r="BG4053" s="104" t="s">
        <v>6715</v>
      </c>
      <c r="BH4053" s="104" t="s">
        <v>6322</v>
      </c>
      <c r="BI4053" s="104" t="str">
        <f t="shared" si="1375"/>
        <v>RXG</v>
      </c>
    </row>
    <row r="4054" spans="56:61" hidden="1" x14ac:dyDescent="0.3">
      <c r="BD4054" t="str">
        <f t="shared" si="1374"/>
        <v>RXGTHE DANCER</v>
      </c>
      <c r="BE4054" s="104" t="s">
        <v>6705</v>
      </c>
      <c r="BF4054" s="104" t="s">
        <v>6706</v>
      </c>
      <c r="BG4054" s="104" t="s">
        <v>6705</v>
      </c>
      <c r="BH4054" s="104" t="s">
        <v>6706</v>
      </c>
      <c r="BI4054" s="104" t="str">
        <f t="shared" si="1375"/>
        <v>RXG</v>
      </c>
    </row>
    <row r="4055" spans="56:61" hidden="1" x14ac:dyDescent="0.3">
      <c r="BD4055" t="str">
        <f t="shared" si="1374"/>
        <v>RXGTHE POPLARS</v>
      </c>
      <c r="BE4055" s="104" t="s">
        <v>6709</v>
      </c>
      <c r="BF4055" s="104" t="s">
        <v>6710</v>
      </c>
      <c r="BG4055" s="104" t="s">
        <v>6709</v>
      </c>
      <c r="BH4055" s="104" t="s">
        <v>6710</v>
      </c>
      <c r="BI4055" s="104" t="str">
        <f t="shared" si="1375"/>
        <v>RXG</v>
      </c>
    </row>
    <row r="4056" spans="56:61" hidden="1" x14ac:dyDescent="0.3">
      <c r="BD4056" t="str">
        <f t="shared" si="1374"/>
        <v>RXGTHE SYCAMORES</v>
      </c>
      <c r="BE4056" s="104" t="s">
        <v>6707</v>
      </c>
      <c r="BF4056" s="104" t="s">
        <v>6708</v>
      </c>
      <c r="BG4056" s="104" t="s">
        <v>6707</v>
      </c>
      <c r="BH4056" s="104" t="s">
        <v>6708</v>
      </c>
      <c r="BI4056" s="104" t="str">
        <f t="shared" si="1375"/>
        <v>RXG</v>
      </c>
    </row>
    <row r="4057" spans="56:61" hidden="1" x14ac:dyDescent="0.3">
      <c r="BD4057" t="str">
        <f t="shared" si="1374"/>
        <v>RXGWALDERSLADE</v>
      </c>
      <c r="BE4057" s="104" t="s">
        <v>6738</v>
      </c>
      <c r="BF4057" s="104" t="s">
        <v>6739</v>
      </c>
      <c r="BG4057" s="104" t="s">
        <v>6738</v>
      </c>
      <c r="BH4057" s="104" t="s">
        <v>6739</v>
      </c>
      <c r="BI4057" s="104" t="str">
        <f t="shared" si="1375"/>
        <v>RXG</v>
      </c>
    </row>
    <row r="4058" spans="56:61" hidden="1" x14ac:dyDescent="0.3">
      <c r="BD4058" t="str">
        <f t="shared" si="1374"/>
        <v>RXGYOT</v>
      </c>
      <c r="BE4058" s="104" t="s">
        <v>6732</v>
      </c>
      <c r="BF4058" s="104" t="s">
        <v>6733</v>
      </c>
      <c r="BG4058" s="104" t="s">
        <v>6732</v>
      </c>
      <c r="BH4058" s="104" t="s">
        <v>6733</v>
      </c>
      <c r="BI4058" s="104" t="str">
        <f t="shared" si="1375"/>
        <v>RXG</v>
      </c>
    </row>
    <row r="4059" spans="56:61" hidden="1" x14ac:dyDescent="0.3">
      <c r="BD4059" t="str">
        <f t="shared" si="1374"/>
        <v>RXHASHDOWN NUFFIELD HOSPITAL</v>
      </c>
      <c r="BE4059" s="104" t="s">
        <v>939</v>
      </c>
      <c r="BF4059" s="104" t="s">
        <v>9672</v>
      </c>
      <c r="BG4059" s="104" t="s">
        <v>939</v>
      </c>
      <c r="BH4059" s="104" t="s">
        <v>9672</v>
      </c>
      <c r="BI4059" s="104" t="str">
        <f t="shared" si="1375"/>
        <v>RXH</v>
      </c>
    </row>
    <row r="4060" spans="56:61" hidden="1" x14ac:dyDescent="0.3">
      <c r="BD4060" t="str">
        <f t="shared" si="1374"/>
        <v>RXHBRIGHTON GENERAL HOSPITAL</v>
      </c>
      <c r="BE4060" s="104" t="s">
        <v>940</v>
      </c>
      <c r="BF4060" s="104" t="s">
        <v>2763</v>
      </c>
      <c r="BG4060" s="104" t="s">
        <v>940</v>
      </c>
      <c r="BH4060" s="104" t="s">
        <v>2763</v>
      </c>
      <c r="BI4060" s="104" t="str">
        <f t="shared" si="1375"/>
        <v>RXH</v>
      </c>
    </row>
    <row r="4061" spans="56:61" hidden="1" x14ac:dyDescent="0.3">
      <c r="BD4061" t="str">
        <f t="shared" si="1374"/>
        <v>RXHLEWES VICTORIA HOSPITAL</v>
      </c>
      <c r="BE4061" s="104" t="s">
        <v>941</v>
      </c>
      <c r="BF4061" s="104" t="s">
        <v>6089</v>
      </c>
      <c r="BG4061" s="104" t="s">
        <v>941</v>
      </c>
      <c r="BH4061" s="104" t="s">
        <v>6089</v>
      </c>
      <c r="BI4061" s="104" t="str">
        <f t="shared" si="1375"/>
        <v>RXH</v>
      </c>
    </row>
    <row r="4062" spans="56:61" hidden="1" x14ac:dyDescent="0.3">
      <c r="BD4062" t="str">
        <f t="shared" si="1374"/>
        <v>RXHPRINCESS ROYAL HOSPITAL</v>
      </c>
      <c r="BE4062" s="104" t="s">
        <v>942</v>
      </c>
      <c r="BF4062" s="104" t="s">
        <v>2504</v>
      </c>
      <c r="BG4062" s="104" t="s">
        <v>942</v>
      </c>
      <c r="BH4062" s="104" t="s">
        <v>2504</v>
      </c>
      <c r="BI4062" s="104" t="str">
        <f t="shared" si="1375"/>
        <v>RXH</v>
      </c>
    </row>
    <row r="4063" spans="56:61" hidden="1" x14ac:dyDescent="0.3">
      <c r="BD4063" t="str">
        <f t="shared" si="1374"/>
        <v>RXHROYAL SUSSEX COUNTY HOSPITAL</v>
      </c>
      <c r="BE4063" s="104" t="s">
        <v>943</v>
      </c>
      <c r="BF4063" s="104" t="s">
        <v>6107</v>
      </c>
      <c r="BG4063" s="104" t="s">
        <v>943</v>
      </c>
      <c r="BH4063" s="104" t="s">
        <v>6107</v>
      </c>
      <c r="BI4063" s="104" t="str">
        <f t="shared" si="1375"/>
        <v>RXH</v>
      </c>
    </row>
    <row r="4064" spans="56:61" hidden="1" x14ac:dyDescent="0.3">
      <c r="BD4064" t="str">
        <f t="shared" si="1374"/>
        <v>RXHSUSSEX EYE HOSPITAL</v>
      </c>
      <c r="BE4064" s="104" t="s">
        <v>944</v>
      </c>
      <c r="BF4064" s="104" t="s">
        <v>9673</v>
      </c>
      <c r="BG4064" s="104" t="s">
        <v>944</v>
      </c>
      <c r="BH4064" s="104" t="s">
        <v>9673</v>
      </c>
      <c r="BI4064" s="104" t="str">
        <f t="shared" si="1375"/>
        <v>RXH</v>
      </c>
    </row>
    <row r="4065" spans="56:61" hidden="1" x14ac:dyDescent="0.3">
      <c r="BD4065" t="str">
        <f t="shared" si="1374"/>
        <v>RXHSUSSEX NUFFIELD HOSPITAL</v>
      </c>
      <c r="BE4065" s="104" t="s">
        <v>945</v>
      </c>
      <c r="BF4065" s="104" t="s">
        <v>9674</v>
      </c>
      <c r="BG4065" s="104" t="s">
        <v>945</v>
      </c>
      <c r="BH4065" s="104" t="s">
        <v>9674</v>
      </c>
      <c r="BI4065" s="104" t="str">
        <f t="shared" si="1375"/>
        <v>RXH</v>
      </c>
    </row>
    <row r="4066" spans="56:61" hidden="1" x14ac:dyDescent="0.3">
      <c r="BD4066" t="str">
        <f t="shared" si="1374"/>
        <v>RXHTHE ROYAL ALEXANDRA CHILDREN'S HOSPITAL</v>
      </c>
      <c r="BE4066" s="104" t="s">
        <v>946</v>
      </c>
      <c r="BF4066" s="104" t="s">
        <v>9675</v>
      </c>
      <c r="BG4066" s="104" t="s">
        <v>946</v>
      </c>
      <c r="BH4066" s="104" t="s">
        <v>9675</v>
      </c>
      <c r="BI4066" s="104" t="str">
        <f t="shared" si="1375"/>
        <v>RXH</v>
      </c>
    </row>
    <row r="4067" spans="56:61" hidden="1" x14ac:dyDescent="0.3">
      <c r="BD4067" t="str">
        <f t="shared" si="1374"/>
        <v>RXKBIRMINGHAM MIDLAND EYE CENTRE (BMEC)</v>
      </c>
      <c r="BE4067" s="104" t="s">
        <v>947</v>
      </c>
      <c r="BF4067" s="104" t="s">
        <v>9676</v>
      </c>
      <c r="BG4067" s="104" t="s">
        <v>947</v>
      </c>
      <c r="BH4067" s="104" t="s">
        <v>9676</v>
      </c>
      <c r="BI4067" s="104" t="str">
        <f t="shared" si="1375"/>
        <v>RXK</v>
      </c>
    </row>
    <row r="4068" spans="56:61" hidden="1" x14ac:dyDescent="0.3">
      <c r="BD4068" t="str">
        <f t="shared" si="1374"/>
        <v>RXKBIRMINGHAM TREATMENT CENTRE</v>
      </c>
      <c r="BE4068" s="104" t="s">
        <v>948</v>
      </c>
      <c r="BF4068" s="104" t="s">
        <v>9677</v>
      </c>
      <c r="BG4068" s="104" t="s">
        <v>948</v>
      </c>
      <c r="BH4068" s="104" t="s">
        <v>9677</v>
      </c>
      <c r="BI4068" s="104" t="str">
        <f t="shared" si="1375"/>
        <v>RXK</v>
      </c>
    </row>
    <row r="4069" spans="56:61" hidden="1" x14ac:dyDescent="0.3">
      <c r="BD4069" t="str">
        <f t="shared" si="1374"/>
        <v>RXKCITY HOSPITAL</v>
      </c>
      <c r="BE4069" s="104" t="s">
        <v>949</v>
      </c>
      <c r="BF4069" s="104" t="s">
        <v>7818</v>
      </c>
      <c r="BG4069" s="104" t="s">
        <v>949</v>
      </c>
      <c r="BH4069" s="104" t="s">
        <v>7818</v>
      </c>
      <c r="BI4069" s="104" t="str">
        <f t="shared" si="1375"/>
        <v>RXK</v>
      </c>
    </row>
    <row r="4070" spans="56:61" hidden="1" x14ac:dyDescent="0.3">
      <c r="BD4070" t="str">
        <f t="shared" si="1374"/>
        <v>RXKROWLEY REGIS HOSPITAL</v>
      </c>
      <c r="BE4070" s="104" t="s">
        <v>950</v>
      </c>
      <c r="BF4070" s="104" t="s">
        <v>7810</v>
      </c>
      <c r="BG4070" s="104" t="s">
        <v>950</v>
      </c>
      <c r="BH4070" s="104" t="s">
        <v>7810</v>
      </c>
      <c r="BI4070" s="104" t="str">
        <f t="shared" si="1375"/>
        <v>RXK</v>
      </c>
    </row>
    <row r="4071" spans="56:61" hidden="1" x14ac:dyDescent="0.3">
      <c r="BD4071" t="str">
        <f t="shared" si="1374"/>
        <v>RXKSANDWELL GENERAL HOSPITAL</v>
      </c>
      <c r="BE4071" s="104" t="s">
        <v>951</v>
      </c>
      <c r="BF4071" s="104" t="s">
        <v>9678</v>
      </c>
      <c r="BG4071" s="104" t="s">
        <v>951</v>
      </c>
      <c r="BH4071" s="104" t="s">
        <v>9678</v>
      </c>
      <c r="BI4071" s="104" t="str">
        <f t="shared" si="1375"/>
        <v>RXK</v>
      </c>
    </row>
    <row r="4072" spans="56:61" hidden="1" x14ac:dyDescent="0.3">
      <c r="BD4072" t="str">
        <f t="shared" si="1374"/>
        <v>RXLBISPHAM HOSPITAL REHABILITATION UNIT</v>
      </c>
      <c r="BE4072" s="104" t="s">
        <v>952</v>
      </c>
      <c r="BF4072" s="104" t="s">
        <v>9679</v>
      </c>
      <c r="BG4072" s="104" t="s">
        <v>952</v>
      </c>
      <c r="BH4072" s="104" t="s">
        <v>9679</v>
      </c>
      <c r="BI4072" s="104" t="str">
        <f t="shared" si="1375"/>
        <v>RXL</v>
      </c>
    </row>
    <row r="4073" spans="56:61" hidden="1" x14ac:dyDescent="0.3">
      <c r="BD4073" t="str">
        <f t="shared" ref="BD4073:BD4136" si="1376">CONCATENATE(LEFT(BE4073, 3),BF4073)</f>
        <v>RXLBLACKPOOL VICTORIA HOSPITAL</v>
      </c>
      <c r="BE4073" s="104" t="s">
        <v>953</v>
      </c>
      <c r="BF4073" s="104" t="s">
        <v>5302</v>
      </c>
      <c r="BG4073" s="104" t="s">
        <v>953</v>
      </c>
      <c r="BH4073" s="104" t="s">
        <v>5302</v>
      </c>
      <c r="BI4073" s="104" t="str">
        <f t="shared" ref="BI4073:BI4136" si="1377">LEFT(BG4073,3)</f>
        <v>RXL</v>
      </c>
    </row>
    <row r="4074" spans="56:61" hidden="1" x14ac:dyDescent="0.3">
      <c r="BD4074" t="str">
        <f t="shared" si="1376"/>
        <v>RXLCLIFTON HOSPITAL</v>
      </c>
      <c r="BE4074" s="104" t="s">
        <v>954</v>
      </c>
      <c r="BF4074" s="104" t="s">
        <v>9680</v>
      </c>
      <c r="BG4074" s="104" t="s">
        <v>954</v>
      </c>
      <c r="BH4074" s="104" t="s">
        <v>9680</v>
      </c>
      <c r="BI4074" s="104" t="str">
        <f t="shared" si="1377"/>
        <v>RXL</v>
      </c>
    </row>
    <row r="4075" spans="56:61" hidden="1" x14ac:dyDescent="0.3">
      <c r="BD4075" t="str">
        <f t="shared" si="1376"/>
        <v>RXLDEVONSHIRE ROAD HOSPITAL</v>
      </c>
      <c r="BE4075" s="104" t="s">
        <v>337</v>
      </c>
      <c r="BF4075" s="104" t="s">
        <v>9681</v>
      </c>
      <c r="BG4075" s="104" t="s">
        <v>337</v>
      </c>
      <c r="BH4075" s="104" t="s">
        <v>9681</v>
      </c>
      <c r="BI4075" s="104" t="str">
        <f t="shared" si="1377"/>
        <v>RXL</v>
      </c>
    </row>
    <row r="4076" spans="56:61" hidden="1" x14ac:dyDescent="0.3">
      <c r="BD4076" t="str">
        <f t="shared" si="1376"/>
        <v>RXLFLEETWOOD HOSPITAL</v>
      </c>
      <c r="BE4076" s="104" t="s">
        <v>338</v>
      </c>
      <c r="BF4076" s="104" t="s">
        <v>5298</v>
      </c>
      <c r="BG4076" s="104" t="s">
        <v>338</v>
      </c>
      <c r="BH4076" s="104" t="s">
        <v>5298</v>
      </c>
      <c r="BI4076" s="104" t="str">
        <f t="shared" si="1377"/>
        <v>RXL</v>
      </c>
    </row>
    <row r="4077" spans="56:61" hidden="1" x14ac:dyDescent="0.3">
      <c r="BD4077" t="str">
        <f t="shared" si="1376"/>
        <v>RXLLYTHAM HOSPITAL</v>
      </c>
      <c r="BE4077" s="104" t="s">
        <v>339</v>
      </c>
      <c r="BF4077" s="104" t="s">
        <v>5300</v>
      </c>
      <c r="BG4077" s="104" t="s">
        <v>339</v>
      </c>
      <c r="BH4077" s="104" t="s">
        <v>5300</v>
      </c>
      <c r="BI4077" s="104" t="str">
        <f t="shared" si="1377"/>
        <v>RXL</v>
      </c>
    </row>
    <row r="4078" spans="56:61" hidden="1" x14ac:dyDescent="0.3">
      <c r="BD4078" t="str">
        <f t="shared" si="1376"/>
        <v>RXLROSSALL HOSPITAL REHABILITATION UNIT</v>
      </c>
      <c r="BE4078" s="104" t="s">
        <v>915</v>
      </c>
      <c r="BF4078" s="104" t="s">
        <v>9682</v>
      </c>
      <c r="BG4078" s="104" t="s">
        <v>915</v>
      </c>
      <c r="BH4078" s="104" t="s">
        <v>9682</v>
      </c>
      <c r="BI4078" s="104" t="str">
        <f t="shared" si="1377"/>
        <v>RXL</v>
      </c>
    </row>
    <row r="4079" spans="56:61" hidden="1" x14ac:dyDescent="0.3">
      <c r="BD4079" t="str">
        <f t="shared" si="1376"/>
        <v>RXLSOUTH SHORE HOSPITAL</v>
      </c>
      <c r="BE4079" s="104" t="s">
        <v>340</v>
      </c>
      <c r="BF4079" s="104" t="s">
        <v>9683</v>
      </c>
      <c r="BG4079" s="104" t="s">
        <v>340</v>
      </c>
      <c r="BH4079" s="104" t="s">
        <v>9683</v>
      </c>
      <c r="BI4079" s="104" t="str">
        <f t="shared" si="1377"/>
        <v>RXL</v>
      </c>
    </row>
    <row r="4080" spans="56:61" hidden="1" x14ac:dyDescent="0.3">
      <c r="BD4080" t="str">
        <f t="shared" si="1376"/>
        <v>RXLWESHAM HOSPITAL REHABILITATION UNIT</v>
      </c>
      <c r="BE4080" s="104" t="s">
        <v>341</v>
      </c>
      <c r="BF4080" s="104" t="s">
        <v>9684</v>
      </c>
      <c r="BG4080" s="104" t="s">
        <v>341</v>
      </c>
      <c r="BH4080" s="104" t="s">
        <v>9684</v>
      </c>
      <c r="BI4080" s="104" t="str">
        <f t="shared" si="1377"/>
        <v>RXL</v>
      </c>
    </row>
    <row r="4081" spans="56:61" hidden="1" x14ac:dyDescent="0.3">
      <c r="BD4081" t="str">
        <f t="shared" si="1376"/>
        <v>RXMADULT MENTAL HEALTH</v>
      </c>
      <c r="BE4081" s="104" t="s">
        <v>1935</v>
      </c>
      <c r="BF4081" s="104" t="s">
        <v>1936</v>
      </c>
      <c r="BG4081" s="104" t="s">
        <v>1935</v>
      </c>
      <c r="BH4081" s="104" t="s">
        <v>1936</v>
      </c>
      <c r="BI4081" s="104" t="str">
        <f t="shared" si="1377"/>
        <v>RXM</v>
      </c>
    </row>
    <row r="4082" spans="56:61" hidden="1" x14ac:dyDescent="0.3">
      <c r="BD4082" t="str">
        <f t="shared" si="1376"/>
        <v>RXMBANKGATE</v>
      </c>
      <c r="BE4082" s="104" t="s">
        <v>1882</v>
      </c>
      <c r="BF4082" s="104" t="s">
        <v>1883</v>
      </c>
      <c r="BG4082" s="104" t="s">
        <v>1882</v>
      </c>
      <c r="BH4082" s="104" t="s">
        <v>1883</v>
      </c>
      <c r="BI4082" s="104" t="str">
        <f t="shared" si="1377"/>
        <v>RXM</v>
      </c>
    </row>
    <row r="4083" spans="56:61" hidden="1" x14ac:dyDescent="0.3">
      <c r="BD4083" t="str">
        <f t="shared" si="1376"/>
        <v>RXMCHEVIN WARD</v>
      </c>
      <c r="BE4083" s="104" t="s">
        <v>1878</v>
      </c>
      <c r="BF4083" s="104" t="s">
        <v>1879</v>
      </c>
      <c r="BG4083" s="104" t="s">
        <v>1878</v>
      </c>
      <c r="BH4083" s="104" t="s">
        <v>1879</v>
      </c>
      <c r="BI4083" s="104" t="str">
        <f t="shared" si="1377"/>
        <v>RXM</v>
      </c>
    </row>
    <row r="4084" spans="56:61" hidden="1" x14ac:dyDescent="0.3">
      <c r="BD4084" t="str">
        <f t="shared" si="1376"/>
        <v>RXMCHEVIN WARD</v>
      </c>
      <c r="BE4084" s="104" t="s">
        <v>1910</v>
      </c>
      <c r="BF4084" s="104" t="s">
        <v>1879</v>
      </c>
      <c r="BG4084" s="104" t="s">
        <v>1910</v>
      </c>
      <c r="BH4084" s="104" t="s">
        <v>1879</v>
      </c>
      <c r="BI4084" s="104" t="str">
        <f t="shared" si="1377"/>
        <v>RXM</v>
      </c>
    </row>
    <row r="4085" spans="56:61" hidden="1" x14ac:dyDescent="0.3">
      <c r="BD4085" t="str">
        <f t="shared" si="1376"/>
        <v>RXMCLAY CROSS COMMUNITY HOSPITAL</v>
      </c>
      <c r="BE4085" s="104" t="s">
        <v>1892</v>
      </c>
      <c r="BF4085" s="104" t="s">
        <v>1893</v>
      </c>
      <c r="BG4085" s="104" t="s">
        <v>1892</v>
      </c>
      <c r="BH4085" s="104" t="s">
        <v>1893</v>
      </c>
      <c r="BI4085" s="104" t="str">
        <f t="shared" si="1377"/>
        <v>RXM</v>
      </c>
    </row>
    <row r="4086" spans="56:61" hidden="1" x14ac:dyDescent="0.3">
      <c r="BD4086" t="str">
        <f t="shared" si="1376"/>
        <v>RXMCORBAR VIEW</v>
      </c>
      <c r="BE4086" s="104" t="s">
        <v>1870</v>
      </c>
      <c r="BF4086" s="104" t="s">
        <v>1871</v>
      </c>
      <c r="BG4086" s="104" t="s">
        <v>1870</v>
      </c>
      <c r="BH4086" s="104" t="s">
        <v>1871</v>
      </c>
      <c r="BI4086" s="104" t="str">
        <f t="shared" si="1377"/>
        <v>RXM</v>
      </c>
    </row>
    <row r="4087" spans="56:61" hidden="1" x14ac:dyDescent="0.3">
      <c r="BD4087" t="str">
        <f t="shared" si="1376"/>
        <v>RXMCRAIGMORE</v>
      </c>
      <c r="BE4087" s="104" t="s">
        <v>1850</v>
      </c>
      <c r="BF4087" s="104" t="s">
        <v>1851</v>
      </c>
      <c r="BG4087" s="104" t="s">
        <v>1850</v>
      </c>
      <c r="BH4087" s="104" t="s">
        <v>1851</v>
      </c>
      <c r="BI4087" s="104" t="str">
        <f t="shared" si="1377"/>
        <v>RXM</v>
      </c>
    </row>
    <row r="4088" spans="56:61" hidden="1" x14ac:dyDescent="0.3">
      <c r="BD4088" t="str">
        <f t="shared" si="1376"/>
        <v>RXMDALE BANK VIEW</v>
      </c>
      <c r="BE4088" s="104" t="s">
        <v>1931</v>
      </c>
      <c r="BF4088" s="104" t="s">
        <v>1932</v>
      </c>
      <c r="BG4088" s="104" t="s">
        <v>1931</v>
      </c>
      <c r="BH4088" s="104" t="s">
        <v>1932</v>
      </c>
      <c r="BI4088" s="104" t="str">
        <f t="shared" si="1377"/>
        <v>RXM</v>
      </c>
    </row>
    <row r="4089" spans="56:61" hidden="1" x14ac:dyDescent="0.3">
      <c r="BD4089" t="str">
        <f t="shared" si="1376"/>
        <v>RXMDERBYSHIRE MENTAL HEALTH RESOURCE UNIT</v>
      </c>
      <c r="BE4089" s="104" t="s">
        <v>1925</v>
      </c>
      <c r="BF4089" s="104" t="s">
        <v>1926</v>
      </c>
      <c r="BG4089" s="104" t="s">
        <v>1925</v>
      </c>
      <c r="BH4089" s="104" t="s">
        <v>1926</v>
      </c>
      <c r="BI4089" s="104" t="str">
        <f t="shared" si="1377"/>
        <v>RXM</v>
      </c>
    </row>
    <row r="4090" spans="56:61" ht="12.75" hidden="1" customHeight="1" x14ac:dyDescent="0.3">
      <c r="BD4090" t="str">
        <f t="shared" si="1376"/>
        <v>RXMDOVEDALE DAY HOSPITAL</v>
      </c>
      <c r="BE4090" s="104" t="s">
        <v>1860</v>
      </c>
      <c r="BF4090" s="104" t="s">
        <v>1861</v>
      </c>
      <c r="BG4090" s="104" t="s">
        <v>1860</v>
      </c>
      <c r="BH4090" s="104" t="s">
        <v>1861</v>
      </c>
      <c r="BI4090" s="104" t="str">
        <f t="shared" si="1377"/>
        <v>RXM</v>
      </c>
    </row>
    <row r="4091" spans="56:61" hidden="1" x14ac:dyDescent="0.3">
      <c r="BD4091" t="str">
        <f t="shared" si="1376"/>
        <v>RXMDR R PROFESSOR HEUN (PSYCHIATRIC UNIT)</v>
      </c>
      <c r="BE4091" s="104" t="s">
        <v>1933</v>
      </c>
      <c r="BF4091" s="104" t="s">
        <v>1934</v>
      </c>
      <c r="BG4091" s="104" t="s">
        <v>1933</v>
      </c>
      <c r="BH4091" s="104" t="s">
        <v>1934</v>
      </c>
      <c r="BI4091" s="104" t="str">
        <f t="shared" si="1377"/>
        <v>RXM</v>
      </c>
    </row>
    <row r="4092" spans="56:61" ht="12.75" hidden="1" customHeight="1" x14ac:dyDescent="0.3">
      <c r="BD4092" t="str">
        <f t="shared" si="1376"/>
        <v>RXMELMS (ALCOHOL)</v>
      </c>
      <c r="BE4092" s="104" t="s">
        <v>1866</v>
      </c>
      <c r="BF4092" s="104" t="s">
        <v>1867</v>
      </c>
      <c r="BG4092" s="104" t="s">
        <v>1866</v>
      </c>
      <c r="BH4092" s="104" t="s">
        <v>1867</v>
      </c>
      <c r="BI4092" s="104" t="str">
        <f t="shared" si="1377"/>
        <v>RXM</v>
      </c>
    </row>
    <row r="4093" spans="56:61" hidden="1" x14ac:dyDescent="0.3">
      <c r="BD4093" t="str">
        <f t="shared" si="1376"/>
        <v>RXMEREWASH CLDT</v>
      </c>
      <c r="BE4093" s="104" t="s">
        <v>1923</v>
      </c>
      <c r="BF4093" s="104" t="s">
        <v>1924</v>
      </c>
      <c r="BG4093" s="104" t="s">
        <v>1923</v>
      </c>
      <c r="BH4093" s="104" t="s">
        <v>1924</v>
      </c>
      <c r="BI4093" s="104" t="str">
        <f t="shared" si="1377"/>
        <v>RXM</v>
      </c>
    </row>
    <row r="4094" spans="56:61" hidden="1" x14ac:dyDescent="0.3">
      <c r="BD4094" t="str">
        <f t="shared" si="1376"/>
        <v>RXMFRIAR GATE FLATS</v>
      </c>
      <c r="BE4094" s="104" t="s">
        <v>1858</v>
      </c>
      <c r="BF4094" s="104" t="s">
        <v>1859</v>
      </c>
      <c r="BG4094" s="104" t="s">
        <v>1858</v>
      </c>
      <c r="BH4094" s="104" t="s">
        <v>1859</v>
      </c>
      <c r="BI4094" s="104" t="str">
        <f t="shared" si="1377"/>
        <v>RXM</v>
      </c>
    </row>
    <row r="4095" spans="56:61" hidden="1" x14ac:dyDescent="0.3">
      <c r="BD4095" t="str">
        <f t="shared" si="1376"/>
        <v>RXMFRIARGATE</v>
      </c>
      <c r="BE4095" s="104" t="s">
        <v>1862</v>
      </c>
      <c r="BF4095" s="104" t="s">
        <v>1863</v>
      </c>
      <c r="BG4095" s="104" t="s">
        <v>1862</v>
      </c>
      <c r="BH4095" t="s">
        <v>1863</v>
      </c>
      <c r="BI4095" s="104" t="str">
        <f t="shared" si="1377"/>
        <v>RXM</v>
      </c>
    </row>
    <row r="4096" spans="56:61" hidden="1" x14ac:dyDescent="0.3">
      <c r="BD4096" t="str">
        <f t="shared" si="1376"/>
        <v>RXMHARTINGTON WING</v>
      </c>
      <c r="BE4096" s="104" t="s">
        <v>1874</v>
      </c>
      <c r="BF4096" s="104" t="s">
        <v>1875</v>
      </c>
      <c r="BG4096" s="104" t="s">
        <v>1874</v>
      </c>
      <c r="BH4096" s="104" t="s">
        <v>1875</v>
      </c>
      <c r="BI4096" s="104" t="str">
        <f t="shared" si="1377"/>
        <v>RXM</v>
      </c>
    </row>
    <row r="4097" spans="56:61" ht="12.75" hidden="1" customHeight="1" x14ac:dyDescent="0.3">
      <c r="BD4097" t="str">
        <f t="shared" si="1376"/>
        <v>RXMHIGHLY SPECIALIST COGNITIVE BEHAVIOURAL PSYCHOTHERAPIST</v>
      </c>
      <c r="BE4097" s="104" t="s">
        <v>1937</v>
      </c>
      <c r="BF4097" s="104" t="s">
        <v>1938</v>
      </c>
      <c r="BG4097" s="104" t="s">
        <v>1937</v>
      </c>
      <c r="BH4097" s="104" t="s">
        <v>1938</v>
      </c>
      <c r="BI4097" s="104" t="str">
        <f t="shared" si="1377"/>
        <v>RXM</v>
      </c>
    </row>
    <row r="4098" spans="56:61" hidden="1" x14ac:dyDescent="0.3">
      <c r="BD4098" t="str">
        <f t="shared" si="1376"/>
        <v>RXMKEDLESTON UNIT</v>
      </c>
      <c r="BE4098" s="104" t="s">
        <v>1864</v>
      </c>
      <c r="BF4098" s="104" t="s">
        <v>1865</v>
      </c>
      <c r="BG4098" s="104" t="s">
        <v>1864</v>
      </c>
      <c r="BH4098" s="104" t="s">
        <v>1865</v>
      </c>
      <c r="BI4098" s="104" t="str">
        <f t="shared" si="1377"/>
        <v>RXM</v>
      </c>
    </row>
    <row r="4099" spans="56:61" hidden="1" x14ac:dyDescent="0.3">
      <c r="BD4099" t="str">
        <f t="shared" si="1376"/>
        <v>RXMKUFENA</v>
      </c>
      <c r="BE4099" s="104" t="s">
        <v>1854</v>
      </c>
      <c r="BF4099" s="104" t="s">
        <v>1855</v>
      </c>
      <c r="BG4099" s="104" t="s">
        <v>1854</v>
      </c>
      <c r="BH4099" s="104" t="s">
        <v>1855</v>
      </c>
      <c r="BI4099" s="104" t="str">
        <f t="shared" si="1377"/>
        <v>RXM</v>
      </c>
    </row>
    <row r="4100" spans="56:61" hidden="1" x14ac:dyDescent="0.3">
      <c r="BD4100" t="str">
        <f t="shared" si="1376"/>
        <v>RXMMAPLETON DAY HOSPITAL</v>
      </c>
      <c r="BE4100" s="104" t="s">
        <v>1884</v>
      </c>
      <c r="BF4100" s="104" t="s">
        <v>1885</v>
      </c>
      <c r="BG4100" s="104" t="s">
        <v>1884</v>
      </c>
      <c r="BH4100" s="104" t="s">
        <v>1885</v>
      </c>
      <c r="BI4100" s="104" t="str">
        <f t="shared" si="1377"/>
        <v>RXM</v>
      </c>
    </row>
    <row r="4101" spans="56:61" hidden="1" x14ac:dyDescent="0.3">
      <c r="BD4101" t="str">
        <f t="shared" si="1376"/>
        <v>RXMMIDWAY DAY HOSPITAL</v>
      </c>
      <c r="BE4101" s="104" t="s">
        <v>1880</v>
      </c>
      <c r="BF4101" s="104" t="s">
        <v>1881</v>
      </c>
      <c r="BG4101" s="104" t="s">
        <v>1880</v>
      </c>
      <c r="BH4101" s="104" t="s">
        <v>1881</v>
      </c>
      <c r="BI4101" s="104" t="str">
        <f t="shared" si="1377"/>
        <v>RXM</v>
      </c>
    </row>
    <row r="4102" spans="56:61" hidden="1" x14ac:dyDescent="0.3">
      <c r="BD4102" t="str">
        <f t="shared" si="1376"/>
        <v>RXMMORTON WARD, HARTINGTON UNIT</v>
      </c>
      <c r="BE4102" s="104" t="s">
        <v>1896</v>
      </c>
      <c r="BF4102" s="104" t="s">
        <v>1897</v>
      </c>
      <c r="BG4102" s="104" t="s">
        <v>1896</v>
      </c>
      <c r="BH4102" s="104" t="s">
        <v>1897</v>
      </c>
      <c r="BI4102" s="104" t="str">
        <f t="shared" si="1377"/>
        <v>RXM</v>
      </c>
    </row>
    <row r="4103" spans="56:61" hidden="1" x14ac:dyDescent="0.3">
      <c r="BD4103" t="str">
        <f t="shared" si="1376"/>
        <v>RXMNEWHOLME HOSPITAL</v>
      </c>
      <c r="BE4103" s="104" t="s">
        <v>1890</v>
      </c>
      <c r="BF4103" s="104" t="s">
        <v>1891</v>
      </c>
      <c r="BG4103" s="104" t="s">
        <v>1890</v>
      </c>
      <c r="BH4103" s="104" t="s">
        <v>1891</v>
      </c>
      <c r="BI4103" s="104" t="str">
        <f t="shared" si="1377"/>
        <v>RXM</v>
      </c>
    </row>
    <row r="4104" spans="56:61" hidden="1" x14ac:dyDescent="0.3">
      <c r="BD4104" t="str">
        <f t="shared" si="1376"/>
        <v>RXMOAKLANDS</v>
      </c>
      <c r="BE4104" s="104" t="s">
        <v>1856</v>
      </c>
      <c r="BF4104" s="104" t="s">
        <v>1857</v>
      </c>
      <c r="BG4104" s="104" t="s">
        <v>1856</v>
      </c>
      <c r="BH4104" s="104" t="s">
        <v>1857</v>
      </c>
      <c r="BI4104" s="104" t="str">
        <f t="shared" si="1377"/>
        <v>RXM</v>
      </c>
    </row>
    <row r="4105" spans="56:61" hidden="1" x14ac:dyDescent="0.3">
      <c r="BD4105" t="str">
        <f t="shared" si="1376"/>
        <v>RXMPHOENIX UNIT</v>
      </c>
      <c r="BE4105" s="104" t="s">
        <v>1913</v>
      </c>
      <c r="BF4105" s="104" t="s">
        <v>1914</v>
      </c>
      <c r="BG4105" s="104" t="s">
        <v>1913</v>
      </c>
      <c r="BH4105" s="104" t="s">
        <v>1914</v>
      </c>
      <c r="BI4105" s="104" t="str">
        <f t="shared" si="1377"/>
        <v>RXM</v>
      </c>
    </row>
    <row r="4106" spans="56:61" hidden="1" x14ac:dyDescent="0.3">
      <c r="BD4106" t="str">
        <f t="shared" si="1376"/>
        <v>RXMPLEASLEY WARD, HARTINGTON UNIT</v>
      </c>
      <c r="BE4106" s="104" t="s">
        <v>1898</v>
      </c>
      <c r="BF4106" s="104" t="s">
        <v>1899</v>
      </c>
      <c r="BG4106" s="104" t="s">
        <v>1898</v>
      </c>
      <c r="BH4106" s="104" t="s">
        <v>1899</v>
      </c>
      <c r="BI4106" s="104" t="str">
        <f t="shared" si="1377"/>
        <v>RXM</v>
      </c>
    </row>
    <row r="4107" spans="56:61" hidden="1" x14ac:dyDescent="0.3">
      <c r="BD4107" t="str">
        <f t="shared" si="1376"/>
        <v>RXMQUARN MILL</v>
      </c>
      <c r="BE4107" s="104" t="s">
        <v>1915</v>
      </c>
      <c r="BF4107" s="104" t="s">
        <v>1916</v>
      </c>
      <c r="BG4107" s="104" t="s">
        <v>1915</v>
      </c>
      <c r="BH4107" s="104" t="s">
        <v>1916</v>
      </c>
      <c r="BI4107" s="104" t="str">
        <f t="shared" si="1377"/>
        <v>RXM</v>
      </c>
    </row>
    <row r="4108" spans="56:61" hidden="1" x14ac:dyDescent="0.3">
      <c r="BD4108" t="str">
        <f t="shared" si="1376"/>
        <v>RXMRADBOURNE UNIT</v>
      </c>
      <c r="BE4108" s="104" t="s">
        <v>1876</v>
      </c>
      <c r="BF4108" s="104" t="s">
        <v>1877</v>
      </c>
      <c r="BG4108" s="104" t="s">
        <v>1876</v>
      </c>
      <c r="BH4108" s="104" t="s">
        <v>1877</v>
      </c>
      <c r="BI4108" s="104" t="str">
        <f t="shared" si="1377"/>
        <v>RXM</v>
      </c>
    </row>
    <row r="4109" spans="56:61" hidden="1" x14ac:dyDescent="0.3">
      <c r="BD4109" t="str">
        <f t="shared" si="1376"/>
        <v>RXMRIPLEY HOSPITAL</v>
      </c>
      <c r="BE4109" s="104" t="s">
        <v>1921</v>
      </c>
      <c r="BF4109" s="104" t="s">
        <v>1922</v>
      </c>
      <c r="BG4109" s="104" t="s">
        <v>1921</v>
      </c>
      <c r="BH4109" s="104" t="s">
        <v>1922</v>
      </c>
      <c r="BI4109" s="104" t="str">
        <f t="shared" si="1377"/>
        <v>RXM</v>
      </c>
    </row>
    <row r="4110" spans="56:61" hidden="1" x14ac:dyDescent="0.3">
      <c r="BD4110" t="str">
        <f t="shared" si="1376"/>
        <v>RXMST KATHERINES</v>
      </c>
      <c r="BE4110" s="104" t="s">
        <v>1917</v>
      </c>
      <c r="BF4110" s="104" t="s">
        <v>1918</v>
      </c>
      <c r="BG4110" s="104" t="s">
        <v>1917</v>
      </c>
      <c r="BH4110" s="104" t="s">
        <v>1918</v>
      </c>
      <c r="BI4110" s="104" t="str">
        <f t="shared" si="1377"/>
        <v>RXM</v>
      </c>
    </row>
    <row r="4111" spans="56:61" hidden="1" x14ac:dyDescent="0.3">
      <c r="BD4111" t="str">
        <f t="shared" si="1376"/>
        <v>RXMTANSLEY WARD</v>
      </c>
      <c r="BE4111" s="104" t="s">
        <v>1902</v>
      </c>
      <c r="BF4111" s="104" t="s">
        <v>1903</v>
      </c>
      <c r="BG4111" s="104" t="s">
        <v>1902</v>
      </c>
      <c r="BH4111" s="104" t="s">
        <v>1903</v>
      </c>
      <c r="BI4111" s="104" t="str">
        <f t="shared" si="1377"/>
        <v>RXM</v>
      </c>
    </row>
    <row r="4112" spans="56:61" hidden="1" x14ac:dyDescent="0.3">
      <c r="BD4112" t="str">
        <f t="shared" si="1376"/>
        <v>RXMTHE MANSE</v>
      </c>
      <c r="BE4112" s="104" t="s">
        <v>1911</v>
      </c>
      <c r="BF4112" s="104" t="s">
        <v>1912</v>
      </c>
      <c r="BG4112" s="104" t="s">
        <v>1911</v>
      </c>
      <c r="BH4112" s="104" t="s">
        <v>1912</v>
      </c>
      <c r="BI4112" s="104" t="str">
        <f t="shared" si="1377"/>
        <v>RXM</v>
      </c>
    </row>
    <row r="4113" spans="56:61" hidden="1" x14ac:dyDescent="0.3">
      <c r="BD4113" t="str">
        <f t="shared" si="1376"/>
        <v>RXMTHE NOOK</v>
      </c>
      <c r="BE4113" s="104" t="s">
        <v>1852</v>
      </c>
      <c r="BF4113" s="104" t="s">
        <v>1853</v>
      </c>
      <c r="BG4113" s="104" t="s">
        <v>1852</v>
      </c>
      <c r="BH4113" s="104" t="s">
        <v>1853</v>
      </c>
      <c r="BI4113" s="104" t="str">
        <f t="shared" si="1377"/>
        <v>RXM</v>
      </c>
    </row>
    <row r="4114" spans="56:61" hidden="1" x14ac:dyDescent="0.3">
      <c r="BD4114" t="str">
        <f t="shared" si="1376"/>
        <v>RXMTHE OLD VICARAGE</v>
      </c>
      <c r="BE4114" s="104" t="s">
        <v>1872</v>
      </c>
      <c r="BF4114" s="104" t="s">
        <v>1873</v>
      </c>
      <c r="BG4114" s="104" t="s">
        <v>1872</v>
      </c>
      <c r="BH4114" s="104" t="s">
        <v>1873</v>
      </c>
      <c r="BI4114" s="104" t="str">
        <f t="shared" si="1377"/>
        <v>RXM</v>
      </c>
    </row>
    <row r="4115" spans="56:61" hidden="1" x14ac:dyDescent="0.3">
      <c r="BD4115" t="str">
        <f t="shared" si="1376"/>
        <v>RXMTHE RITZ BUILDING</v>
      </c>
      <c r="BE4115" s="104" t="s">
        <v>1919</v>
      </c>
      <c r="BF4115" s="104" t="s">
        <v>1920</v>
      </c>
      <c r="BG4115" s="104" t="s">
        <v>1919</v>
      </c>
      <c r="BH4115" s="104" t="s">
        <v>1920</v>
      </c>
      <c r="BI4115" s="104" t="str">
        <f t="shared" si="1377"/>
        <v>RXM</v>
      </c>
    </row>
    <row r="4116" spans="56:61" hidden="1" x14ac:dyDescent="0.3">
      <c r="BD4116" t="str">
        <f t="shared" si="1376"/>
        <v>RXMTURNING POINT</v>
      </c>
      <c r="BE4116" s="104" t="s">
        <v>1927</v>
      </c>
      <c r="BF4116" s="104" t="s">
        <v>1928</v>
      </c>
      <c r="BG4116" s="104" t="s">
        <v>1927</v>
      </c>
      <c r="BH4116" s="104" t="s">
        <v>1928</v>
      </c>
      <c r="BI4116" s="104" t="str">
        <f t="shared" si="1377"/>
        <v>RXM</v>
      </c>
    </row>
    <row r="4117" spans="56:61" hidden="1" x14ac:dyDescent="0.3">
      <c r="BD4117" t="str">
        <f t="shared" si="1376"/>
        <v>RXMWALTON HOSPITAL</v>
      </c>
      <c r="BE4117" s="104" t="s">
        <v>1868</v>
      </c>
      <c r="BF4117" s="104" t="s">
        <v>1869</v>
      </c>
      <c r="BG4117" s="104" t="s">
        <v>1868</v>
      </c>
      <c r="BH4117" s="104" t="s">
        <v>1869</v>
      </c>
      <c r="BI4117" s="104" t="str">
        <f t="shared" si="1377"/>
        <v>RXM</v>
      </c>
    </row>
    <row r="4118" spans="56:61" hidden="1" x14ac:dyDescent="0.3">
      <c r="BD4118" t="str">
        <f t="shared" si="1376"/>
        <v>RXMWARD 1</v>
      </c>
      <c r="BE4118" s="104" t="s">
        <v>1888</v>
      </c>
      <c r="BF4118" s="104" t="s">
        <v>1889</v>
      </c>
      <c r="BG4118" s="104" t="s">
        <v>1888</v>
      </c>
      <c r="BH4118" s="104" t="s">
        <v>1889</v>
      </c>
      <c r="BI4118" s="104" t="str">
        <f t="shared" si="1377"/>
        <v>RXM</v>
      </c>
    </row>
    <row r="4119" spans="56:61" hidden="1" x14ac:dyDescent="0.3">
      <c r="BD4119" t="str">
        <f t="shared" si="1376"/>
        <v>RXMWARD 2</v>
      </c>
      <c r="BE4119" s="104" t="s">
        <v>1886</v>
      </c>
      <c r="BF4119" s="104" t="s">
        <v>1887</v>
      </c>
      <c r="BG4119" s="104" t="s">
        <v>1886</v>
      </c>
      <c r="BH4119" s="104" t="s">
        <v>1887</v>
      </c>
      <c r="BI4119" s="104" t="str">
        <f t="shared" si="1377"/>
        <v>RXM</v>
      </c>
    </row>
    <row r="4120" spans="56:61" hidden="1" x14ac:dyDescent="0.3">
      <c r="BD4120" t="str">
        <f t="shared" si="1376"/>
        <v>RXMWARD 32 THE PSYCHIATRIC UNIT</v>
      </c>
      <c r="BE4120" s="104" t="s">
        <v>1894</v>
      </c>
      <c r="BF4120" s="104" t="s">
        <v>1895</v>
      </c>
      <c r="BG4120" s="104" t="s">
        <v>1894</v>
      </c>
      <c r="BH4120" s="104" t="s">
        <v>1895</v>
      </c>
      <c r="BI4120" s="104" t="str">
        <f t="shared" si="1377"/>
        <v>RXM</v>
      </c>
    </row>
    <row r="4121" spans="56:61" hidden="1" x14ac:dyDescent="0.3">
      <c r="BD4121" t="str">
        <f t="shared" si="1376"/>
        <v>RXMWARD 33, PSYCHIATRIC UNIT</v>
      </c>
      <c r="BE4121" s="104" t="s">
        <v>1904</v>
      </c>
      <c r="BF4121" s="104" t="s">
        <v>1905</v>
      </c>
      <c r="BG4121" s="104" t="s">
        <v>1904</v>
      </c>
      <c r="BH4121" s="104" t="s">
        <v>1905</v>
      </c>
      <c r="BI4121" s="104" t="str">
        <f t="shared" si="1377"/>
        <v>RXM</v>
      </c>
    </row>
    <row r="4122" spans="56:61" hidden="1" x14ac:dyDescent="0.3">
      <c r="BD4122" t="str">
        <f t="shared" si="1376"/>
        <v>RXMWARD 34, PSYCHIATRIC UNIT</v>
      </c>
      <c r="BE4122" s="104" t="s">
        <v>1906</v>
      </c>
      <c r="BF4122" s="104" t="s">
        <v>1907</v>
      </c>
      <c r="BG4122" s="104" t="s">
        <v>1906</v>
      </c>
      <c r="BH4122" s="104" t="s">
        <v>1907</v>
      </c>
      <c r="BI4122" s="104" t="str">
        <f t="shared" si="1377"/>
        <v>RXM</v>
      </c>
    </row>
    <row r="4123" spans="56:61" hidden="1" x14ac:dyDescent="0.3">
      <c r="BD4123" t="str">
        <f t="shared" si="1376"/>
        <v>RXMWARD 35, PSYCHIATRIC UNIT</v>
      </c>
      <c r="BE4123" s="104" t="s">
        <v>1908</v>
      </c>
      <c r="BF4123" s="104" t="s">
        <v>1909</v>
      </c>
      <c r="BG4123" s="104" t="s">
        <v>1908</v>
      </c>
      <c r="BH4123" s="104" t="s">
        <v>1909</v>
      </c>
      <c r="BI4123" s="104" t="str">
        <f t="shared" si="1377"/>
        <v>RXM</v>
      </c>
    </row>
    <row r="4124" spans="56:61" hidden="1" x14ac:dyDescent="0.3">
      <c r="BD4124" t="str">
        <f t="shared" si="1376"/>
        <v>RXMWARD 36, PSYCHIATRIC UNIT</v>
      </c>
      <c r="BE4124" s="104" t="s">
        <v>1900</v>
      </c>
      <c r="BF4124" s="104" t="s">
        <v>1901</v>
      </c>
      <c r="BG4124" s="104" t="s">
        <v>1900</v>
      </c>
      <c r="BH4124" s="104" t="s">
        <v>1901</v>
      </c>
      <c r="BI4124" s="104" t="str">
        <f t="shared" si="1377"/>
        <v>RXM</v>
      </c>
    </row>
    <row r="4125" spans="56:61" hidden="1" x14ac:dyDescent="0.3">
      <c r="BD4125" t="str">
        <f t="shared" si="1376"/>
        <v>RXMWARDS 1 &amp; 2</v>
      </c>
      <c r="BE4125" s="104" t="s">
        <v>1929</v>
      </c>
      <c r="BF4125" s="104" t="s">
        <v>1930</v>
      </c>
      <c r="BG4125" s="104" t="s">
        <v>1929</v>
      </c>
      <c r="BH4125" s="104" t="s">
        <v>1930</v>
      </c>
      <c r="BI4125" s="104" t="str">
        <f t="shared" si="1377"/>
        <v>RXM</v>
      </c>
    </row>
    <row r="4126" spans="56:61" hidden="1" x14ac:dyDescent="0.3">
      <c r="BD4126" t="str">
        <f t="shared" si="1376"/>
        <v>RXNACCRINGTON VICTORIA HOSPITAL</v>
      </c>
      <c r="BE4126" s="104" t="s">
        <v>342</v>
      </c>
      <c r="BF4126" s="104" t="s">
        <v>5258</v>
      </c>
      <c r="BG4126" s="104" t="s">
        <v>342</v>
      </c>
      <c r="BH4126" s="104" t="s">
        <v>5258</v>
      </c>
      <c r="BI4126" s="104" t="str">
        <f t="shared" si="1377"/>
        <v>RXN</v>
      </c>
    </row>
    <row r="4127" spans="56:61" hidden="1" x14ac:dyDescent="0.3">
      <c r="BD4127" t="str">
        <f t="shared" si="1376"/>
        <v>RXNBLACKBURN ROYAL INFIRMARY</v>
      </c>
      <c r="BE4127" s="104" t="s">
        <v>343</v>
      </c>
      <c r="BF4127" s="104" t="s">
        <v>9685</v>
      </c>
      <c r="BG4127" s="104" t="s">
        <v>343</v>
      </c>
      <c r="BH4127" s="104" t="s">
        <v>9685</v>
      </c>
      <c r="BI4127" s="104" t="str">
        <f t="shared" si="1377"/>
        <v>RXN</v>
      </c>
    </row>
    <row r="4128" spans="56:61" hidden="1" x14ac:dyDescent="0.3">
      <c r="BD4128" t="str">
        <f t="shared" si="1376"/>
        <v>RXNBLACKPOOL VICTORIA HOSPITAL</v>
      </c>
      <c r="BE4128" s="104" t="s">
        <v>344</v>
      </c>
      <c r="BF4128" s="104" t="s">
        <v>5302</v>
      </c>
      <c r="BG4128" s="104" t="s">
        <v>344</v>
      </c>
      <c r="BH4128" s="104" t="s">
        <v>5302</v>
      </c>
      <c r="BI4128" s="104" t="str">
        <f t="shared" si="1377"/>
        <v>RXN</v>
      </c>
    </row>
    <row r="4129" spans="56:61" hidden="1" x14ac:dyDescent="0.3">
      <c r="BD4129" t="str">
        <f t="shared" si="1376"/>
        <v>RXNCHORLEY AND SOUTH RIBBLE HOSPITAL</v>
      </c>
      <c r="BE4129" s="104" t="s">
        <v>345</v>
      </c>
      <c r="BF4129" s="104" t="s">
        <v>5269</v>
      </c>
      <c r="BG4129" s="104" t="s">
        <v>345</v>
      </c>
      <c r="BH4129" s="104" t="s">
        <v>5269</v>
      </c>
      <c r="BI4129" s="104" t="str">
        <f t="shared" si="1377"/>
        <v>RXN</v>
      </c>
    </row>
    <row r="4130" spans="56:61" hidden="1" x14ac:dyDescent="0.3">
      <c r="BD4130" t="str">
        <f t="shared" si="1376"/>
        <v>RXNPENDLE COMMUNITY HOSPITAL</v>
      </c>
      <c r="BE4130" s="104" t="s">
        <v>815</v>
      </c>
      <c r="BF4130" s="104" t="s">
        <v>9686</v>
      </c>
      <c r="BG4130" s="104" t="s">
        <v>815</v>
      </c>
      <c r="BH4130" s="104" t="s">
        <v>9686</v>
      </c>
      <c r="BI4130" s="104" t="str">
        <f t="shared" si="1377"/>
        <v>RXN</v>
      </c>
    </row>
    <row r="4131" spans="56:61" hidden="1" x14ac:dyDescent="0.3">
      <c r="BD4131" t="str">
        <f t="shared" si="1376"/>
        <v>RXNROYAL PRESTON HOSPITAL</v>
      </c>
      <c r="BE4131" s="104" t="s">
        <v>816</v>
      </c>
      <c r="BF4131" s="104" t="s">
        <v>5279</v>
      </c>
      <c r="BG4131" s="104" t="s">
        <v>816</v>
      </c>
      <c r="BH4131" s="104" t="s">
        <v>5279</v>
      </c>
      <c r="BI4131" s="104" t="str">
        <f t="shared" si="1377"/>
        <v>RXN</v>
      </c>
    </row>
    <row r="4132" spans="56:61" hidden="1" x14ac:dyDescent="0.3">
      <c r="BD4132" t="str">
        <f t="shared" si="1376"/>
        <v>RXPBISHOP AUCKLAND HOSPITAL</v>
      </c>
      <c r="BE4132" s="104" t="s">
        <v>817</v>
      </c>
      <c r="BF4132" s="104" t="s">
        <v>9687</v>
      </c>
      <c r="BG4132" s="104" t="s">
        <v>817</v>
      </c>
      <c r="BH4132" s="104" t="s">
        <v>9687</v>
      </c>
      <c r="BI4132" s="104" t="str">
        <f t="shared" si="1377"/>
        <v>RXP</v>
      </c>
    </row>
    <row r="4133" spans="56:61" hidden="1" x14ac:dyDescent="0.3">
      <c r="BD4133" t="str">
        <f t="shared" si="1376"/>
        <v>RXPCHESTER LE STREET HOSPITAL</v>
      </c>
      <c r="BE4133" s="104" t="s">
        <v>818</v>
      </c>
      <c r="BF4133" s="104" t="s">
        <v>9688</v>
      </c>
      <c r="BG4133" s="104" t="s">
        <v>818</v>
      </c>
      <c r="BH4133" s="104" t="s">
        <v>9688</v>
      </c>
      <c r="BI4133" s="104" t="str">
        <f t="shared" si="1377"/>
        <v>RXP</v>
      </c>
    </row>
    <row r="4134" spans="56:61" hidden="1" x14ac:dyDescent="0.3">
      <c r="BD4134" t="str">
        <f t="shared" si="1376"/>
        <v>RXPDARLINGTON MEMORIAL HOSPITAL</v>
      </c>
      <c r="BE4134" s="104" t="s">
        <v>819</v>
      </c>
      <c r="BF4134" s="104" t="s">
        <v>9689</v>
      </c>
      <c r="BG4134" s="104" t="s">
        <v>819</v>
      </c>
      <c r="BH4134" s="104" t="s">
        <v>9689</v>
      </c>
      <c r="BI4134" s="104" t="str">
        <f t="shared" si="1377"/>
        <v>RXP</v>
      </c>
    </row>
    <row r="4135" spans="56:61" hidden="1" x14ac:dyDescent="0.3">
      <c r="BD4135" t="str">
        <f t="shared" si="1376"/>
        <v>RXPHOMELANDS HOSPITAL</v>
      </c>
      <c r="BE4135" s="104" t="s">
        <v>820</v>
      </c>
      <c r="BF4135" s="104" t="s">
        <v>9690</v>
      </c>
      <c r="BG4135" s="104" t="s">
        <v>820</v>
      </c>
      <c r="BH4135" s="104" t="s">
        <v>9690</v>
      </c>
      <c r="BI4135" s="104" t="str">
        <f t="shared" si="1377"/>
        <v>RXP</v>
      </c>
    </row>
    <row r="4136" spans="56:61" hidden="1" x14ac:dyDescent="0.3">
      <c r="BD4136" t="str">
        <f t="shared" si="1376"/>
        <v>RXPRICHARDSON COMMUNITY HOSPITAL</v>
      </c>
      <c r="BE4136" s="104" t="s">
        <v>8783</v>
      </c>
      <c r="BF4136" s="104" t="s">
        <v>9691</v>
      </c>
      <c r="BG4136" s="104" t="s">
        <v>8783</v>
      </c>
      <c r="BH4136" s="104" t="s">
        <v>9691</v>
      </c>
      <c r="BI4136" s="104" t="str">
        <f t="shared" si="1377"/>
        <v>RXP</v>
      </c>
    </row>
    <row r="4137" spans="56:61" hidden="1" x14ac:dyDescent="0.3">
      <c r="BD4137" t="str">
        <f t="shared" ref="BD4137:BD4200" si="1378">CONCATENATE(LEFT(BE4137, 3),BF4137)</f>
        <v>RXPSEDGEFIELD COMMUNITY HOSPITAL</v>
      </c>
      <c r="BE4137" s="104" t="s">
        <v>8782</v>
      </c>
      <c r="BF4137" s="104" t="s">
        <v>9692</v>
      </c>
      <c r="BG4137" s="104" t="s">
        <v>8782</v>
      </c>
      <c r="BH4137" s="104" t="s">
        <v>9692</v>
      </c>
      <c r="BI4137" s="104" t="str">
        <f t="shared" ref="BI4137:BI4200" si="1379">LEFT(BG4137,3)</f>
        <v>RXP</v>
      </c>
    </row>
    <row r="4138" spans="56:61" hidden="1" x14ac:dyDescent="0.3">
      <c r="BD4138" t="str">
        <f t="shared" si="1378"/>
        <v>RXPSHOTLEY BRIDGE HOSPITAL SITE</v>
      </c>
      <c r="BE4138" s="104" t="s">
        <v>821</v>
      </c>
      <c r="BF4138" s="104" t="s">
        <v>9693</v>
      </c>
      <c r="BG4138" s="104" t="s">
        <v>821</v>
      </c>
      <c r="BH4138" s="104" t="s">
        <v>9693</v>
      </c>
      <c r="BI4138" s="104" t="str">
        <f t="shared" si="1379"/>
        <v>RXP</v>
      </c>
    </row>
    <row r="4139" spans="56:61" hidden="1" x14ac:dyDescent="0.3">
      <c r="BD4139" t="str">
        <f t="shared" si="1378"/>
        <v>RXPSOUTH MOOR HOSPITAL SITE</v>
      </c>
      <c r="BE4139" s="104" t="s">
        <v>822</v>
      </c>
      <c r="BF4139" s="104" t="s">
        <v>9694</v>
      </c>
      <c r="BG4139" s="104" t="s">
        <v>822</v>
      </c>
      <c r="BH4139" s="104" t="s">
        <v>9694</v>
      </c>
      <c r="BI4139" s="104" t="str">
        <f t="shared" si="1379"/>
        <v>RXP</v>
      </c>
    </row>
    <row r="4140" spans="56:61" hidden="1" x14ac:dyDescent="0.3">
      <c r="BD4140" t="str">
        <f t="shared" si="1378"/>
        <v>RXPSOUTH TYNESIDE DISTRICT HOSPITAL</v>
      </c>
      <c r="BE4140" s="104" t="s">
        <v>8696</v>
      </c>
      <c r="BF4140" s="104" t="s">
        <v>8654</v>
      </c>
      <c r="BG4140" s="104" t="s">
        <v>8696</v>
      </c>
      <c r="BH4140" s="104" t="s">
        <v>8654</v>
      </c>
      <c r="BI4140" s="104" t="str">
        <f t="shared" si="1379"/>
        <v>RXP</v>
      </c>
    </row>
    <row r="4141" spans="56:61" hidden="1" x14ac:dyDescent="0.3">
      <c r="BD4141" t="str">
        <f t="shared" si="1378"/>
        <v>RXPSUNDERLAND ROYAL HOSPITAL</v>
      </c>
      <c r="BE4141" s="104" t="s">
        <v>8697</v>
      </c>
      <c r="BF4141" s="104" t="s">
        <v>6570</v>
      </c>
      <c r="BG4141" s="104" t="s">
        <v>8697</v>
      </c>
      <c r="BH4141" s="104" t="s">
        <v>6570</v>
      </c>
      <c r="BI4141" s="104" t="str">
        <f t="shared" si="1379"/>
        <v>RXP</v>
      </c>
    </row>
    <row r="4142" spans="56:61" hidden="1" x14ac:dyDescent="0.3">
      <c r="BD4142" t="str">
        <f t="shared" si="1378"/>
        <v>RXPTREATMENT CENTRE</v>
      </c>
      <c r="BE4142" s="104" t="s">
        <v>823</v>
      </c>
      <c r="BF4142" s="104" t="s">
        <v>9695</v>
      </c>
      <c r="BG4142" s="104" t="s">
        <v>823</v>
      </c>
      <c r="BH4142" s="104" t="s">
        <v>9695</v>
      </c>
      <c r="BI4142" s="104" t="str">
        <f t="shared" si="1379"/>
        <v>RXP</v>
      </c>
    </row>
    <row r="4143" spans="56:61" hidden="1" x14ac:dyDescent="0.3">
      <c r="BD4143" t="str">
        <f t="shared" si="1378"/>
        <v>RXPUNIVERSITY HOSPITAL OF NORTH DURHAM</v>
      </c>
      <c r="BE4143" s="104" t="s">
        <v>824</v>
      </c>
      <c r="BF4143" s="104" t="s">
        <v>6276</v>
      </c>
      <c r="BG4143" s="104" t="s">
        <v>824</v>
      </c>
      <c r="BH4143" s="104" t="s">
        <v>6276</v>
      </c>
      <c r="BI4143" s="104" t="str">
        <f t="shared" si="1379"/>
        <v>RXP</v>
      </c>
    </row>
    <row r="4144" spans="56:61" hidden="1" x14ac:dyDescent="0.3">
      <c r="BD4144" t="str">
        <f t="shared" si="1378"/>
        <v>RXPWEARDALE COMMUNITY HOSPITAL</v>
      </c>
      <c r="BE4144" s="104" t="s">
        <v>8784</v>
      </c>
      <c r="BF4144" s="104" t="s">
        <v>9696</v>
      </c>
      <c r="BG4144" s="104" t="s">
        <v>8784</v>
      </c>
      <c r="BH4144" s="104" t="s">
        <v>9696</v>
      </c>
      <c r="BI4144" s="104" t="str">
        <f t="shared" si="1379"/>
        <v>RXP</v>
      </c>
    </row>
    <row r="4145" spans="56:61" hidden="1" x14ac:dyDescent="0.3">
      <c r="BD4145" t="str">
        <f t="shared" si="1378"/>
        <v>RXQAMERSHAM HEALTH CENTRE</v>
      </c>
      <c r="BE4145" s="104" t="s">
        <v>825</v>
      </c>
      <c r="BF4145" s="104" t="s">
        <v>9697</v>
      </c>
      <c r="BG4145" s="104" t="s">
        <v>825</v>
      </c>
      <c r="BH4145" s="104" t="s">
        <v>9697</v>
      </c>
      <c r="BI4145" s="104" t="str">
        <f t="shared" si="1379"/>
        <v>RXQ</v>
      </c>
    </row>
    <row r="4146" spans="56:61" hidden="1" x14ac:dyDescent="0.3">
      <c r="BD4146" t="str">
        <f t="shared" si="1378"/>
        <v>RXQAMERSHAM HOSPITAL</v>
      </c>
      <c r="BE4146" s="104" t="s">
        <v>826</v>
      </c>
      <c r="BF4146" s="104" t="s">
        <v>9698</v>
      </c>
      <c r="BG4146" s="104" t="s">
        <v>826</v>
      </c>
      <c r="BH4146" s="104" t="s">
        <v>9698</v>
      </c>
      <c r="BI4146" s="104" t="str">
        <f t="shared" si="1379"/>
        <v>RXQ</v>
      </c>
    </row>
    <row r="4147" spans="56:61" hidden="1" x14ac:dyDescent="0.3">
      <c r="BD4147" t="str">
        <f t="shared" si="1378"/>
        <v>RXQAPPLEYARD</v>
      </c>
      <c r="BE4147" s="104" t="s">
        <v>827</v>
      </c>
      <c r="BF4147" s="104" t="s">
        <v>9699</v>
      </c>
      <c r="BG4147" s="104" t="s">
        <v>827</v>
      </c>
      <c r="BH4147" s="104" t="s">
        <v>9699</v>
      </c>
      <c r="BI4147" s="104" t="str">
        <f t="shared" si="1379"/>
        <v>RXQ</v>
      </c>
    </row>
    <row r="4148" spans="56:61" hidden="1" x14ac:dyDescent="0.3">
      <c r="BD4148" t="str">
        <f t="shared" si="1378"/>
        <v>RXQAYSGARTH MEDICAL CENTRE</v>
      </c>
      <c r="BE4148" s="104" t="s">
        <v>828</v>
      </c>
      <c r="BF4148" s="104" t="s">
        <v>9700</v>
      </c>
      <c r="BG4148" s="104" t="s">
        <v>828</v>
      </c>
      <c r="BH4148" s="104" t="s">
        <v>9700</v>
      </c>
      <c r="BI4148" s="104" t="str">
        <f t="shared" si="1379"/>
        <v>RXQ</v>
      </c>
    </row>
    <row r="4149" spans="56:61" hidden="1" x14ac:dyDescent="0.3">
      <c r="BD4149" t="str">
        <f t="shared" si="1378"/>
        <v>RXQBUCKINGHAM HOSPITAL</v>
      </c>
      <c r="BE4149" s="104" t="s">
        <v>8736</v>
      </c>
      <c r="BF4149" s="104" t="s">
        <v>9701</v>
      </c>
      <c r="BG4149" s="104" t="s">
        <v>8736</v>
      </c>
      <c r="BH4149" s="104" t="s">
        <v>9701</v>
      </c>
      <c r="BI4149" s="104" t="str">
        <f t="shared" si="1379"/>
        <v>RXQ</v>
      </c>
    </row>
    <row r="4150" spans="56:61" hidden="1" x14ac:dyDescent="0.3">
      <c r="BD4150" t="str">
        <f t="shared" si="1378"/>
        <v>RXQFLORENCE NIGHTINGALE HOSPICE</v>
      </c>
      <c r="BE4150" s="104" t="s">
        <v>8737</v>
      </c>
      <c r="BF4150" s="104" t="s">
        <v>9702</v>
      </c>
      <c r="BG4150" s="104" t="s">
        <v>8737</v>
      </c>
      <c r="BH4150" s="104" t="s">
        <v>9702</v>
      </c>
      <c r="BI4150" s="104" t="str">
        <f t="shared" si="1379"/>
        <v>RXQ</v>
      </c>
    </row>
    <row r="4151" spans="56:61" hidden="1" x14ac:dyDescent="0.3">
      <c r="BD4151" t="str">
        <f t="shared" si="1378"/>
        <v>RXQMARLOW HOSPITAL</v>
      </c>
      <c r="BE4151" s="104" t="s">
        <v>8738</v>
      </c>
      <c r="BF4151" s="104" t="s">
        <v>9703</v>
      </c>
      <c r="BG4151" s="104" t="s">
        <v>8738</v>
      </c>
      <c r="BH4151" s="104" t="s">
        <v>9703</v>
      </c>
      <c r="BI4151" s="104" t="str">
        <f t="shared" si="1379"/>
        <v>RXQ</v>
      </c>
    </row>
    <row r="4152" spans="56:61" hidden="1" x14ac:dyDescent="0.3">
      <c r="BD4152" t="str">
        <f t="shared" si="1378"/>
        <v>RXQMILTON KEYNES GENERAL HOSPITAL</v>
      </c>
      <c r="BE4152" s="104" t="s">
        <v>346</v>
      </c>
      <c r="BF4152" s="104" t="s">
        <v>9704</v>
      </c>
      <c r="BG4152" s="104" t="s">
        <v>346</v>
      </c>
      <c r="BH4152" s="104" t="s">
        <v>9704</v>
      </c>
      <c r="BI4152" s="104" t="str">
        <f t="shared" si="1379"/>
        <v>RXQ</v>
      </c>
    </row>
    <row r="4153" spans="56:61" hidden="1" x14ac:dyDescent="0.3">
      <c r="BD4153" t="str">
        <f t="shared" si="1378"/>
        <v>RXQNORTH END SURGERY</v>
      </c>
      <c r="BE4153" s="104" t="s">
        <v>347</v>
      </c>
      <c r="BF4153" s="104" t="s">
        <v>9705</v>
      </c>
      <c r="BG4153" s="104" t="s">
        <v>347</v>
      </c>
      <c r="BH4153" s="104" t="s">
        <v>9705</v>
      </c>
      <c r="BI4153" s="104" t="str">
        <f t="shared" si="1379"/>
        <v>RXQ</v>
      </c>
    </row>
    <row r="4154" spans="56:61" hidden="1" x14ac:dyDescent="0.3">
      <c r="BD4154" t="str">
        <f t="shared" si="1378"/>
        <v>RXQSTOKE MANDEVILLE HOSPITAL</v>
      </c>
      <c r="BE4154" s="104" t="s">
        <v>348</v>
      </c>
      <c r="BF4154" s="104" t="s">
        <v>9706</v>
      </c>
      <c r="BG4154" s="104" t="s">
        <v>348</v>
      </c>
      <c r="BH4154" s="104" t="s">
        <v>9706</v>
      </c>
      <c r="BI4154" s="104" t="str">
        <f t="shared" si="1379"/>
        <v>RXQ</v>
      </c>
    </row>
    <row r="4155" spans="56:61" hidden="1" x14ac:dyDescent="0.3">
      <c r="BD4155" t="str">
        <f t="shared" si="1378"/>
        <v>RXQTHAME HOSPITAL</v>
      </c>
      <c r="BE4155" s="104" t="s">
        <v>8739</v>
      </c>
      <c r="BF4155" s="104" t="s">
        <v>9707</v>
      </c>
      <c r="BG4155" s="104" t="s">
        <v>8739</v>
      </c>
      <c r="BH4155" s="104" t="s">
        <v>9707</v>
      </c>
      <c r="BI4155" s="104" t="str">
        <f t="shared" si="1379"/>
        <v>RXQ</v>
      </c>
    </row>
    <row r="4156" spans="56:61" hidden="1" x14ac:dyDescent="0.3">
      <c r="BD4156" t="str">
        <f t="shared" si="1378"/>
        <v>RXQWYCOMBE HOSPITAL</v>
      </c>
      <c r="BE4156" s="104" t="s">
        <v>349</v>
      </c>
      <c r="BF4156" s="104" t="s">
        <v>9708</v>
      </c>
      <c r="BG4156" s="104" t="s">
        <v>349</v>
      </c>
      <c r="BH4156" s="104" t="s">
        <v>9708</v>
      </c>
      <c r="BI4156" s="104" t="str">
        <f t="shared" si="1379"/>
        <v>RXQ</v>
      </c>
    </row>
    <row r="4157" spans="56:61" hidden="1" x14ac:dyDescent="0.3">
      <c r="BD4157" t="str">
        <f t="shared" si="1378"/>
        <v>RXRACCRINGTON VICTORIA HOSPITAL</v>
      </c>
      <c r="BE4157" s="104" t="s">
        <v>8698</v>
      </c>
      <c r="BF4157" s="104" t="s">
        <v>5258</v>
      </c>
      <c r="BG4157" s="104" t="s">
        <v>8698</v>
      </c>
      <c r="BH4157" s="104" t="s">
        <v>5258</v>
      </c>
      <c r="BI4157" s="104" t="str">
        <f t="shared" si="1379"/>
        <v>RXR</v>
      </c>
    </row>
    <row r="4158" spans="56:61" hidden="1" x14ac:dyDescent="0.3">
      <c r="BD4158" t="str">
        <f t="shared" si="1378"/>
        <v>RXRBLACKBURN BIRTH CENTRE</v>
      </c>
      <c r="BE4158" s="104" t="s">
        <v>8699</v>
      </c>
      <c r="BF4158" s="104" t="s">
        <v>8700</v>
      </c>
      <c r="BG4158" s="104" t="s">
        <v>8699</v>
      </c>
      <c r="BH4158" s="104" t="s">
        <v>8700</v>
      </c>
      <c r="BI4158" s="104" t="str">
        <f t="shared" si="1379"/>
        <v>RXR</v>
      </c>
    </row>
    <row r="4159" spans="56:61" hidden="1" x14ac:dyDescent="0.3">
      <c r="BD4159" t="str">
        <f t="shared" si="1378"/>
        <v>RXRBLACKBURN HOSPITALS</v>
      </c>
      <c r="BE4159" s="104" t="s">
        <v>350</v>
      </c>
      <c r="BF4159" s="104" t="s">
        <v>9709</v>
      </c>
      <c r="BG4159" s="104" t="s">
        <v>350</v>
      </c>
      <c r="BH4159" s="104" t="s">
        <v>9709</v>
      </c>
      <c r="BI4159" s="104" t="str">
        <f t="shared" si="1379"/>
        <v>RXR</v>
      </c>
    </row>
    <row r="4160" spans="56:61" hidden="1" x14ac:dyDescent="0.3">
      <c r="BD4160" t="str">
        <f t="shared" si="1378"/>
        <v>RXRBURNLEY GENERAL HOSPITAL</v>
      </c>
      <c r="BE4160" s="104" t="s">
        <v>351</v>
      </c>
      <c r="BF4160" s="104" t="s">
        <v>5260</v>
      </c>
      <c r="BG4160" s="104" t="s">
        <v>351</v>
      </c>
      <c r="BH4160" s="104" t="s">
        <v>5260</v>
      </c>
      <c r="BI4160" s="104" t="str">
        <f t="shared" si="1379"/>
        <v>RXR</v>
      </c>
    </row>
    <row r="4161" spans="56:61" hidden="1" x14ac:dyDescent="0.3">
      <c r="BD4161" t="str">
        <f t="shared" si="1378"/>
        <v>RXRBURNLEY HOSPITALS</v>
      </c>
      <c r="BE4161" s="104" t="s">
        <v>955</v>
      </c>
      <c r="BF4161" s="104" t="s">
        <v>9710</v>
      </c>
      <c r="BG4161" s="104" t="s">
        <v>955</v>
      </c>
      <c r="BH4161" s="104" t="s">
        <v>9710</v>
      </c>
      <c r="BI4161" s="104" t="str">
        <f t="shared" si="1379"/>
        <v>RXR</v>
      </c>
    </row>
    <row r="4162" spans="56:61" hidden="1" x14ac:dyDescent="0.3">
      <c r="BD4162" t="str">
        <f t="shared" si="1378"/>
        <v>RXRCLITHEROE COMMUNITY HOSPITAL</v>
      </c>
      <c r="BE4162" s="101" t="s">
        <v>9763</v>
      </c>
      <c r="BF4162" s="101" t="s">
        <v>9764</v>
      </c>
      <c r="BG4162" s="101" t="s">
        <v>9763</v>
      </c>
      <c r="BH4162" s="101" t="s">
        <v>9764</v>
      </c>
      <c r="BI4162" s="104" t="str">
        <f t="shared" si="1379"/>
        <v>RXR</v>
      </c>
    </row>
    <row r="4163" spans="56:61" hidden="1" x14ac:dyDescent="0.3">
      <c r="BD4163" t="str">
        <f t="shared" si="1378"/>
        <v>RXRPENDLE COMMUNITY HOSPITAL</v>
      </c>
      <c r="BE4163" s="104" t="s">
        <v>956</v>
      </c>
      <c r="BF4163" s="104" t="s">
        <v>9686</v>
      </c>
      <c r="BG4163" s="104" t="s">
        <v>956</v>
      </c>
      <c r="BH4163" s="104" t="s">
        <v>9686</v>
      </c>
      <c r="BI4163" s="104" t="str">
        <f t="shared" si="1379"/>
        <v>RXR</v>
      </c>
    </row>
    <row r="4164" spans="56:61" hidden="1" x14ac:dyDescent="0.3">
      <c r="BD4164" t="str">
        <f t="shared" si="1378"/>
        <v>RXRROSSENDALE HOSPITAL</v>
      </c>
      <c r="BE4164" s="104" t="s">
        <v>957</v>
      </c>
      <c r="BF4164" s="104" t="s">
        <v>5265</v>
      </c>
      <c r="BG4164" s="104" t="s">
        <v>957</v>
      </c>
      <c r="BH4164" s="104" t="s">
        <v>5265</v>
      </c>
      <c r="BI4164" s="104" t="str">
        <f t="shared" si="1379"/>
        <v>RXR</v>
      </c>
    </row>
    <row r="4165" spans="56:61" hidden="1" x14ac:dyDescent="0.3">
      <c r="BD4165" t="str">
        <f t="shared" si="1378"/>
        <v>RXRROSSENDALE PRIMARY CARE CENTRE</v>
      </c>
      <c r="BE4165" s="104" t="s">
        <v>8701</v>
      </c>
      <c r="BF4165" s="104" t="s">
        <v>8702</v>
      </c>
      <c r="BG4165" s="104" t="s">
        <v>8701</v>
      </c>
      <c r="BH4165" s="104" t="s">
        <v>8702</v>
      </c>
      <c r="BI4165" s="104" t="str">
        <f t="shared" si="1379"/>
        <v>RXR</v>
      </c>
    </row>
    <row r="4166" spans="56:61" hidden="1" x14ac:dyDescent="0.3">
      <c r="BD4166" t="str">
        <f t="shared" si="1378"/>
        <v>RXRROYAL BLACKBURN HOSPITAL</v>
      </c>
      <c r="BE4166" s="104" t="s">
        <v>958</v>
      </c>
      <c r="BF4166" s="104" t="s">
        <v>5244</v>
      </c>
      <c r="BG4166" s="104" t="s">
        <v>958</v>
      </c>
      <c r="BH4166" s="104" t="s">
        <v>5244</v>
      </c>
      <c r="BI4166" s="104" t="str">
        <f t="shared" si="1379"/>
        <v>RXR</v>
      </c>
    </row>
    <row r="4167" spans="56:61" hidden="1" x14ac:dyDescent="0.3">
      <c r="BD4167" t="str">
        <f t="shared" si="1378"/>
        <v>RXTARDENLEIGH</v>
      </c>
      <c r="BE4167" s="104" t="s">
        <v>1502</v>
      </c>
      <c r="BF4167" s="104" t="s">
        <v>1503</v>
      </c>
      <c r="BG4167" s="104" t="s">
        <v>1502</v>
      </c>
      <c r="BH4167" s="104" t="s">
        <v>1503</v>
      </c>
      <c r="BI4167" s="104" t="str">
        <f t="shared" si="1379"/>
        <v>RXT</v>
      </c>
    </row>
    <row r="4168" spans="56:61" hidden="1" x14ac:dyDescent="0.3">
      <c r="BD4168" t="str">
        <f t="shared" si="1378"/>
        <v>RXTASHCROFT</v>
      </c>
      <c r="BE4168" s="104" t="s">
        <v>1504</v>
      </c>
      <c r="BF4168" s="104" t="s">
        <v>1505</v>
      </c>
      <c r="BG4168" s="104" t="s">
        <v>1504</v>
      </c>
      <c r="BH4168" s="104" t="s">
        <v>1505</v>
      </c>
      <c r="BI4168" s="104" t="str">
        <f t="shared" si="1379"/>
        <v>RXT</v>
      </c>
    </row>
    <row r="4169" spans="56:61" hidden="1" x14ac:dyDescent="0.3">
      <c r="BD4169" t="str">
        <f t="shared" si="1378"/>
        <v>RXTCHELMSLEY WOOD OPS CWOA</v>
      </c>
      <c r="BE4169" s="104" t="s">
        <v>1611</v>
      </c>
      <c r="BF4169" s="104" t="s">
        <v>1612</v>
      </c>
      <c r="BG4169" s="104" t="s">
        <v>1611</v>
      </c>
      <c r="BH4169" s="104" t="s">
        <v>1612</v>
      </c>
      <c r="BI4169" s="104" t="str">
        <f t="shared" si="1379"/>
        <v>RXT</v>
      </c>
    </row>
    <row r="4170" spans="56:61" hidden="1" x14ac:dyDescent="0.3">
      <c r="BD4170" t="str">
        <f t="shared" si="1378"/>
        <v>RXTDAN MOONEY HOUSE</v>
      </c>
      <c r="BE4170" s="104" t="s">
        <v>8111</v>
      </c>
      <c r="BF4170" s="104" t="s">
        <v>9711</v>
      </c>
      <c r="BG4170" s="104" t="s">
        <v>8111</v>
      </c>
      <c r="BH4170" s="104" t="s">
        <v>9711</v>
      </c>
      <c r="BI4170" s="104" t="str">
        <f t="shared" si="1379"/>
        <v>RXT</v>
      </c>
    </row>
    <row r="4171" spans="56:61" hidden="1" x14ac:dyDescent="0.3">
      <c r="BD4171" t="str">
        <f t="shared" si="1378"/>
        <v>RXTDAVID BROMLEY</v>
      </c>
      <c r="BE4171" s="104" t="s">
        <v>8099</v>
      </c>
      <c r="BF4171" s="104" t="s">
        <v>9712</v>
      </c>
      <c r="BG4171" s="104" t="s">
        <v>8099</v>
      </c>
      <c r="BH4171" s="104" t="s">
        <v>9712</v>
      </c>
      <c r="BI4171" s="104" t="str">
        <f t="shared" si="1379"/>
        <v>RXT</v>
      </c>
    </row>
    <row r="4172" spans="56:61" hidden="1" x14ac:dyDescent="0.3">
      <c r="BD4172" t="str">
        <f t="shared" si="1378"/>
        <v>RXTEATING DISORDERS, THE BARBERRY</v>
      </c>
      <c r="BE4172" s="104" t="s">
        <v>1555</v>
      </c>
      <c r="BF4172" s="104" t="s">
        <v>1556</v>
      </c>
      <c r="BG4172" s="104" t="s">
        <v>1555</v>
      </c>
      <c r="BH4172" s="104" t="s">
        <v>1556</v>
      </c>
      <c r="BI4172" s="104" t="str">
        <f t="shared" si="1379"/>
        <v>RXT</v>
      </c>
    </row>
    <row r="4173" spans="56:61" hidden="1" x14ac:dyDescent="0.3">
      <c r="BD4173" t="str">
        <f t="shared" si="1378"/>
        <v>RXTEDEN UNIT</v>
      </c>
      <c r="BE4173" s="104" t="s">
        <v>1537</v>
      </c>
      <c r="BF4173" s="104" t="s">
        <v>1538</v>
      </c>
      <c r="BG4173" s="104" t="s">
        <v>1537</v>
      </c>
      <c r="BH4173" s="104" t="s">
        <v>1538</v>
      </c>
      <c r="BI4173" s="104" t="str">
        <f t="shared" si="1379"/>
        <v>RXT</v>
      </c>
    </row>
    <row r="4174" spans="56:61" hidden="1" x14ac:dyDescent="0.3">
      <c r="BD4174" t="str">
        <f t="shared" si="1378"/>
        <v>RXTEDENDALE/HILLDALE</v>
      </c>
      <c r="BE4174" s="104" t="s">
        <v>1506</v>
      </c>
      <c r="BF4174" s="104" t="s">
        <v>1507</v>
      </c>
      <c r="BG4174" s="104" t="s">
        <v>1506</v>
      </c>
      <c r="BH4174" s="104" t="s">
        <v>1507</v>
      </c>
      <c r="BI4174" s="104" t="str">
        <f t="shared" si="1379"/>
        <v>RXT</v>
      </c>
    </row>
    <row r="4175" spans="56:61" hidden="1" x14ac:dyDescent="0.3">
      <c r="BD4175" t="str">
        <f t="shared" si="1378"/>
        <v>RXTEDGBASTON OPS EBOA</v>
      </c>
      <c r="BE4175" s="104" t="s">
        <v>1591</v>
      </c>
      <c r="BF4175" s="104" t="s">
        <v>1592</v>
      </c>
      <c r="BG4175" s="104" t="s">
        <v>1591</v>
      </c>
      <c r="BH4175" s="104" t="s">
        <v>1592</v>
      </c>
      <c r="BI4175" s="104" t="str">
        <f t="shared" si="1379"/>
        <v>RXT</v>
      </c>
    </row>
    <row r="4176" spans="56:61" hidden="1" x14ac:dyDescent="0.3">
      <c r="BD4176" t="str">
        <f t="shared" si="1378"/>
        <v>RXTENDEAVOUR COURT</v>
      </c>
      <c r="BE4176" s="104" t="s">
        <v>8100</v>
      </c>
      <c r="BF4176" s="104" t="s">
        <v>9713</v>
      </c>
      <c r="BG4176" s="104" t="s">
        <v>8100</v>
      </c>
      <c r="BH4176" s="104" t="s">
        <v>9713</v>
      </c>
      <c r="BI4176" s="104" t="str">
        <f t="shared" si="1379"/>
        <v>RXT</v>
      </c>
    </row>
    <row r="4177" spans="56:61" hidden="1" x14ac:dyDescent="0.3">
      <c r="BD4177" t="str">
        <f t="shared" si="1378"/>
        <v>RXTENDEAVOUR HOUSE</v>
      </c>
      <c r="BE4177" s="104" t="s">
        <v>8101</v>
      </c>
      <c r="BF4177" s="104" t="s">
        <v>9714</v>
      </c>
      <c r="BG4177" s="104" t="s">
        <v>8101</v>
      </c>
      <c r="BH4177" s="104" t="s">
        <v>9714</v>
      </c>
      <c r="BI4177" s="104" t="str">
        <f t="shared" si="1379"/>
        <v>RXT</v>
      </c>
    </row>
    <row r="4178" spans="56:61" hidden="1" x14ac:dyDescent="0.3">
      <c r="BD4178" t="str">
        <f t="shared" si="1378"/>
        <v>RXTERDINGTON OPS EDOA</v>
      </c>
      <c r="BE4178" s="104" t="s">
        <v>1601</v>
      </c>
      <c r="BF4178" s="104" t="s">
        <v>1602</v>
      </c>
      <c r="BG4178" s="104" t="s">
        <v>1601</v>
      </c>
      <c r="BH4178" s="104" t="s">
        <v>1602</v>
      </c>
      <c r="BI4178" s="104" t="str">
        <f t="shared" si="1379"/>
        <v>RXT</v>
      </c>
    </row>
    <row r="4179" spans="56:61" hidden="1" x14ac:dyDescent="0.3">
      <c r="BD4179" t="str">
        <f t="shared" si="1378"/>
        <v>RXTEXPRESS SIGNS</v>
      </c>
      <c r="BE4179" s="104" t="s">
        <v>1508</v>
      </c>
      <c r="BF4179" s="104" t="s">
        <v>1509</v>
      </c>
      <c r="BG4179" s="104" t="s">
        <v>1508</v>
      </c>
      <c r="BH4179" s="104" t="s">
        <v>1509</v>
      </c>
      <c r="BI4179" s="104" t="str">
        <f t="shared" si="1379"/>
        <v>RXT</v>
      </c>
    </row>
    <row r="4180" spans="56:61" hidden="1" x14ac:dyDescent="0.3">
      <c r="BD4180" t="str">
        <f t="shared" si="1378"/>
        <v>RXTFORMER WOMENS HOSPITAL</v>
      </c>
      <c r="BE4180" s="104" t="s">
        <v>1510</v>
      </c>
      <c r="BF4180" s="104" t="s">
        <v>1511</v>
      </c>
      <c r="BG4180" s="104" t="s">
        <v>1510</v>
      </c>
      <c r="BH4180" s="104" t="s">
        <v>1511</v>
      </c>
      <c r="BI4180" s="104" t="str">
        <f t="shared" si="1379"/>
        <v>RXT</v>
      </c>
    </row>
    <row r="4181" spans="56:61" hidden="1" x14ac:dyDescent="0.3">
      <c r="BD4181" t="str">
        <f t="shared" si="1378"/>
        <v>RXTFORWARD HOUSE</v>
      </c>
      <c r="BE4181" s="104" t="s">
        <v>8102</v>
      </c>
      <c r="BF4181" s="104" t="s">
        <v>9715</v>
      </c>
      <c r="BG4181" s="104" t="s">
        <v>8102</v>
      </c>
      <c r="BH4181" s="104" t="s">
        <v>9715</v>
      </c>
      <c r="BI4181" s="104" t="str">
        <f t="shared" si="1379"/>
        <v>RXT</v>
      </c>
    </row>
    <row r="4182" spans="56:61" hidden="1" x14ac:dyDescent="0.3">
      <c r="BD4182" t="str">
        <f t="shared" si="1378"/>
        <v>RXTFRANTZ FANON</v>
      </c>
      <c r="BE4182" s="104" t="s">
        <v>1512</v>
      </c>
      <c r="BF4182" s="104" t="s">
        <v>1513</v>
      </c>
      <c r="BG4182" s="104" t="s">
        <v>1512</v>
      </c>
      <c r="BH4182" s="104" t="s">
        <v>1513</v>
      </c>
      <c r="BI4182" s="104" t="str">
        <f t="shared" si="1379"/>
        <v>RXT</v>
      </c>
    </row>
    <row r="4183" spans="56:61" hidden="1" x14ac:dyDescent="0.3">
      <c r="BD4183" t="str">
        <f t="shared" si="1378"/>
        <v>RXTGENERAL OPS GNOA</v>
      </c>
      <c r="BE4183" s="104" t="s">
        <v>1609</v>
      </c>
      <c r="BF4183" s="104" t="s">
        <v>1610</v>
      </c>
      <c r="BG4183" s="104" t="s">
        <v>1609</v>
      </c>
      <c r="BH4183" s="104" t="s">
        <v>1610</v>
      </c>
      <c r="BI4183" s="104" t="str">
        <f t="shared" si="1379"/>
        <v>RXT</v>
      </c>
    </row>
    <row r="4184" spans="56:61" hidden="1" x14ac:dyDescent="0.3">
      <c r="BD4184" t="str">
        <f t="shared" si="1378"/>
        <v>RXTGROVE AVENUE</v>
      </c>
      <c r="BE4184" s="104" t="s">
        <v>8103</v>
      </c>
      <c r="BF4184" s="104" t="s">
        <v>9716</v>
      </c>
      <c r="BG4184" s="104" t="s">
        <v>8103</v>
      </c>
      <c r="BH4184" s="104" t="s">
        <v>9716</v>
      </c>
      <c r="BI4184" s="104" t="str">
        <f t="shared" si="1379"/>
        <v>RXT</v>
      </c>
    </row>
    <row r="4185" spans="56:61" hidden="1" x14ac:dyDescent="0.3">
      <c r="BD4185" t="str">
        <f t="shared" si="1378"/>
        <v>RXTHALL GREEN OPS HGOA</v>
      </c>
      <c r="BE4185" s="104" t="s">
        <v>1595</v>
      </c>
      <c r="BF4185" s="104" t="s">
        <v>1596</v>
      </c>
      <c r="BG4185" s="104" t="s">
        <v>1595</v>
      </c>
      <c r="BH4185" s="104" t="s">
        <v>1596</v>
      </c>
      <c r="BI4185" s="104" t="str">
        <f t="shared" si="1379"/>
        <v>RXT</v>
      </c>
    </row>
    <row r="4186" spans="56:61" hidden="1" x14ac:dyDescent="0.3">
      <c r="BD4186" t="str">
        <f t="shared" si="1378"/>
        <v>RXTHERTFORD HOUSE</v>
      </c>
      <c r="BE4186" s="104" t="s">
        <v>8104</v>
      </c>
      <c r="BF4186" s="104" t="s">
        <v>9717</v>
      </c>
      <c r="BG4186" s="104" t="s">
        <v>8104</v>
      </c>
      <c r="BH4186" s="104" t="s">
        <v>9717</v>
      </c>
      <c r="BI4186" s="104" t="str">
        <f t="shared" si="1379"/>
        <v>RXT</v>
      </c>
    </row>
    <row r="4187" spans="56:61" hidden="1" x14ac:dyDescent="0.3">
      <c r="BD4187" t="str">
        <f t="shared" si="1378"/>
        <v>RXTHIGHCROFT HOSPITAL</v>
      </c>
      <c r="BE4187" s="104" t="s">
        <v>1514</v>
      </c>
      <c r="BF4187" s="104" t="s">
        <v>1515</v>
      </c>
      <c r="BG4187" s="104" t="s">
        <v>1514</v>
      </c>
      <c r="BH4187" s="104" t="s">
        <v>1515</v>
      </c>
      <c r="BI4187" s="104" t="str">
        <f t="shared" si="1379"/>
        <v>RXT</v>
      </c>
    </row>
    <row r="4188" spans="56:61" hidden="1" x14ac:dyDescent="0.3">
      <c r="BD4188" t="str">
        <f t="shared" si="1378"/>
        <v>RXTHILLIS LODGE</v>
      </c>
      <c r="BE4188" s="104" t="s">
        <v>8105</v>
      </c>
      <c r="BF4188" s="104" t="s">
        <v>9718</v>
      </c>
      <c r="BG4188" s="104" t="s">
        <v>8105</v>
      </c>
      <c r="BH4188" s="104" t="s">
        <v>9718</v>
      </c>
      <c r="BI4188" s="104" t="str">
        <f t="shared" si="1379"/>
        <v>RXT</v>
      </c>
    </row>
    <row r="4189" spans="56:61" hidden="1" x14ac:dyDescent="0.3">
      <c r="BD4189" t="str">
        <f t="shared" si="1378"/>
        <v>RXTHODGE HILL OPS HHOA</v>
      </c>
      <c r="BE4189" s="104" t="s">
        <v>1603</v>
      </c>
      <c r="BF4189" s="104" t="s">
        <v>1604</v>
      </c>
      <c r="BG4189" s="104" t="s">
        <v>1603</v>
      </c>
      <c r="BH4189" s="104" t="s">
        <v>1604</v>
      </c>
      <c r="BI4189" s="104" t="str">
        <f t="shared" si="1379"/>
        <v>RXT</v>
      </c>
    </row>
    <row r="4190" spans="56:61" hidden="1" x14ac:dyDescent="0.3">
      <c r="BD4190" t="str">
        <f t="shared" si="1378"/>
        <v>RXTHOLLYHILL</v>
      </c>
      <c r="BE4190" s="104" t="s">
        <v>1516</v>
      </c>
      <c r="BF4190" s="104" t="s">
        <v>1517</v>
      </c>
      <c r="BG4190" s="104" t="s">
        <v>1516</v>
      </c>
      <c r="BH4190" s="104" t="s">
        <v>1517</v>
      </c>
      <c r="BI4190" s="104" t="str">
        <f t="shared" si="1379"/>
        <v>RXT</v>
      </c>
    </row>
    <row r="4191" spans="56:61" hidden="1" x14ac:dyDescent="0.3">
      <c r="BD4191" t="str">
        <f t="shared" si="1378"/>
        <v>RXTHONEYBOURNE</v>
      </c>
      <c r="BE4191" s="104" t="s">
        <v>1518</v>
      </c>
      <c r="BF4191" s="104" t="s">
        <v>1519</v>
      </c>
      <c r="BG4191" s="104" t="s">
        <v>1518</v>
      </c>
      <c r="BH4191" s="104" t="s">
        <v>1519</v>
      </c>
      <c r="BI4191" s="104" t="str">
        <f t="shared" si="1379"/>
        <v>RXT</v>
      </c>
    </row>
    <row r="4192" spans="56:61" hidden="1" x14ac:dyDescent="0.3">
      <c r="BD4192" t="str">
        <f t="shared" si="1378"/>
        <v>RXTJOHN BLACK DAY HOSPITAL</v>
      </c>
      <c r="BE4192" s="104" t="s">
        <v>1520</v>
      </c>
      <c r="BF4192" s="104" t="s">
        <v>1521</v>
      </c>
      <c r="BG4192" s="104" t="s">
        <v>1520</v>
      </c>
      <c r="BH4192" s="104" t="s">
        <v>1521</v>
      </c>
      <c r="BI4192" s="104" t="str">
        <f t="shared" si="1379"/>
        <v>RXT</v>
      </c>
    </row>
    <row r="4193" spans="56:61" hidden="1" x14ac:dyDescent="0.3">
      <c r="BD4193" t="str">
        <f t="shared" si="1378"/>
        <v>RXTJUNIPER CENTRE</v>
      </c>
      <c r="BE4193" s="104" t="s">
        <v>8115</v>
      </c>
      <c r="BF4193" s="104" t="s">
        <v>9719</v>
      </c>
      <c r="BG4193" s="104" t="s">
        <v>8115</v>
      </c>
      <c r="BH4193" s="104" t="s">
        <v>9719</v>
      </c>
      <c r="BI4193" s="104" t="str">
        <f t="shared" si="1379"/>
        <v>RXT</v>
      </c>
    </row>
    <row r="4194" spans="56:61" hidden="1" x14ac:dyDescent="0.3">
      <c r="BD4194" t="str">
        <f t="shared" si="1378"/>
        <v>RXTJUNIPER INPATIENT JNIP POST 1</v>
      </c>
      <c r="BE4194" s="104" t="s">
        <v>1615</v>
      </c>
      <c r="BF4194" s="104" t="s">
        <v>1616</v>
      </c>
      <c r="BG4194" s="104" t="s">
        <v>1615</v>
      </c>
      <c r="BH4194" s="104" t="s">
        <v>1616</v>
      </c>
      <c r="BI4194" s="104" t="str">
        <f t="shared" si="1379"/>
        <v>RXT</v>
      </c>
    </row>
    <row r="4195" spans="56:61" hidden="1" x14ac:dyDescent="0.3">
      <c r="BD4195" t="str">
        <f t="shared" si="1378"/>
        <v>RXTKNOWLE OPS KLOA</v>
      </c>
      <c r="BE4195" s="104" t="s">
        <v>1613</v>
      </c>
      <c r="BF4195" s="104" t="s">
        <v>1614</v>
      </c>
      <c r="BG4195" s="104" t="s">
        <v>1613</v>
      </c>
      <c r="BH4195" s="104" t="s">
        <v>1614</v>
      </c>
      <c r="BI4195" s="104" t="str">
        <f t="shared" si="1379"/>
        <v>RXT</v>
      </c>
    </row>
    <row r="4196" spans="56:61" hidden="1" x14ac:dyDescent="0.3">
      <c r="BD4196" t="str">
        <f t="shared" si="1378"/>
        <v>RXTLADYWOOD OPS LDOA</v>
      </c>
      <c r="BE4196" s="104" t="s">
        <v>1587</v>
      </c>
      <c r="BF4196" s="104" t="s">
        <v>1588</v>
      </c>
      <c r="BG4196" s="104" t="s">
        <v>1587</v>
      </c>
      <c r="BH4196" s="104" t="s">
        <v>1588</v>
      </c>
      <c r="BI4196" s="104" t="str">
        <f t="shared" si="1379"/>
        <v>RXT</v>
      </c>
    </row>
    <row r="4197" spans="56:61" hidden="1" x14ac:dyDescent="0.3">
      <c r="BD4197" t="str">
        <f t="shared" si="1378"/>
        <v>RXTLITTLE BROMWICH</v>
      </c>
      <c r="BE4197" s="104" t="s">
        <v>1522</v>
      </c>
      <c r="BF4197" s="104" t="s">
        <v>1523</v>
      </c>
      <c r="BG4197" s="104" t="s">
        <v>1522</v>
      </c>
      <c r="BH4197" s="104" t="s">
        <v>1523</v>
      </c>
      <c r="BI4197" s="104" t="str">
        <f t="shared" si="1379"/>
        <v>RXT</v>
      </c>
    </row>
    <row r="4198" spans="56:61" hidden="1" x14ac:dyDescent="0.3">
      <c r="BD4198" t="str">
        <f t="shared" si="1378"/>
        <v>RXTLYNDON OPS LYOA</v>
      </c>
      <c r="BE4198" s="104" t="s">
        <v>1607</v>
      </c>
      <c r="BF4198" s="104" t="s">
        <v>1608</v>
      </c>
      <c r="BG4198" s="104" t="s">
        <v>1607</v>
      </c>
      <c r="BH4198" s="104" t="s">
        <v>1608</v>
      </c>
      <c r="BI4198" s="104" t="str">
        <f t="shared" si="1379"/>
        <v>RXT</v>
      </c>
    </row>
    <row r="4199" spans="56:61" hidden="1" x14ac:dyDescent="0.3">
      <c r="BD4199" t="str">
        <f t="shared" si="1378"/>
        <v>RXTMARY SEACOLE HOUSE</v>
      </c>
      <c r="BE4199" s="104" t="s">
        <v>8106</v>
      </c>
      <c r="BF4199" s="104" t="s">
        <v>9720</v>
      </c>
      <c r="BG4199" s="104" t="s">
        <v>8106</v>
      </c>
      <c r="BH4199" s="104" t="s">
        <v>9720</v>
      </c>
      <c r="BI4199" s="104" t="str">
        <f t="shared" si="1379"/>
        <v>RXT</v>
      </c>
    </row>
    <row r="4200" spans="56:61" hidden="1" x14ac:dyDescent="0.3">
      <c r="BD4200" t="str">
        <f t="shared" si="1378"/>
        <v>RXTMOTHER AND BABY UNIT</v>
      </c>
      <c r="BE4200" s="104" t="s">
        <v>1557</v>
      </c>
      <c r="BF4200" s="104" t="s">
        <v>1558</v>
      </c>
      <c r="BG4200" s="104" t="s">
        <v>1557</v>
      </c>
      <c r="BH4200" s="104" t="s">
        <v>1558</v>
      </c>
      <c r="BI4200" s="104" t="str">
        <f t="shared" si="1379"/>
        <v>RXT</v>
      </c>
    </row>
    <row r="4201" spans="56:61" hidden="1" x14ac:dyDescent="0.3">
      <c r="BD4201" t="str">
        <f t="shared" ref="BD4201:BD4264" si="1380">CONCATENATE(LEFT(BE4201, 3),BF4201)</f>
        <v>RXTNEWBRIDGE HOUSE</v>
      </c>
      <c r="BE4201" s="104" t="s">
        <v>8107</v>
      </c>
      <c r="BF4201" s="104" t="s">
        <v>9721</v>
      </c>
      <c r="BG4201" s="104" t="s">
        <v>8107</v>
      </c>
      <c r="BH4201" s="104" t="s">
        <v>9721</v>
      </c>
      <c r="BI4201" s="104" t="str">
        <f t="shared" ref="BI4201:BI4264" si="1381">LEFT(BG4201,3)</f>
        <v>RXT</v>
      </c>
    </row>
    <row r="4202" spans="56:61" hidden="1" x14ac:dyDescent="0.3">
      <c r="BD4202" t="str">
        <f t="shared" si="1380"/>
        <v>RXTNORTHCROFT HOSPITAL</v>
      </c>
      <c r="BE4202" s="104" t="s">
        <v>1524</v>
      </c>
      <c r="BF4202" s="104" t="s">
        <v>1525</v>
      </c>
      <c r="BG4202" s="104" t="s">
        <v>1524</v>
      </c>
      <c r="BH4202" s="104" t="s">
        <v>1525</v>
      </c>
      <c r="BI4202" s="104" t="str">
        <f t="shared" si="1381"/>
        <v>RXT</v>
      </c>
    </row>
    <row r="4203" spans="56:61" hidden="1" x14ac:dyDescent="0.3">
      <c r="BD4203" t="str">
        <f t="shared" si="1380"/>
        <v>RXTNORTHFIELD OPS NFOA</v>
      </c>
      <c r="BE4203" s="104" t="s">
        <v>1593</v>
      </c>
      <c r="BF4203" s="104" t="s">
        <v>1594</v>
      </c>
      <c r="BG4203" s="104" t="s">
        <v>1593</v>
      </c>
      <c r="BH4203" s="104" t="s">
        <v>1594</v>
      </c>
      <c r="BI4203" s="104" t="str">
        <f t="shared" si="1381"/>
        <v>RXT</v>
      </c>
    </row>
    <row r="4204" spans="56:61" hidden="1" x14ac:dyDescent="0.3">
      <c r="BD4204" t="str">
        <f t="shared" si="1380"/>
        <v>RXTNP BEN EIS NEEI</v>
      </c>
      <c r="BE4204" s="104" t="s">
        <v>1577</v>
      </c>
      <c r="BF4204" s="104" t="s">
        <v>1578</v>
      </c>
      <c r="BG4204" s="104" t="s">
        <v>1577</v>
      </c>
      <c r="BH4204" s="104" t="s">
        <v>1578</v>
      </c>
      <c r="BI4204" s="104" t="str">
        <f t="shared" si="1381"/>
        <v>RXT</v>
      </c>
    </row>
    <row r="4205" spans="56:61" hidden="1" x14ac:dyDescent="0.3">
      <c r="BD4205" t="str">
        <f t="shared" si="1380"/>
        <v>RXTNP HANDSWORTH AOR HDAR</v>
      </c>
      <c r="BE4205" s="104" t="s">
        <v>1561</v>
      </c>
      <c r="BF4205" s="104" t="s">
        <v>1562</v>
      </c>
      <c r="BG4205" s="104" t="s">
        <v>1561</v>
      </c>
      <c r="BH4205" s="104" t="s">
        <v>1562</v>
      </c>
      <c r="BI4205" s="104" t="str">
        <f t="shared" si="1381"/>
        <v>RXT</v>
      </c>
    </row>
    <row r="4206" spans="56:61" hidden="1" x14ac:dyDescent="0.3">
      <c r="BD4206" t="str">
        <f t="shared" si="1380"/>
        <v>RXTNP HOB EAST EIS HEEI</v>
      </c>
      <c r="BE4206" s="104" t="s">
        <v>1581</v>
      </c>
      <c r="BF4206" s="104" t="s">
        <v>1582</v>
      </c>
      <c r="BG4206" s="104" t="s">
        <v>1581</v>
      </c>
      <c r="BH4206" s="104" t="s">
        <v>1582</v>
      </c>
      <c r="BI4206" s="104" t="str">
        <f t="shared" si="1381"/>
        <v>RXT</v>
      </c>
    </row>
    <row r="4207" spans="56:61" hidden="1" x14ac:dyDescent="0.3">
      <c r="BD4207" t="str">
        <f t="shared" si="1380"/>
        <v>RXTNP HOB WEST EIS HWEI</v>
      </c>
      <c r="BE4207" s="104" t="s">
        <v>1579</v>
      </c>
      <c r="BF4207" s="104" t="s">
        <v>1580</v>
      </c>
      <c r="BG4207" s="104" t="s">
        <v>1579</v>
      </c>
      <c r="BH4207" s="104" t="s">
        <v>1580</v>
      </c>
      <c r="BI4207" s="104" t="str">
        <f t="shared" si="1381"/>
        <v>RXT</v>
      </c>
    </row>
    <row r="4208" spans="56:61" hidden="1" x14ac:dyDescent="0.3">
      <c r="BD4208" t="str">
        <f t="shared" si="1380"/>
        <v>RXTNP KINGSTANDING AOR KGAR</v>
      </c>
      <c r="BE4208" s="104" t="s">
        <v>1559</v>
      </c>
      <c r="BF4208" s="104" t="s">
        <v>1560</v>
      </c>
      <c r="BG4208" s="104" t="s">
        <v>1559</v>
      </c>
      <c r="BH4208" s="104" t="s">
        <v>1560</v>
      </c>
      <c r="BI4208" s="104" t="str">
        <f t="shared" si="1381"/>
        <v>RXT</v>
      </c>
    </row>
    <row r="4209" spans="56:61" hidden="1" x14ac:dyDescent="0.3">
      <c r="BD4209" t="str">
        <f t="shared" si="1380"/>
        <v>RXTNP LADYWOOD AOR LDAR</v>
      </c>
      <c r="BE4209" s="104" t="s">
        <v>1563</v>
      </c>
      <c r="BF4209" s="104" t="s">
        <v>1564</v>
      </c>
      <c r="BG4209" s="104" t="s">
        <v>1563</v>
      </c>
      <c r="BH4209" s="104" t="s">
        <v>1564</v>
      </c>
      <c r="BI4209" s="104" t="str">
        <f t="shared" si="1381"/>
        <v>RXT</v>
      </c>
    </row>
    <row r="4210" spans="56:61" hidden="1" x14ac:dyDescent="0.3">
      <c r="BD4210" t="str">
        <f t="shared" si="1380"/>
        <v>RXTNP NECHELLS AOR NCAR</v>
      </c>
      <c r="BE4210" s="104" t="s">
        <v>1565</v>
      </c>
      <c r="BF4210" s="104" t="s">
        <v>1566</v>
      </c>
      <c r="BG4210" s="104" t="s">
        <v>1565</v>
      </c>
      <c r="BH4210" s="104" t="s">
        <v>1566</v>
      </c>
      <c r="BI4210" s="104" t="str">
        <f t="shared" si="1381"/>
        <v>RXT</v>
      </c>
    </row>
    <row r="4211" spans="56:61" hidden="1" x14ac:dyDescent="0.3">
      <c r="BD4211" t="str">
        <f t="shared" si="1380"/>
        <v>RXTNP SOLIHULL AOR SLAR</v>
      </c>
      <c r="BE4211" s="104" t="s">
        <v>1573</v>
      </c>
      <c r="BF4211" s="104" t="s">
        <v>1574</v>
      </c>
      <c r="BG4211" s="104" t="s">
        <v>1573</v>
      </c>
      <c r="BH4211" s="104" t="s">
        <v>1574</v>
      </c>
      <c r="BI4211" s="104" t="str">
        <f t="shared" si="1381"/>
        <v>RXT</v>
      </c>
    </row>
    <row r="4212" spans="56:61" hidden="1" x14ac:dyDescent="0.3">
      <c r="BD4212" t="str">
        <f t="shared" si="1380"/>
        <v>RXTNP SOLIHULL EIS SLEI</v>
      </c>
      <c r="BE4212" s="104" t="s">
        <v>1583</v>
      </c>
      <c r="BF4212" s="104" t="s">
        <v>1584</v>
      </c>
      <c r="BG4212" s="104" t="s">
        <v>1583</v>
      </c>
      <c r="BH4212" s="104" t="s">
        <v>1584</v>
      </c>
      <c r="BI4212" s="104" t="str">
        <f t="shared" si="1381"/>
        <v>RXT</v>
      </c>
    </row>
    <row r="4213" spans="56:61" hidden="1" x14ac:dyDescent="0.3">
      <c r="BD4213" t="str">
        <f t="shared" si="1380"/>
        <v>RXTNP SOUTH AOR AHAR</v>
      </c>
      <c r="BE4213" s="104" t="s">
        <v>1569</v>
      </c>
      <c r="BF4213" s="104" t="s">
        <v>1570</v>
      </c>
      <c r="BG4213" s="104" t="s">
        <v>1569</v>
      </c>
      <c r="BH4213" s="104" t="s">
        <v>1570</v>
      </c>
      <c r="BI4213" s="104" t="str">
        <f t="shared" si="1381"/>
        <v>RXT</v>
      </c>
    </row>
    <row r="4214" spans="56:61" hidden="1" x14ac:dyDescent="0.3">
      <c r="BD4214" t="str">
        <f t="shared" si="1380"/>
        <v>RXTNP SOUTH EIS STEI</v>
      </c>
      <c r="BE4214" s="104" t="s">
        <v>1575</v>
      </c>
      <c r="BF4214" s="104" t="s">
        <v>1576</v>
      </c>
      <c r="BG4214" s="104" t="s">
        <v>1575</v>
      </c>
      <c r="BH4214" s="104" t="s">
        <v>1576</v>
      </c>
      <c r="BI4214" s="104" t="str">
        <f t="shared" si="1381"/>
        <v>RXT</v>
      </c>
    </row>
    <row r="4215" spans="56:61" hidden="1" x14ac:dyDescent="0.3">
      <c r="BD4215" t="str">
        <f t="shared" si="1380"/>
        <v>RXTNP SPARKBROOK AOR SKAR</v>
      </c>
      <c r="BE4215" s="104" t="s">
        <v>1567</v>
      </c>
      <c r="BF4215" s="104" t="s">
        <v>1568</v>
      </c>
      <c r="BG4215" s="104" t="s">
        <v>1567</v>
      </c>
      <c r="BH4215" s="104" t="s">
        <v>1568</v>
      </c>
      <c r="BI4215" s="104" t="str">
        <f t="shared" si="1381"/>
        <v>RXT</v>
      </c>
    </row>
    <row r="4216" spans="56:61" hidden="1" x14ac:dyDescent="0.3">
      <c r="BD4216" t="str">
        <f t="shared" si="1380"/>
        <v>RXTNP YARDLEY AOR YDAR</v>
      </c>
      <c r="BE4216" s="104" t="s">
        <v>1571</v>
      </c>
      <c r="BF4216" s="104" t="s">
        <v>1572</v>
      </c>
      <c r="BG4216" s="104" t="s">
        <v>1571</v>
      </c>
      <c r="BH4216" s="104" t="s">
        <v>1572</v>
      </c>
      <c r="BI4216" s="104" t="str">
        <f t="shared" si="1381"/>
        <v>RXT</v>
      </c>
    </row>
    <row r="4217" spans="56:61" hidden="1" x14ac:dyDescent="0.3">
      <c r="BD4217" t="str">
        <f t="shared" si="1380"/>
        <v>RXTPERRY BARR OPS PBOA</v>
      </c>
      <c r="BE4217" s="104" t="s">
        <v>1585</v>
      </c>
      <c r="BF4217" s="104" t="s">
        <v>1586</v>
      </c>
      <c r="BG4217" s="104" t="s">
        <v>1585</v>
      </c>
      <c r="BH4217" s="104" t="s">
        <v>1586</v>
      </c>
      <c r="BI4217" s="104" t="str">
        <f t="shared" si="1381"/>
        <v>RXT</v>
      </c>
    </row>
    <row r="4218" spans="56:61" hidden="1" x14ac:dyDescent="0.3">
      <c r="BD4218" t="str">
        <f t="shared" si="1380"/>
        <v>RXTQUEEN ELIZABETH PSYCHIATRIC HOSPITAL</v>
      </c>
      <c r="BE4218" s="104" t="s">
        <v>1526</v>
      </c>
      <c r="BF4218" s="104" t="s">
        <v>1527</v>
      </c>
      <c r="BG4218" s="104" t="s">
        <v>1526</v>
      </c>
      <c r="BH4218" s="104" t="s">
        <v>1527</v>
      </c>
      <c r="BI4218" s="104" t="str">
        <f t="shared" si="1381"/>
        <v>RXT</v>
      </c>
    </row>
    <row r="4219" spans="56:61" hidden="1" x14ac:dyDescent="0.3">
      <c r="BD4219" t="str">
        <f t="shared" si="1380"/>
        <v>RXTREASIDE CLINIC</v>
      </c>
      <c r="BE4219" s="104" t="s">
        <v>8108</v>
      </c>
      <c r="BF4219" s="104" t="s">
        <v>9722</v>
      </c>
      <c r="BG4219" s="104" t="s">
        <v>8108</v>
      </c>
      <c r="BH4219" s="104" t="s">
        <v>9722</v>
      </c>
      <c r="BI4219" s="104" t="str">
        <f t="shared" si="1381"/>
        <v>RXT</v>
      </c>
    </row>
    <row r="4220" spans="56:61" hidden="1" x14ac:dyDescent="0.3">
      <c r="BD4220" t="str">
        <f t="shared" si="1380"/>
        <v>RXTRESERVOIR COURT</v>
      </c>
      <c r="BE4220" s="104" t="s">
        <v>8109</v>
      </c>
      <c r="BF4220" s="104" t="s">
        <v>9723</v>
      </c>
      <c r="BG4220" s="104" t="s">
        <v>8109</v>
      </c>
      <c r="BH4220" s="104" t="s">
        <v>9723</v>
      </c>
      <c r="BI4220" s="104" t="str">
        <f t="shared" si="1381"/>
        <v>RXT</v>
      </c>
    </row>
    <row r="4221" spans="56:61" hidden="1" x14ac:dyDescent="0.3">
      <c r="BD4221" t="str">
        <f t="shared" si="1380"/>
        <v>RXTRIVERSIDE PARK</v>
      </c>
      <c r="BE4221" s="104" t="s">
        <v>1528</v>
      </c>
      <c r="BF4221" s="104" t="s">
        <v>1529</v>
      </c>
      <c r="BG4221" s="104" t="s">
        <v>1528</v>
      </c>
      <c r="BH4221" s="104" t="s">
        <v>1529</v>
      </c>
      <c r="BI4221" s="104" t="str">
        <f t="shared" si="1381"/>
        <v>RXT</v>
      </c>
    </row>
    <row r="4222" spans="56:61" hidden="1" x14ac:dyDescent="0.3">
      <c r="BD4222" t="str">
        <f t="shared" si="1380"/>
        <v>RXTROSS HOUSE</v>
      </c>
      <c r="BE4222" s="104" t="s">
        <v>8110</v>
      </c>
      <c r="BF4222" s="104" t="s">
        <v>9724</v>
      </c>
      <c r="BG4222" s="104" t="s">
        <v>8110</v>
      </c>
      <c r="BH4222" s="104" t="s">
        <v>9724</v>
      </c>
      <c r="BI4222" s="104" t="str">
        <f t="shared" si="1381"/>
        <v>RXT</v>
      </c>
    </row>
    <row r="4223" spans="56:61" hidden="1" x14ac:dyDescent="0.3">
      <c r="BD4223" t="str">
        <f t="shared" si="1380"/>
        <v>RXTSELLY OAK HOSPITAL</v>
      </c>
      <c r="BE4223" s="104" t="s">
        <v>1545</v>
      </c>
      <c r="BF4223" s="104" t="s">
        <v>1546</v>
      </c>
      <c r="BG4223" s="104" t="s">
        <v>1545</v>
      </c>
      <c r="BH4223" s="104" t="s">
        <v>1546</v>
      </c>
      <c r="BI4223" s="104" t="str">
        <f t="shared" si="1381"/>
        <v>RXT</v>
      </c>
    </row>
    <row r="4224" spans="56:61" hidden="1" x14ac:dyDescent="0.3">
      <c r="BD4224" t="str">
        <f t="shared" si="1380"/>
        <v>RXTSELLY OAK OPS SOOA</v>
      </c>
      <c r="BE4224" s="104" t="s">
        <v>1597</v>
      </c>
      <c r="BF4224" s="104" t="s">
        <v>1598</v>
      </c>
      <c r="BG4224" s="104" t="s">
        <v>1597</v>
      </c>
      <c r="BH4224" s="104" t="s">
        <v>1598</v>
      </c>
      <c r="BI4224" s="104" t="str">
        <f t="shared" si="1381"/>
        <v>RXT</v>
      </c>
    </row>
    <row r="4225" spans="56:61" hidden="1" x14ac:dyDescent="0.3">
      <c r="BD4225" t="str">
        <f t="shared" si="1380"/>
        <v>RXTSOHO HILL</v>
      </c>
      <c r="BE4225" s="104" t="s">
        <v>1530</v>
      </c>
      <c r="BF4225" s="104" t="s">
        <v>1531</v>
      </c>
      <c r="BG4225" s="104" t="s">
        <v>1530</v>
      </c>
      <c r="BH4225" s="104" t="s">
        <v>1531</v>
      </c>
      <c r="BI4225" s="104" t="str">
        <f t="shared" si="1381"/>
        <v>RXT</v>
      </c>
    </row>
    <row r="4226" spans="56:61" hidden="1" x14ac:dyDescent="0.3">
      <c r="BD4226" t="str">
        <f t="shared" si="1380"/>
        <v>RXTSOLIHULL HOSPITAL</v>
      </c>
      <c r="BE4226" s="104" t="s">
        <v>1532</v>
      </c>
      <c r="BF4226" s="104" t="s">
        <v>9725</v>
      </c>
      <c r="BG4226" s="104" t="s">
        <v>1532</v>
      </c>
      <c r="BH4226" s="104" t="s">
        <v>9725</v>
      </c>
      <c r="BI4226" s="104" t="str">
        <f t="shared" si="1381"/>
        <v>RXT</v>
      </c>
    </row>
    <row r="4227" spans="56:61" hidden="1" x14ac:dyDescent="0.3">
      <c r="BD4227" t="str">
        <f t="shared" si="1380"/>
        <v>RXTSPARKBROOK HT - SKHT</v>
      </c>
      <c r="BE4227" s="104" t="s">
        <v>1553</v>
      </c>
      <c r="BF4227" s="104" t="s">
        <v>1554</v>
      </c>
      <c r="BG4227" s="104" t="s">
        <v>1553</v>
      </c>
      <c r="BH4227" s="104" t="s">
        <v>1554</v>
      </c>
      <c r="BI4227" s="104" t="str">
        <f t="shared" si="1381"/>
        <v>RXT</v>
      </c>
    </row>
    <row r="4228" spans="56:61" hidden="1" x14ac:dyDescent="0.3">
      <c r="BD4228" t="str">
        <f t="shared" si="1380"/>
        <v>RXTSPARKHILL OPS SPOA</v>
      </c>
      <c r="BE4228" s="104" t="s">
        <v>1589</v>
      </c>
      <c r="BF4228" s="104" t="s">
        <v>1590</v>
      </c>
      <c r="BG4228" s="104" t="s">
        <v>1589</v>
      </c>
      <c r="BH4228" s="104" t="s">
        <v>1590</v>
      </c>
      <c r="BI4228" s="104" t="str">
        <f t="shared" si="1381"/>
        <v>RXT</v>
      </c>
    </row>
    <row r="4229" spans="56:61" hidden="1" x14ac:dyDescent="0.3">
      <c r="BD4229" t="str">
        <f t="shared" si="1380"/>
        <v>RXTSTAFF SUPPORT</v>
      </c>
      <c r="BE4229" s="104" t="s">
        <v>1541</v>
      </c>
      <c r="BF4229" s="104" t="s">
        <v>1542</v>
      </c>
      <c r="BG4229" s="104" t="s">
        <v>1541</v>
      </c>
      <c r="BH4229" s="104" t="s">
        <v>1542</v>
      </c>
      <c r="BI4229" s="104" t="str">
        <f t="shared" si="1381"/>
        <v>RXT</v>
      </c>
    </row>
    <row r="4230" spans="56:61" hidden="1" x14ac:dyDescent="0.3">
      <c r="BD4230" t="str">
        <f t="shared" si="1380"/>
        <v>RXTSUTTON COLDFIELD OPS SCOA</v>
      </c>
      <c r="BE4230" s="104" t="s">
        <v>1599</v>
      </c>
      <c r="BF4230" s="104" t="s">
        <v>1600</v>
      </c>
      <c r="BG4230" s="104" t="s">
        <v>1599</v>
      </c>
      <c r="BH4230" s="104" t="s">
        <v>1600</v>
      </c>
      <c r="BI4230" s="104" t="str">
        <f t="shared" si="1381"/>
        <v>RXT</v>
      </c>
    </row>
    <row r="4231" spans="56:61" hidden="1" x14ac:dyDescent="0.3">
      <c r="BD4231" t="str">
        <f t="shared" si="1380"/>
        <v>RXTTALL TREES</v>
      </c>
      <c r="BE4231" s="104" t="s">
        <v>1539</v>
      </c>
      <c r="BF4231" s="104" t="s">
        <v>1540</v>
      </c>
      <c r="BG4231" s="104" t="s">
        <v>1539</v>
      </c>
      <c r="BH4231" s="104" t="s">
        <v>1540</v>
      </c>
      <c r="BI4231" s="104" t="str">
        <f t="shared" si="1381"/>
        <v>RXT</v>
      </c>
    </row>
    <row r="4232" spans="56:61" hidden="1" x14ac:dyDescent="0.3">
      <c r="BD4232" t="str">
        <f t="shared" si="1380"/>
        <v>RXTTAMARIND CENTRE</v>
      </c>
      <c r="BE4232" s="104" t="s">
        <v>8116</v>
      </c>
      <c r="BF4232" s="104" t="s">
        <v>9726</v>
      </c>
      <c r="BG4232" s="104" t="s">
        <v>8116</v>
      </c>
      <c r="BH4232" s="104" t="s">
        <v>9726</v>
      </c>
      <c r="BI4232" s="104" t="str">
        <f t="shared" si="1381"/>
        <v>RXT</v>
      </c>
    </row>
    <row r="4233" spans="56:61" hidden="1" x14ac:dyDescent="0.3">
      <c r="BD4233" t="str">
        <f t="shared" si="1380"/>
        <v>RXTTHE BARBERRY</v>
      </c>
      <c r="BE4233" s="104" t="s">
        <v>8113</v>
      </c>
      <c r="BF4233" s="104" t="s">
        <v>9727</v>
      </c>
      <c r="BG4233" s="104" t="s">
        <v>8113</v>
      </c>
      <c r="BH4233" s="104" t="s">
        <v>9727</v>
      </c>
      <c r="BI4233" s="104" t="str">
        <f t="shared" si="1381"/>
        <v>RXT</v>
      </c>
    </row>
    <row r="4234" spans="56:61" hidden="1" x14ac:dyDescent="0.3">
      <c r="BD4234" t="str">
        <f t="shared" si="1380"/>
        <v>RXTTHE BRIDGE GP</v>
      </c>
      <c r="BE4234" s="104" t="s">
        <v>1549</v>
      </c>
      <c r="BF4234" s="104" t="s">
        <v>1550</v>
      </c>
      <c r="BG4234" s="104" t="s">
        <v>1549</v>
      </c>
      <c r="BH4234" s="104" t="s">
        <v>1550</v>
      </c>
      <c r="BI4234" s="104" t="str">
        <f t="shared" si="1381"/>
        <v>RXT</v>
      </c>
    </row>
    <row r="4235" spans="56:61" hidden="1" x14ac:dyDescent="0.3">
      <c r="BD4235" t="str">
        <f t="shared" si="1380"/>
        <v>RXTTHE BRIDGE HP</v>
      </c>
      <c r="BE4235" s="104" t="s">
        <v>1547</v>
      </c>
      <c r="BF4235" s="104" t="s">
        <v>1548</v>
      </c>
      <c r="BG4235" s="104" t="s">
        <v>1547</v>
      </c>
      <c r="BH4235" s="104" t="s">
        <v>1548</v>
      </c>
      <c r="BI4235" s="104" t="str">
        <f t="shared" si="1381"/>
        <v>RXT</v>
      </c>
    </row>
    <row r="4236" spans="56:61" hidden="1" x14ac:dyDescent="0.3">
      <c r="BD4236" t="str">
        <f t="shared" si="1380"/>
        <v>RXTTHE BRIDGE NP</v>
      </c>
      <c r="BE4236" s="104" t="s">
        <v>1551</v>
      </c>
      <c r="BF4236" s="104" t="s">
        <v>1552</v>
      </c>
      <c r="BG4236" s="104" t="s">
        <v>1551</v>
      </c>
      <c r="BH4236" s="104" t="s">
        <v>1552</v>
      </c>
      <c r="BI4236" s="104" t="str">
        <f t="shared" si="1381"/>
        <v>RXT</v>
      </c>
    </row>
    <row r="4237" spans="56:61" hidden="1" x14ac:dyDescent="0.3">
      <c r="BD4237" t="str">
        <f t="shared" si="1380"/>
        <v>RXTTHE OLEASTER</v>
      </c>
      <c r="BE4237" s="104" t="s">
        <v>8114</v>
      </c>
      <c r="BF4237" s="104" t="s">
        <v>9728</v>
      </c>
      <c r="BG4237" s="104" t="s">
        <v>8114</v>
      </c>
      <c r="BH4237" s="104" t="s">
        <v>9728</v>
      </c>
      <c r="BI4237" s="104" t="str">
        <f t="shared" si="1381"/>
        <v>RXT</v>
      </c>
    </row>
    <row r="4238" spans="56:61" hidden="1" x14ac:dyDescent="0.3">
      <c r="BD4238" t="str">
        <f t="shared" si="1380"/>
        <v>RXTTHE ZINNIA CENTRE</v>
      </c>
      <c r="BE4238" s="104" t="s">
        <v>8112</v>
      </c>
      <c r="BF4238" s="104" t="s">
        <v>9729</v>
      </c>
      <c r="BG4238" s="104" t="s">
        <v>8112</v>
      </c>
      <c r="BH4238" s="104" t="s">
        <v>9729</v>
      </c>
      <c r="BI4238" s="104" t="str">
        <f t="shared" si="1381"/>
        <v>RXT</v>
      </c>
    </row>
    <row r="4239" spans="56:61" hidden="1" x14ac:dyDescent="0.3">
      <c r="BD4239" t="str">
        <f t="shared" si="1380"/>
        <v>RXTWEATHERDALE UNIT</v>
      </c>
      <c r="BE4239" s="104" t="s">
        <v>1533</v>
      </c>
      <c r="BF4239" s="104" t="s">
        <v>1534</v>
      </c>
      <c r="BG4239" s="104" t="s">
        <v>1533</v>
      </c>
      <c r="BH4239" s="104" t="s">
        <v>1534</v>
      </c>
      <c r="BI4239" s="104" t="str">
        <f t="shared" si="1381"/>
        <v>RXT</v>
      </c>
    </row>
    <row r="4240" spans="56:61" hidden="1" x14ac:dyDescent="0.3">
      <c r="BD4240" t="str">
        <f t="shared" si="1380"/>
        <v>RXTWOMENS THERAPY</v>
      </c>
      <c r="BE4240" s="104" t="s">
        <v>1543</v>
      </c>
      <c r="BF4240" s="104" t="s">
        <v>1544</v>
      </c>
      <c r="BG4240" s="104" t="s">
        <v>1543</v>
      </c>
      <c r="BH4240" s="104" t="s">
        <v>1544</v>
      </c>
      <c r="BI4240" s="104" t="str">
        <f t="shared" si="1381"/>
        <v>RXT</v>
      </c>
    </row>
    <row r="4241" spans="56:61" hidden="1" x14ac:dyDescent="0.3">
      <c r="BD4241" t="str">
        <f t="shared" si="1380"/>
        <v>RXTWOODSIDE CRESCENT</v>
      </c>
      <c r="BE4241" s="104" t="s">
        <v>1535</v>
      </c>
      <c r="BF4241" s="104" t="s">
        <v>1536</v>
      </c>
      <c r="BG4241" s="104" t="s">
        <v>1535</v>
      </c>
      <c r="BH4241" s="104" t="s">
        <v>1536</v>
      </c>
      <c r="BI4241" s="104" t="str">
        <f t="shared" si="1381"/>
        <v>RXT</v>
      </c>
    </row>
    <row r="4242" spans="56:61" hidden="1" x14ac:dyDescent="0.3">
      <c r="BD4242" t="str">
        <f t="shared" si="1380"/>
        <v>RXTYARDLEY OPS YDOA</v>
      </c>
      <c r="BE4242" s="104" t="s">
        <v>1605</v>
      </c>
      <c r="BF4242" s="104" t="s">
        <v>1606</v>
      </c>
      <c r="BG4242" s="104" t="s">
        <v>1605</v>
      </c>
      <c r="BH4242" s="104" t="s">
        <v>1606</v>
      </c>
      <c r="BI4242" s="104" t="str">
        <f t="shared" si="1381"/>
        <v>RXT</v>
      </c>
    </row>
    <row r="4243" spans="56:61" hidden="1" x14ac:dyDescent="0.3">
      <c r="BD4243" t="str">
        <f t="shared" si="1380"/>
        <v>RXVANSON ROAD UNIT</v>
      </c>
      <c r="BE4243" s="94" t="s">
        <v>10045</v>
      </c>
      <c r="BF4243" s="94" t="s">
        <v>10048</v>
      </c>
      <c r="BG4243" s="94" t="s">
        <v>10045</v>
      </c>
      <c r="BH4243" s="94" t="s">
        <v>10048</v>
      </c>
      <c r="BI4243" s="94" t="str">
        <f t="shared" si="1381"/>
        <v>RXV</v>
      </c>
    </row>
    <row r="4244" spans="56:61" hidden="1" x14ac:dyDescent="0.3">
      <c r="BD4244" t="str">
        <f t="shared" si="1380"/>
        <v>RXVBRAMLEY STREET REHABILITATION UNIT</v>
      </c>
      <c r="BE4244" s="104" t="s">
        <v>8907</v>
      </c>
      <c r="BF4244" s="104" t="s">
        <v>8908</v>
      </c>
      <c r="BG4244" s="104" t="s">
        <v>8907</v>
      </c>
      <c r="BH4244" s="104" t="s">
        <v>8908</v>
      </c>
      <c r="BI4244" s="94" t="str">
        <f t="shared" si="1381"/>
        <v>RXV</v>
      </c>
    </row>
    <row r="4245" spans="56:61" hidden="1" x14ac:dyDescent="0.3">
      <c r="BD4245" t="str">
        <f t="shared" si="1380"/>
        <v>RXVBROOK HEYS - TRAFFORD</v>
      </c>
      <c r="BE4245" s="104" t="s">
        <v>6752</v>
      </c>
      <c r="BF4245" s="104" t="s">
        <v>6753</v>
      </c>
      <c r="BG4245" s="104" t="s">
        <v>6752</v>
      </c>
      <c r="BH4245" s="104" t="s">
        <v>6753</v>
      </c>
      <c r="BI4245" s="94" t="str">
        <f t="shared" si="1381"/>
        <v>RXV</v>
      </c>
    </row>
    <row r="4246" spans="56:61" hidden="1" x14ac:dyDescent="0.3">
      <c r="BD4246" t="str">
        <f t="shared" si="1380"/>
        <v>RXVCHAPMAN BARKER - DRUG &amp; ALCOHOL INPATIENT UNIT</v>
      </c>
      <c r="BE4246" s="104" t="s">
        <v>6750</v>
      </c>
      <c r="BF4246" s="104" t="s">
        <v>6751</v>
      </c>
      <c r="BG4246" s="104" t="s">
        <v>6750</v>
      </c>
      <c r="BH4246" s="104" t="s">
        <v>6751</v>
      </c>
      <c r="BI4246" s="94" t="str">
        <f t="shared" si="1381"/>
        <v>RXV</v>
      </c>
    </row>
    <row r="4247" spans="56:61" hidden="1" x14ac:dyDescent="0.3">
      <c r="BD4247" t="str">
        <f t="shared" si="1380"/>
        <v>RXVDISCOVER, WESTGATE</v>
      </c>
      <c r="BE4247" s="104" t="s">
        <v>6770</v>
      </c>
      <c r="BF4247" s="104" t="s">
        <v>6771</v>
      </c>
      <c r="BG4247" s="104" t="s">
        <v>6770</v>
      </c>
      <c r="BH4247" s="104" t="s">
        <v>6771</v>
      </c>
      <c r="BI4247" s="94" t="str">
        <f t="shared" si="1381"/>
        <v>RXV</v>
      </c>
    </row>
    <row r="4248" spans="56:61" hidden="1" x14ac:dyDescent="0.3">
      <c r="BD4248" t="str">
        <f t="shared" si="1380"/>
        <v>RXVHAVERIGG</v>
      </c>
      <c r="BE4248" s="104" t="s">
        <v>6754</v>
      </c>
      <c r="BF4248" s="104" t="s">
        <v>6755</v>
      </c>
      <c r="BG4248" s="104" t="s">
        <v>6754</v>
      </c>
      <c r="BH4248" s="104" t="s">
        <v>6755</v>
      </c>
      <c r="BI4248" s="94" t="str">
        <f t="shared" si="1381"/>
        <v>RXV</v>
      </c>
    </row>
    <row r="4249" spans="56:61" hidden="1" x14ac:dyDescent="0.3">
      <c r="BD4249" t="str">
        <f t="shared" si="1380"/>
        <v>RXVHUMPHREY BOOTH - SALFORD</v>
      </c>
      <c r="BE4249" s="104" t="s">
        <v>6768</v>
      </c>
      <c r="BF4249" s="104" t="s">
        <v>6769</v>
      </c>
      <c r="BG4249" s="104" t="s">
        <v>6768</v>
      </c>
      <c r="BH4249" s="104" t="s">
        <v>6769</v>
      </c>
      <c r="BI4249" s="94" t="str">
        <f t="shared" si="1381"/>
        <v>RXV</v>
      </c>
    </row>
    <row r="4250" spans="56:61" hidden="1" x14ac:dyDescent="0.3">
      <c r="BD4250" t="str">
        <f t="shared" si="1380"/>
        <v>RXVLAUREATE HOUSE SERVICES</v>
      </c>
      <c r="BE4250" s="94" t="s">
        <v>10046</v>
      </c>
      <c r="BF4250" s="94" t="s">
        <v>10049</v>
      </c>
      <c r="BG4250" s="94" t="s">
        <v>10046</v>
      </c>
      <c r="BH4250" s="94" t="s">
        <v>10049</v>
      </c>
      <c r="BI4250" s="94" t="str">
        <f t="shared" si="1381"/>
        <v>RXV</v>
      </c>
    </row>
    <row r="4251" spans="56:61" hidden="1" x14ac:dyDescent="0.3">
      <c r="BD4251" t="str">
        <f t="shared" si="1380"/>
        <v>RXVMEADOWBROOK (ELDERLY)</v>
      </c>
      <c r="BE4251" s="104" t="s">
        <v>8904</v>
      </c>
      <c r="BF4251" s="104" t="s">
        <v>9730</v>
      </c>
      <c r="BG4251" s="104" t="s">
        <v>8904</v>
      </c>
      <c r="BH4251" s="104" t="s">
        <v>9730</v>
      </c>
      <c r="BI4251" s="94" t="str">
        <f t="shared" si="1381"/>
        <v>RXV</v>
      </c>
    </row>
    <row r="4252" spans="56:61" hidden="1" x14ac:dyDescent="0.3">
      <c r="BD4252" t="str">
        <f t="shared" si="1380"/>
        <v>RXVMEADOWBROOK HOSPITAL - SALFORD MH</v>
      </c>
      <c r="BE4252" s="104" t="s">
        <v>6756</v>
      </c>
      <c r="BF4252" s="104" t="s">
        <v>6757</v>
      </c>
      <c r="BG4252" s="104" t="s">
        <v>6756</v>
      </c>
      <c r="BH4252" s="104" t="s">
        <v>6757</v>
      </c>
      <c r="BI4252" s="94" t="str">
        <f t="shared" si="1381"/>
        <v>RXV</v>
      </c>
    </row>
    <row r="4253" spans="56:61" hidden="1" x14ac:dyDescent="0.3">
      <c r="BD4253" t="str">
        <f t="shared" si="1380"/>
        <v>RXVMOORSIDE UNIT - TRAFFORD MH</v>
      </c>
      <c r="BE4253" s="104" t="s">
        <v>6764</v>
      </c>
      <c r="BF4253" s="104" t="s">
        <v>6765</v>
      </c>
      <c r="BG4253" s="104" t="s">
        <v>6764</v>
      </c>
      <c r="BH4253" s="104" t="s">
        <v>6765</v>
      </c>
      <c r="BI4253" s="94" t="str">
        <f t="shared" si="1381"/>
        <v>RXV</v>
      </c>
    </row>
    <row r="4254" spans="56:61" hidden="1" x14ac:dyDescent="0.3">
      <c r="BD4254" t="str">
        <f t="shared" si="1380"/>
        <v>RXVPARK HOUSE SERVICES</v>
      </c>
      <c r="BE4254" s="94" t="s">
        <v>10047</v>
      </c>
      <c r="BF4254" s="94" t="s">
        <v>10050</v>
      </c>
      <c r="BG4254" s="94" t="s">
        <v>10047</v>
      </c>
      <c r="BH4254" s="94" t="s">
        <v>10050</v>
      </c>
      <c r="BI4254" s="94" t="str">
        <f t="shared" si="1381"/>
        <v>RXV</v>
      </c>
    </row>
    <row r="4255" spans="56:61" hidden="1" x14ac:dyDescent="0.3">
      <c r="BD4255" t="str">
        <f t="shared" si="1380"/>
        <v>RXVPRESTWICH HOSPITAL</v>
      </c>
      <c r="BE4255" s="104" t="s">
        <v>8900</v>
      </c>
      <c r="BF4255" s="104" t="s">
        <v>8901</v>
      </c>
      <c r="BG4255" s="104" t="s">
        <v>8900</v>
      </c>
      <c r="BH4255" s="104" t="s">
        <v>8901</v>
      </c>
      <c r="BI4255" s="94" t="str">
        <f t="shared" si="1381"/>
        <v>RXV</v>
      </c>
    </row>
    <row r="4256" spans="56:61" hidden="1" x14ac:dyDescent="0.3">
      <c r="BD4256" t="str">
        <f t="shared" si="1380"/>
        <v>RXVRIVINGTON UNIT - BOLTON MH</v>
      </c>
      <c r="BE4256" s="104" t="s">
        <v>6760</v>
      </c>
      <c r="BF4256" s="104" t="s">
        <v>6761</v>
      </c>
      <c r="BG4256" s="104" t="s">
        <v>6760</v>
      </c>
      <c r="BH4256" s="104" t="s">
        <v>6761</v>
      </c>
      <c r="BI4256" s="94" t="str">
        <f t="shared" si="1381"/>
        <v>RXV</v>
      </c>
    </row>
    <row r="4257" spans="56:61" hidden="1" x14ac:dyDescent="0.3">
      <c r="BD4257" t="str">
        <f t="shared" si="1380"/>
        <v>RXVSDAS - ACTON SQUARE</v>
      </c>
      <c r="BE4257" s="104" t="s">
        <v>6758</v>
      </c>
      <c r="BF4257" s="104" t="s">
        <v>6759</v>
      </c>
      <c r="BG4257" s="104" t="s">
        <v>6758</v>
      </c>
      <c r="BH4257" s="104" t="s">
        <v>6759</v>
      </c>
      <c r="BI4257" s="94" t="str">
        <f t="shared" si="1381"/>
        <v>RXV</v>
      </c>
    </row>
    <row r="4258" spans="56:61" hidden="1" x14ac:dyDescent="0.3">
      <c r="BD4258" t="str">
        <f t="shared" si="1380"/>
        <v>RXVSDAS - HAYSBROOK</v>
      </c>
      <c r="BE4258" s="104" t="s">
        <v>6774</v>
      </c>
      <c r="BF4258" s="104" t="s">
        <v>6775</v>
      </c>
      <c r="BG4258" s="104" t="s">
        <v>6774</v>
      </c>
      <c r="BH4258" s="104" t="s">
        <v>6775</v>
      </c>
      <c r="BI4258" s="94" t="str">
        <f t="shared" si="1381"/>
        <v>RXV</v>
      </c>
    </row>
    <row r="4259" spans="56:61" hidden="1" x14ac:dyDescent="0.3">
      <c r="BD4259" t="str">
        <f t="shared" si="1380"/>
        <v>RXVSDAS - THE BASEMENT</v>
      </c>
      <c r="BE4259" s="104" t="s">
        <v>6776</v>
      </c>
      <c r="BF4259" s="104" t="s">
        <v>6777</v>
      </c>
      <c r="BG4259" s="104" t="s">
        <v>6776</v>
      </c>
      <c r="BH4259" s="104" t="s">
        <v>6777</v>
      </c>
      <c r="BI4259" s="94" t="str">
        <f t="shared" si="1381"/>
        <v>RXV</v>
      </c>
    </row>
    <row r="4260" spans="56:61" hidden="1" x14ac:dyDescent="0.3">
      <c r="BD4260" t="str">
        <f t="shared" si="1380"/>
        <v>RXVWENTWORTH HOUSE</v>
      </c>
      <c r="BE4260" s="104" t="s">
        <v>8905</v>
      </c>
      <c r="BF4260" s="104" t="s">
        <v>8906</v>
      </c>
      <c r="BG4260" s="104" t="s">
        <v>8905</v>
      </c>
      <c r="BH4260" s="104" t="s">
        <v>8906</v>
      </c>
      <c r="BI4260" s="94" t="str">
        <f t="shared" si="1381"/>
        <v>RXV</v>
      </c>
    </row>
    <row r="4261" spans="56:61" hidden="1" x14ac:dyDescent="0.3">
      <c r="BD4261" t="str">
        <f t="shared" si="1380"/>
        <v>RXVWHITEHAVEN</v>
      </c>
      <c r="BE4261" s="104" t="s">
        <v>6772</v>
      </c>
      <c r="BF4261" s="104" t="s">
        <v>6773</v>
      </c>
      <c r="BG4261" s="104" t="s">
        <v>6772</v>
      </c>
      <c r="BH4261" s="104" t="s">
        <v>6773</v>
      </c>
      <c r="BI4261" s="94" t="str">
        <f t="shared" si="1381"/>
        <v>RXV</v>
      </c>
    </row>
    <row r="4262" spans="56:61" hidden="1" x14ac:dyDescent="0.3">
      <c r="BD4262" t="str">
        <f t="shared" si="1380"/>
        <v>RXVWIGAN DRUG &amp; ALCOHOL SERVCE</v>
      </c>
      <c r="BE4262" s="104" t="s">
        <v>6762</v>
      </c>
      <c r="BF4262" s="104" t="s">
        <v>6763</v>
      </c>
      <c r="BG4262" s="104" t="s">
        <v>6762</v>
      </c>
      <c r="BH4262" s="104" t="s">
        <v>6763</v>
      </c>
      <c r="BI4262" s="94" t="str">
        <f t="shared" si="1381"/>
        <v>RXV</v>
      </c>
    </row>
    <row r="4263" spans="56:61" hidden="1" x14ac:dyDescent="0.3">
      <c r="BD4263" t="str">
        <f t="shared" si="1380"/>
        <v>RXVWOODLANDS HOSPITAL</v>
      </c>
      <c r="BE4263" s="104" t="s">
        <v>8902</v>
      </c>
      <c r="BF4263" s="104" t="s">
        <v>8903</v>
      </c>
      <c r="BG4263" s="104" t="s">
        <v>8902</v>
      </c>
      <c r="BH4263" s="104" t="s">
        <v>8903</v>
      </c>
      <c r="BI4263" s="94" t="str">
        <f t="shared" si="1381"/>
        <v>RXV</v>
      </c>
    </row>
    <row r="4264" spans="56:61" hidden="1" x14ac:dyDescent="0.3">
      <c r="BD4264" t="str">
        <f t="shared" si="1380"/>
        <v>RXVYOUNG PERSONS UNIT</v>
      </c>
      <c r="BE4264" s="104" t="s">
        <v>6766</v>
      </c>
      <c r="BF4264" s="104" t="s">
        <v>6767</v>
      </c>
      <c r="BG4264" s="104" t="s">
        <v>6766</v>
      </c>
      <c r="BH4264" s="104" t="s">
        <v>6767</v>
      </c>
      <c r="BI4264" s="94" t="str">
        <f t="shared" si="1381"/>
        <v>RXV</v>
      </c>
    </row>
    <row r="4265" spans="56:61" hidden="1" x14ac:dyDescent="0.3">
      <c r="BD4265" t="str">
        <f t="shared" ref="BD4265:BD4328" si="1382">CONCATENATE(LEFT(BE4265, 3),BF4265)</f>
        <v>RXWBRIDGNORTH HOSPITAL (MATERNITY)</v>
      </c>
      <c r="BE4265" s="104" t="s">
        <v>319</v>
      </c>
      <c r="BF4265" s="104" t="s">
        <v>9731</v>
      </c>
      <c r="BG4265" s="104" t="s">
        <v>319</v>
      </c>
      <c r="BH4265" s="104" t="s">
        <v>9731</v>
      </c>
      <c r="BI4265" s="104" t="str">
        <f t="shared" ref="BI4265:BI4328" si="1383">LEFT(BG4265,3)</f>
        <v>RXW</v>
      </c>
    </row>
    <row r="4266" spans="56:61" hidden="1" x14ac:dyDescent="0.3">
      <c r="BD4266" t="str">
        <f t="shared" si="1382"/>
        <v>RXWLUDLOW HOSPITAL (MATERNITY)</v>
      </c>
      <c r="BE4266" s="104" t="s">
        <v>320</v>
      </c>
      <c r="BF4266" s="104" t="s">
        <v>9732</v>
      </c>
      <c r="BG4266" s="104" t="s">
        <v>320</v>
      </c>
      <c r="BH4266" s="104" t="s">
        <v>9732</v>
      </c>
      <c r="BI4266" s="104" t="str">
        <f t="shared" si="1383"/>
        <v>RXW</v>
      </c>
    </row>
    <row r="4267" spans="56:61" hidden="1" x14ac:dyDescent="0.3">
      <c r="BD4267" t="str">
        <f t="shared" si="1382"/>
        <v>RXWROBERT JONES &amp; AGNES HUNT ORTHOPAEDIC &amp; DISTRICT HOSPITAL</v>
      </c>
      <c r="BE4267" s="104" t="s">
        <v>8147</v>
      </c>
      <c r="BF4267" s="104" t="s">
        <v>9733</v>
      </c>
      <c r="BG4267" s="104" t="s">
        <v>8147</v>
      </c>
      <c r="BH4267" s="104" t="s">
        <v>9733</v>
      </c>
      <c r="BI4267" s="104" t="str">
        <f t="shared" si="1383"/>
        <v>RXW</v>
      </c>
    </row>
    <row r="4268" spans="56:61" hidden="1" x14ac:dyDescent="0.3">
      <c r="BD4268" t="str">
        <f t="shared" si="1382"/>
        <v>RXWROYAL SHREWSBURY HOSPITAL</v>
      </c>
      <c r="BE4268" s="104" t="s">
        <v>321</v>
      </c>
      <c r="BF4268" s="104" t="s">
        <v>2510</v>
      </c>
      <c r="BG4268" s="104" t="s">
        <v>321</v>
      </c>
      <c r="BH4268" s="104" t="s">
        <v>2510</v>
      </c>
      <c r="BI4268" s="104" t="str">
        <f t="shared" si="1383"/>
        <v>RXW</v>
      </c>
    </row>
    <row r="4269" spans="56:61" hidden="1" x14ac:dyDescent="0.3">
      <c r="BD4269" t="str">
        <f t="shared" si="1382"/>
        <v>RXWROYAL SHREWSBURY HOSPITAL (MATERNITY)</v>
      </c>
      <c r="BE4269" s="104" t="s">
        <v>8703</v>
      </c>
      <c r="BF4269" s="104" t="s">
        <v>8704</v>
      </c>
      <c r="BG4269" s="104" t="s">
        <v>8703</v>
      </c>
      <c r="BH4269" s="104" t="s">
        <v>8704</v>
      </c>
      <c r="BI4269" s="104" t="str">
        <f t="shared" si="1383"/>
        <v>RXW</v>
      </c>
    </row>
    <row r="4270" spans="56:61" hidden="1" x14ac:dyDescent="0.3">
      <c r="BD4270" t="str">
        <f t="shared" si="1382"/>
        <v>RXWTHE PRINCESS ROYAL HOSPITAL</v>
      </c>
      <c r="BE4270" s="104" t="s">
        <v>322</v>
      </c>
      <c r="BF4270" s="104" t="s">
        <v>9734</v>
      </c>
      <c r="BG4270" s="104" t="s">
        <v>322</v>
      </c>
      <c r="BH4270" s="104" t="s">
        <v>9734</v>
      </c>
      <c r="BI4270" s="104" t="str">
        <f t="shared" si="1383"/>
        <v>RXW</v>
      </c>
    </row>
    <row r="4271" spans="56:61" hidden="1" x14ac:dyDescent="0.3">
      <c r="BD4271" t="str">
        <f t="shared" si="1382"/>
        <v>RXWTHE PRINCESS ROYAL HOSPITAL (MATERNITY)</v>
      </c>
      <c r="BE4271" s="104" t="s">
        <v>8705</v>
      </c>
      <c r="BF4271" s="104" t="s">
        <v>8706</v>
      </c>
      <c r="BG4271" s="104" t="s">
        <v>8705</v>
      </c>
      <c r="BH4271" s="104" t="s">
        <v>8706</v>
      </c>
      <c r="BI4271" s="104" t="str">
        <f t="shared" si="1383"/>
        <v>RXW</v>
      </c>
    </row>
    <row r="4272" spans="56:61" hidden="1" x14ac:dyDescent="0.3">
      <c r="BD4272" t="str">
        <f t="shared" si="1382"/>
        <v>RXXABRAHAM COWLEY UNIT</v>
      </c>
      <c r="BE4272" s="104" t="s">
        <v>6780</v>
      </c>
      <c r="BF4272" s="104" t="s">
        <v>6781</v>
      </c>
      <c r="BG4272" s="104" t="s">
        <v>6780</v>
      </c>
      <c r="BH4272" s="104" t="s">
        <v>6781</v>
      </c>
      <c r="BI4272" s="104" t="str">
        <f t="shared" si="1383"/>
        <v>RXX</v>
      </c>
    </row>
    <row r="4273" spans="56:61" hidden="1" x14ac:dyDescent="0.3">
      <c r="BD4273" t="str">
        <f t="shared" si="1382"/>
        <v>RXXALBERT WARD</v>
      </c>
      <c r="BE4273" s="104" t="s">
        <v>6919</v>
      </c>
      <c r="BF4273" s="104" t="s">
        <v>6920</v>
      </c>
      <c r="BG4273" s="104" t="s">
        <v>6919</v>
      </c>
      <c r="BH4273" s="104" t="s">
        <v>6920</v>
      </c>
      <c r="BI4273" s="104" t="str">
        <f t="shared" si="1383"/>
        <v>RXX</v>
      </c>
    </row>
    <row r="4274" spans="56:61" hidden="1" x14ac:dyDescent="0.3">
      <c r="BD4274" t="str">
        <f t="shared" si="1382"/>
        <v>RXXAPRIL COTTAGE</v>
      </c>
      <c r="BE4274" s="104" t="s">
        <v>6869</v>
      </c>
      <c r="BF4274" s="104" t="s">
        <v>6870</v>
      </c>
      <c r="BG4274" s="104" t="s">
        <v>6869</v>
      </c>
      <c r="BH4274" s="104" t="s">
        <v>6870</v>
      </c>
      <c r="BI4274" s="104" t="str">
        <f t="shared" si="1383"/>
        <v>RXX</v>
      </c>
    </row>
    <row r="4275" spans="56:61" hidden="1" x14ac:dyDescent="0.3">
      <c r="BD4275" t="str">
        <f t="shared" si="1382"/>
        <v>RXXARNSIDE</v>
      </c>
      <c r="BE4275" s="104" t="s">
        <v>6845</v>
      </c>
      <c r="BF4275" s="104" t="s">
        <v>6846</v>
      </c>
      <c r="BG4275" s="104" t="s">
        <v>6845</v>
      </c>
      <c r="BH4275" s="104" t="s">
        <v>6846</v>
      </c>
      <c r="BI4275" s="104" t="str">
        <f t="shared" si="1383"/>
        <v>RXX</v>
      </c>
    </row>
    <row r="4276" spans="56:61" hidden="1" x14ac:dyDescent="0.3">
      <c r="BD4276" t="str">
        <f t="shared" si="1382"/>
        <v>RXXASHFORD HOSPITAL</v>
      </c>
      <c r="BE4276" s="104" t="s">
        <v>6788</v>
      </c>
      <c r="BF4276" s="104" t="s">
        <v>6789</v>
      </c>
      <c r="BG4276" s="104" t="s">
        <v>6788</v>
      </c>
      <c r="BH4276" s="104" t="s">
        <v>6789</v>
      </c>
      <c r="BI4276" s="104" t="str">
        <f t="shared" si="1383"/>
        <v>RXX</v>
      </c>
    </row>
    <row r="4277" spans="56:61" hidden="1" x14ac:dyDescent="0.3">
      <c r="BD4277" t="str">
        <f t="shared" si="1382"/>
        <v>RXXASHMOUNT</v>
      </c>
      <c r="BE4277" s="104" t="s">
        <v>6855</v>
      </c>
      <c r="BF4277" s="104" t="s">
        <v>6856</v>
      </c>
      <c r="BG4277" s="104" t="s">
        <v>6855</v>
      </c>
      <c r="BH4277" s="104" t="s">
        <v>6856</v>
      </c>
      <c r="BI4277" s="104" t="str">
        <f t="shared" si="1383"/>
        <v>RXX</v>
      </c>
    </row>
    <row r="4278" spans="56:61" hidden="1" x14ac:dyDescent="0.3">
      <c r="BD4278" t="str">
        <f t="shared" si="1382"/>
        <v>RXXBLAKE WARD</v>
      </c>
      <c r="BE4278" s="104" t="s">
        <v>6909</v>
      </c>
      <c r="BF4278" s="104" t="s">
        <v>6910</v>
      </c>
      <c r="BG4278" s="104" t="s">
        <v>6909</v>
      </c>
      <c r="BH4278" s="104" t="s">
        <v>6910</v>
      </c>
      <c r="BI4278" s="104" t="str">
        <f t="shared" si="1383"/>
        <v>RXX</v>
      </c>
    </row>
    <row r="4279" spans="56:61" hidden="1" x14ac:dyDescent="0.3">
      <c r="BD4279" t="str">
        <f t="shared" si="1382"/>
        <v>RXXBRIARWOOD</v>
      </c>
      <c r="BE4279" s="104" t="s">
        <v>6849</v>
      </c>
      <c r="BF4279" s="104" t="s">
        <v>6850</v>
      </c>
      <c r="BG4279" s="104" t="s">
        <v>6849</v>
      </c>
      <c r="BH4279" s="104" t="s">
        <v>6850</v>
      </c>
      <c r="BI4279" s="104" t="str">
        <f t="shared" si="1383"/>
        <v>RXX</v>
      </c>
    </row>
    <row r="4280" spans="56:61" hidden="1" x14ac:dyDescent="0.3">
      <c r="BD4280" t="str">
        <f t="shared" si="1382"/>
        <v>RXXCHARLTON WARD</v>
      </c>
      <c r="BE4280" s="104" t="s">
        <v>6907</v>
      </c>
      <c r="BF4280" s="104" t="s">
        <v>6908</v>
      </c>
      <c r="BG4280" s="104" t="s">
        <v>6907</v>
      </c>
      <c r="BH4280" s="104" t="s">
        <v>6908</v>
      </c>
      <c r="BI4280" s="104" t="str">
        <f t="shared" si="1383"/>
        <v>RXX</v>
      </c>
    </row>
    <row r="4281" spans="56:61" hidden="1" x14ac:dyDescent="0.3">
      <c r="BD4281" t="str">
        <f t="shared" si="1382"/>
        <v>RXXCHERRY OAK</v>
      </c>
      <c r="BE4281" s="104" t="s">
        <v>6875</v>
      </c>
      <c r="BF4281" s="104" t="s">
        <v>6876</v>
      </c>
      <c r="BG4281" s="104" t="s">
        <v>6875</v>
      </c>
      <c r="BH4281" s="104" t="s">
        <v>6876</v>
      </c>
      <c r="BI4281" s="104" t="str">
        <f t="shared" si="1383"/>
        <v>RXX</v>
      </c>
    </row>
    <row r="4282" spans="56:61" hidden="1" x14ac:dyDescent="0.3">
      <c r="BD4282" t="str">
        <f t="shared" si="1382"/>
        <v>RXXCHERRYTREES RESIDENTIAL HOME</v>
      </c>
      <c r="BE4282" s="104" t="s">
        <v>6814</v>
      </c>
      <c r="BF4282" s="104" t="s">
        <v>6815</v>
      </c>
      <c r="BG4282" s="104" t="s">
        <v>6814</v>
      </c>
      <c r="BH4282" s="104" t="s">
        <v>6815</v>
      </c>
      <c r="BI4282" s="104" t="str">
        <f t="shared" si="1383"/>
        <v>RXX</v>
      </c>
    </row>
    <row r="4283" spans="56:61" hidden="1" x14ac:dyDescent="0.3">
      <c r="BD4283" t="str">
        <f t="shared" si="1382"/>
        <v>RXXCLARE WARD</v>
      </c>
      <c r="BE4283" s="104" t="s">
        <v>6905</v>
      </c>
      <c r="BF4283" s="104" t="s">
        <v>6906</v>
      </c>
      <c r="BG4283" s="104" t="s">
        <v>6905</v>
      </c>
      <c r="BH4283" s="104" t="s">
        <v>6906</v>
      </c>
      <c r="BI4283" s="104" t="str">
        <f t="shared" si="1383"/>
        <v>RXX</v>
      </c>
    </row>
    <row r="4284" spans="56:61" hidden="1" x14ac:dyDescent="0.3">
      <c r="BD4284" t="str">
        <f t="shared" si="1382"/>
        <v>RXXCMHRS SPELTHORNE</v>
      </c>
      <c r="BE4284" s="104" t="s">
        <v>6839</v>
      </c>
      <c r="BF4284" s="104" t="s">
        <v>6840</v>
      </c>
      <c r="BG4284" s="104" t="s">
        <v>6839</v>
      </c>
      <c r="BH4284" s="104" t="s">
        <v>6840</v>
      </c>
      <c r="BI4284" s="104" t="str">
        <f t="shared" si="1383"/>
        <v>RXX</v>
      </c>
    </row>
    <row r="4285" spans="56:61" hidden="1" x14ac:dyDescent="0.3">
      <c r="BD4285" t="str">
        <f t="shared" si="1382"/>
        <v>RXXCOBGATES</v>
      </c>
      <c r="BE4285" s="104" t="s">
        <v>6927</v>
      </c>
      <c r="BF4285" s="104" t="s">
        <v>6928</v>
      </c>
      <c r="BG4285" s="104" t="s">
        <v>6927</v>
      </c>
      <c r="BH4285" s="104" t="s">
        <v>6928</v>
      </c>
      <c r="BI4285" s="104" t="str">
        <f t="shared" si="1383"/>
        <v>RXX</v>
      </c>
    </row>
    <row r="4286" spans="56:61" hidden="1" x14ac:dyDescent="0.3">
      <c r="BD4286" t="str">
        <f t="shared" si="1382"/>
        <v>RXXCOMMUNITY FORENSIC</v>
      </c>
      <c r="BE4286" s="104" t="s">
        <v>6865</v>
      </c>
      <c r="BF4286" s="104" t="s">
        <v>6866</v>
      </c>
      <c r="BG4286" s="104" t="s">
        <v>6865</v>
      </c>
      <c r="BH4286" s="104" t="s">
        <v>6866</v>
      </c>
      <c r="BI4286" s="104" t="str">
        <f t="shared" si="1383"/>
        <v>RXX</v>
      </c>
    </row>
    <row r="4287" spans="56:61" hidden="1" x14ac:dyDescent="0.3">
      <c r="BD4287" t="str">
        <f t="shared" si="1382"/>
        <v>RXXCRANLEIGH HOSPITAL</v>
      </c>
      <c r="BE4287" s="104" t="s">
        <v>6795</v>
      </c>
      <c r="BF4287" s="104" t="s">
        <v>6796</v>
      </c>
      <c r="BG4287" s="104" t="s">
        <v>6795</v>
      </c>
      <c r="BH4287" s="104" t="s">
        <v>6796</v>
      </c>
      <c r="BI4287" s="104" t="str">
        <f t="shared" si="1383"/>
        <v>RXX</v>
      </c>
    </row>
    <row r="4288" spans="56:61" hidden="1" x14ac:dyDescent="0.3">
      <c r="BD4288" t="str">
        <f t="shared" si="1382"/>
        <v>RXXCRANLEIGH VILLAGE HOSPITAL</v>
      </c>
      <c r="BE4288" s="104" t="s">
        <v>6805</v>
      </c>
      <c r="BF4288" s="104" t="s">
        <v>6806</v>
      </c>
      <c r="BG4288" s="104" t="s">
        <v>6805</v>
      </c>
      <c r="BH4288" s="104" t="s">
        <v>6806</v>
      </c>
      <c r="BI4288" s="104" t="str">
        <f t="shared" si="1383"/>
        <v>RXX</v>
      </c>
    </row>
    <row r="4289" spans="56:61" hidden="1" x14ac:dyDescent="0.3">
      <c r="BD4289" t="str">
        <f t="shared" si="1382"/>
        <v>RXXDRUG AND ALCOHOL CJS</v>
      </c>
      <c r="BE4289" s="104" t="s">
        <v>6826</v>
      </c>
      <c r="BF4289" s="104" t="s">
        <v>6827</v>
      </c>
      <c r="BG4289" s="104" t="s">
        <v>6826</v>
      </c>
      <c r="BH4289" s="104" t="s">
        <v>6827</v>
      </c>
      <c r="BI4289" s="104" t="str">
        <f t="shared" si="1383"/>
        <v>RXX</v>
      </c>
    </row>
    <row r="4290" spans="56:61" hidden="1" x14ac:dyDescent="0.3">
      <c r="BD4290" t="str">
        <f t="shared" si="1382"/>
        <v>RXXEAST SURREY HOSPITAL</v>
      </c>
      <c r="BE4290" s="104" t="s">
        <v>6816</v>
      </c>
      <c r="BF4290" s="104" t="s">
        <v>6817</v>
      </c>
      <c r="BG4290" s="104" t="s">
        <v>6816</v>
      </c>
      <c r="BH4290" s="104" t="s">
        <v>6817</v>
      </c>
      <c r="BI4290" s="104" t="str">
        <f t="shared" si="1383"/>
        <v>RXX</v>
      </c>
    </row>
    <row r="4291" spans="56:61" hidden="1" x14ac:dyDescent="0.3">
      <c r="BD4291" t="str">
        <f t="shared" si="1382"/>
        <v>RXXEATING DISORDERS</v>
      </c>
      <c r="BE4291" s="104" t="s">
        <v>6834</v>
      </c>
      <c r="BF4291" s="104" t="s">
        <v>3803</v>
      </c>
      <c r="BG4291" s="104" t="s">
        <v>6834</v>
      </c>
      <c r="BH4291" s="104" t="s">
        <v>3803</v>
      </c>
      <c r="BI4291" s="104" t="str">
        <f t="shared" si="1383"/>
        <v>RXX</v>
      </c>
    </row>
    <row r="4292" spans="56:61" hidden="1" x14ac:dyDescent="0.3">
      <c r="BD4292" t="str">
        <f t="shared" si="1382"/>
        <v>RXXELLEN TERRY</v>
      </c>
      <c r="BE4292" s="104" t="s">
        <v>6863</v>
      </c>
      <c r="BF4292" s="104" t="s">
        <v>6864</v>
      </c>
      <c r="BG4292" s="104" t="s">
        <v>6863</v>
      </c>
      <c r="BH4292" s="104" t="s">
        <v>6864</v>
      </c>
      <c r="BI4292" s="104" t="str">
        <f t="shared" si="1383"/>
        <v>RXX</v>
      </c>
    </row>
    <row r="4293" spans="56:61" hidden="1" x14ac:dyDescent="0.3">
      <c r="BD4293" t="str">
        <f t="shared" si="1382"/>
        <v>RXXEPSOM GENERAL HOSPITAL</v>
      </c>
      <c r="BE4293" s="104" t="s">
        <v>6818</v>
      </c>
      <c r="BF4293" s="104" t="s">
        <v>6819</v>
      </c>
      <c r="BG4293" s="104" t="s">
        <v>6818</v>
      </c>
      <c r="BH4293" s="104" t="s">
        <v>6819</v>
      </c>
      <c r="BI4293" s="104" t="str">
        <f t="shared" si="1383"/>
        <v>RXX</v>
      </c>
    </row>
    <row r="4294" spans="56:61" hidden="1" x14ac:dyDescent="0.3">
      <c r="BD4294" t="str">
        <f t="shared" si="1382"/>
        <v>RXXFAIRMEAD</v>
      </c>
      <c r="BE4294" s="104" t="s">
        <v>6843</v>
      </c>
      <c r="BF4294" s="104" t="s">
        <v>6844</v>
      </c>
      <c r="BG4294" s="104" t="s">
        <v>6843</v>
      </c>
      <c r="BH4294" s="104" t="s">
        <v>6844</v>
      </c>
      <c r="BI4294" s="104" t="str">
        <f t="shared" si="1383"/>
        <v>RXX</v>
      </c>
    </row>
    <row r="4295" spans="56:61" hidden="1" x14ac:dyDescent="0.3">
      <c r="BD4295" t="str">
        <f t="shared" si="1382"/>
        <v>RXXFARNHAM HOSPITAL</v>
      </c>
      <c r="BE4295" s="104" t="s">
        <v>6807</v>
      </c>
      <c r="BF4295" s="104" t="s">
        <v>6808</v>
      </c>
      <c r="BG4295" s="104" t="s">
        <v>6807</v>
      </c>
      <c r="BH4295" s="104" t="s">
        <v>6808</v>
      </c>
      <c r="BI4295" s="104" t="str">
        <f t="shared" si="1383"/>
        <v>RXX</v>
      </c>
    </row>
    <row r="4296" spans="56:61" hidden="1" x14ac:dyDescent="0.3">
      <c r="BD4296" t="str">
        <f t="shared" si="1382"/>
        <v>RXXFLEET HOSPITAL</v>
      </c>
      <c r="BE4296" s="104" t="s">
        <v>6803</v>
      </c>
      <c r="BF4296" s="104" t="s">
        <v>6804</v>
      </c>
      <c r="BG4296" s="104" t="s">
        <v>6803</v>
      </c>
      <c r="BH4296" s="104" t="s">
        <v>6804</v>
      </c>
      <c r="BI4296" s="104" t="str">
        <f t="shared" si="1383"/>
        <v>RXX</v>
      </c>
    </row>
    <row r="4297" spans="56:61" hidden="1" x14ac:dyDescent="0.3">
      <c r="BD4297" t="str">
        <f t="shared" si="1382"/>
        <v>RXXFP10 - ARC 1 WARD</v>
      </c>
      <c r="BE4297" s="104" t="s">
        <v>6835</v>
      </c>
      <c r="BF4297" s="104" t="s">
        <v>6836</v>
      </c>
      <c r="BG4297" s="104" t="s">
        <v>6835</v>
      </c>
      <c r="BH4297" s="104" t="s">
        <v>6836</v>
      </c>
      <c r="BI4297" s="104" t="str">
        <f t="shared" si="1383"/>
        <v>RXX</v>
      </c>
    </row>
    <row r="4298" spans="56:61" hidden="1" x14ac:dyDescent="0.3">
      <c r="BD4298" t="str">
        <f t="shared" si="1382"/>
        <v>RXXFP10 - ARC II WARD</v>
      </c>
      <c r="BE4298" s="104" t="s">
        <v>6837</v>
      </c>
      <c r="BF4298" s="104" t="s">
        <v>6838</v>
      </c>
      <c r="BG4298" s="104" t="s">
        <v>6837</v>
      </c>
      <c r="BH4298" s="104" t="s">
        <v>6838</v>
      </c>
      <c r="BI4298" s="104" t="str">
        <f t="shared" si="1383"/>
        <v>RXX</v>
      </c>
    </row>
    <row r="4299" spans="56:61" hidden="1" x14ac:dyDescent="0.3">
      <c r="BD4299" t="str">
        <f t="shared" si="1382"/>
        <v>RXXFP10 - NURSE RXXV4</v>
      </c>
      <c r="BE4299" s="104" t="s">
        <v>6895</v>
      </c>
      <c r="BF4299" s="104" t="s">
        <v>6896</v>
      </c>
      <c r="BG4299" s="104" t="s">
        <v>6895</v>
      </c>
      <c r="BH4299" s="104" t="s">
        <v>6896</v>
      </c>
      <c r="BI4299" s="104" t="str">
        <f t="shared" si="1383"/>
        <v>RXX</v>
      </c>
    </row>
    <row r="4300" spans="56:61" hidden="1" x14ac:dyDescent="0.3">
      <c r="BD4300" t="str">
        <f t="shared" si="1382"/>
        <v>RXXFRIMLEY PARK HOSPITAL</v>
      </c>
      <c r="BE4300" s="104" t="s">
        <v>6797</v>
      </c>
      <c r="BF4300" s="104" t="s">
        <v>5656</v>
      </c>
      <c r="BG4300" s="104" t="s">
        <v>6797</v>
      </c>
      <c r="BH4300" s="104" t="s">
        <v>5656</v>
      </c>
      <c r="BI4300" s="104" t="str">
        <f t="shared" si="1383"/>
        <v>RXX</v>
      </c>
    </row>
    <row r="4301" spans="56:61" hidden="1" x14ac:dyDescent="0.3">
      <c r="BD4301" t="str">
        <f t="shared" si="1382"/>
        <v>RXXGALLWEY</v>
      </c>
      <c r="BE4301" s="104" t="s">
        <v>6857</v>
      </c>
      <c r="BF4301" s="104" t="s">
        <v>6858</v>
      </c>
      <c r="BG4301" s="104" t="s">
        <v>6857</v>
      </c>
      <c r="BH4301" s="104" t="s">
        <v>6858</v>
      </c>
      <c r="BI4301" s="104" t="str">
        <f t="shared" si="1383"/>
        <v>RXX</v>
      </c>
    </row>
    <row r="4302" spans="56:61" hidden="1" x14ac:dyDescent="0.3">
      <c r="BD4302" t="str">
        <f t="shared" si="1382"/>
        <v>RXXGEESEMERE</v>
      </c>
      <c r="BE4302" s="104" t="s">
        <v>6809</v>
      </c>
      <c r="BF4302" s="104" t="s">
        <v>6810</v>
      </c>
      <c r="BG4302" s="104" t="s">
        <v>6809</v>
      </c>
      <c r="BH4302" s="104" t="s">
        <v>6810</v>
      </c>
      <c r="BI4302" s="104" t="str">
        <f t="shared" si="1383"/>
        <v>RXX</v>
      </c>
    </row>
    <row r="4303" spans="56:61" hidden="1" x14ac:dyDescent="0.3">
      <c r="BD4303" t="str">
        <f t="shared" si="1382"/>
        <v>RXXGRANDVIEW</v>
      </c>
      <c r="BE4303" s="104" t="s">
        <v>6841</v>
      </c>
      <c r="BF4303" s="104" t="s">
        <v>6842</v>
      </c>
      <c r="BG4303" s="104" t="s">
        <v>6841</v>
      </c>
      <c r="BH4303" s="104" t="s">
        <v>6842</v>
      </c>
      <c r="BI4303" s="104" t="str">
        <f t="shared" si="1383"/>
        <v>RXX</v>
      </c>
    </row>
    <row r="4304" spans="56:61" hidden="1" x14ac:dyDescent="0.3">
      <c r="BD4304" t="str">
        <f t="shared" si="1382"/>
        <v>RXXGREAT MEADOWS</v>
      </c>
      <c r="BE4304" s="104" t="s">
        <v>6861</v>
      </c>
      <c r="BF4304" s="104" t="s">
        <v>6862</v>
      </c>
      <c r="BG4304" s="104" t="s">
        <v>6861</v>
      </c>
      <c r="BH4304" s="104" t="s">
        <v>6862</v>
      </c>
      <c r="BI4304" s="104" t="str">
        <f t="shared" si="1383"/>
        <v>RXX</v>
      </c>
    </row>
    <row r="4305" spans="56:61" hidden="1" x14ac:dyDescent="0.3">
      <c r="BD4305" t="str">
        <f t="shared" si="1382"/>
        <v>RXXGREENLAWS</v>
      </c>
      <c r="BE4305" s="104" t="s">
        <v>6847</v>
      </c>
      <c r="BF4305" s="104" t="s">
        <v>6848</v>
      </c>
      <c r="BG4305" s="104" t="s">
        <v>6847</v>
      </c>
      <c r="BH4305" s="104" t="s">
        <v>6848</v>
      </c>
      <c r="BI4305" s="104" t="str">
        <f t="shared" si="1383"/>
        <v>RXX</v>
      </c>
    </row>
    <row r="4306" spans="56:61" hidden="1" x14ac:dyDescent="0.3">
      <c r="BD4306" t="str">
        <f t="shared" si="1382"/>
        <v>RXXHALE WARD</v>
      </c>
      <c r="BE4306" s="104" t="s">
        <v>6923</v>
      </c>
      <c r="BF4306" s="104" t="s">
        <v>6924</v>
      </c>
      <c r="BG4306" s="104" t="s">
        <v>6923</v>
      </c>
      <c r="BH4306" s="104" t="s">
        <v>6924</v>
      </c>
      <c r="BI4306" s="104" t="str">
        <f t="shared" si="1383"/>
        <v>RXX</v>
      </c>
    </row>
    <row r="4307" spans="56:61" hidden="1" x14ac:dyDescent="0.3">
      <c r="BD4307" t="str">
        <f t="shared" si="1382"/>
        <v>RXXHALLIFORD WARD</v>
      </c>
      <c r="BE4307" s="104" t="s">
        <v>6911</v>
      </c>
      <c r="BF4307" s="104" t="s">
        <v>6912</v>
      </c>
      <c r="BG4307" s="104" t="s">
        <v>6911</v>
      </c>
      <c r="BH4307" s="104" t="s">
        <v>6912</v>
      </c>
      <c r="BI4307" s="104" t="str">
        <f t="shared" si="1383"/>
        <v>RXX</v>
      </c>
    </row>
    <row r="4308" spans="56:61" hidden="1" x14ac:dyDescent="0.3">
      <c r="BD4308" t="str">
        <f t="shared" si="1382"/>
        <v>RXXHASLEMERE HOSPITAL</v>
      </c>
      <c r="BE4308" s="104" t="s">
        <v>6801</v>
      </c>
      <c r="BF4308" s="104" t="s">
        <v>6802</v>
      </c>
      <c r="BG4308" s="104" t="s">
        <v>6801</v>
      </c>
      <c r="BH4308" s="104" t="s">
        <v>6802</v>
      </c>
      <c r="BI4308" s="104" t="str">
        <f t="shared" si="1383"/>
        <v>RXX</v>
      </c>
    </row>
    <row r="4309" spans="56:61" hidden="1" x14ac:dyDescent="0.3">
      <c r="BD4309" t="str">
        <f t="shared" si="1382"/>
        <v>RXXHERMITAGE</v>
      </c>
      <c r="BE4309" s="104" t="s">
        <v>6853</v>
      </c>
      <c r="BF4309" s="104" t="s">
        <v>6854</v>
      </c>
      <c r="BG4309" s="104" t="s">
        <v>6853</v>
      </c>
      <c r="BH4309" s="104" t="s">
        <v>6854</v>
      </c>
      <c r="BI4309" s="104" t="str">
        <f t="shared" si="1383"/>
        <v>RXX</v>
      </c>
    </row>
    <row r="4310" spans="56:61" hidden="1" x14ac:dyDescent="0.3">
      <c r="BD4310" t="str">
        <f t="shared" si="1382"/>
        <v>RXXHILLCROFT</v>
      </c>
      <c r="BE4310" s="104" t="s">
        <v>6791</v>
      </c>
      <c r="BF4310" s="104" t="s">
        <v>6792</v>
      </c>
      <c r="BG4310" s="104" t="s">
        <v>6791</v>
      </c>
      <c r="BH4310" s="104" t="s">
        <v>6792</v>
      </c>
      <c r="BI4310" s="104" t="str">
        <f t="shared" si="1383"/>
        <v>RXX</v>
      </c>
    </row>
    <row r="4311" spans="56:61" hidden="1" x14ac:dyDescent="0.3">
      <c r="BD4311" t="str">
        <f t="shared" si="1382"/>
        <v>RXXHOLLY TREE</v>
      </c>
      <c r="BE4311" s="104" t="s">
        <v>6851</v>
      </c>
      <c r="BF4311" s="104" t="s">
        <v>6852</v>
      </c>
      <c r="BG4311" s="104" t="s">
        <v>6851</v>
      </c>
      <c r="BH4311" s="104" t="s">
        <v>6852</v>
      </c>
      <c r="BI4311" s="104" t="str">
        <f t="shared" si="1383"/>
        <v>RXX</v>
      </c>
    </row>
    <row r="4312" spans="56:61" hidden="1" x14ac:dyDescent="0.3">
      <c r="BD4312" t="str">
        <f t="shared" si="1382"/>
        <v>RXXLARKFIELD</v>
      </c>
      <c r="BE4312" s="104" t="s">
        <v>6871</v>
      </c>
      <c r="BF4312" s="104" t="s">
        <v>6872</v>
      </c>
      <c r="BG4312" s="104" t="s">
        <v>6871</v>
      </c>
      <c r="BH4312" s="104" t="s">
        <v>6872</v>
      </c>
      <c r="BI4312" s="104" t="str">
        <f t="shared" si="1383"/>
        <v>RXX</v>
      </c>
    </row>
    <row r="4313" spans="56:61" hidden="1" x14ac:dyDescent="0.3">
      <c r="BD4313" t="str">
        <f t="shared" si="1382"/>
        <v>RXXLAUREATE WARD</v>
      </c>
      <c r="BE4313" s="104" t="s">
        <v>6915</v>
      </c>
      <c r="BF4313" s="104" t="s">
        <v>6916</v>
      </c>
      <c r="BG4313" s="104" t="s">
        <v>6915</v>
      </c>
      <c r="BH4313" s="104" t="s">
        <v>6916</v>
      </c>
      <c r="BI4313" s="104" t="str">
        <f t="shared" si="1383"/>
        <v>RXX</v>
      </c>
    </row>
    <row r="4314" spans="56:61" hidden="1" x14ac:dyDescent="0.3">
      <c r="BD4314" t="str">
        <f t="shared" si="1382"/>
        <v>RXXLEATHERHEAD HOSPITAL</v>
      </c>
      <c r="BE4314" s="104" t="s">
        <v>6820</v>
      </c>
      <c r="BF4314" s="104" t="s">
        <v>6821</v>
      </c>
      <c r="BG4314" s="104" t="s">
        <v>6820</v>
      </c>
      <c r="BH4314" s="104" t="s">
        <v>6821</v>
      </c>
      <c r="BI4314" s="104" t="str">
        <f t="shared" si="1383"/>
        <v>RXX</v>
      </c>
    </row>
    <row r="4315" spans="56:61" hidden="1" x14ac:dyDescent="0.3">
      <c r="BD4315" t="str">
        <f t="shared" si="1382"/>
        <v>RXXLODDON ALLIANCE</v>
      </c>
      <c r="BE4315" s="104" t="s">
        <v>6778</v>
      </c>
      <c r="BF4315" s="104" t="s">
        <v>6779</v>
      </c>
      <c r="BG4315" s="104" t="s">
        <v>6778</v>
      </c>
      <c r="BH4315" s="104" t="s">
        <v>6779</v>
      </c>
      <c r="BI4315" s="104" t="str">
        <f t="shared" si="1383"/>
        <v>RXX</v>
      </c>
    </row>
    <row r="4316" spans="56:61" hidden="1" x14ac:dyDescent="0.3">
      <c r="BD4316" t="str">
        <f t="shared" si="1382"/>
        <v>RXXMITCHELL HALL</v>
      </c>
      <c r="BE4316" s="104" t="s">
        <v>6929</v>
      </c>
      <c r="BF4316" s="104" t="s">
        <v>6930</v>
      </c>
      <c r="BG4316" s="104" t="s">
        <v>6929</v>
      </c>
      <c r="BH4316" s="104" t="s">
        <v>6930</v>
      </c>
      <c r="BI4316" s="104" t="str">
        <f t="shared" si="1383"/>
        <v>RXX</v>
      </c>
    </row>
    <row r="4317" spans="56:61" hidden="1" x14ac:dyDescent="0.3">
      <c r="BD4317" t="str">
        <f t="shared" si="1382"/>
        <v>RXXNOEL LAVIN WARD</v>
      </c>
      <c r="BE4317" s="104" t="s">
        <v>6917</v>
      </c>
      <c r="BF4317" s="104" t="s">
        <v>6918</v>
      </c>
      <c r="BG4317" s="104" t="s">
        <v>6917</v>
      </c>
      <c r="BH4317" s="104" t="s">
        <v>6918</v>
      </c>
      <c r="BI4317" s="104" t="str">
        <f t="shared" si="1383"/>
        <v>RXX</v>
      </c>
    </row>
    <row r="4318" spans="56:61" hidden="1" x14ac:dyDescent="0.3">
      <c r="BD4318" t="str">
        <f t="shared" si="1382"/>
        <v>RXXNURSE R3</v>
      </c>
      <c r="BE4318" s="104" t="s">
        <v>6877</v>
      </c>
      <c r="BF4318" s="104" t="s">
        <v>6878</v>
      </c>
      <c r="BG4318" s="104" t="s">
        <v>6877</v>
      </c>
      <c r="BH4318" s="104" t="s">
        <v>6878</v>
      </c>
      <c r="BI4318" s="104" t="str">
        <f t="shared" si="1383"/>
        <v>RXX</v>
      </c>
    </row>
    <row r="4319" spans="56:61" hidden="1" x14ac:dyDescent="0.3">
      <c r="BD4319" t="str">
        <f t="shared" si="1382"/>
        <v>RXXNURSE R7</v>
      </c>
      <c r="BE4319" s="104" t="s">
        <v>6879</v>
      </c>
      <c r="BF4319" s="104" t="s">
        <v>6880</v>
      </c>
      <c r="BG4319" s="104" t="s">
        <v>6879</v>
      </c>
      <c r="BH4319" s="104" t="s">
        <v>6880</v>
      </c>
      <c r="BI4319" s="104" t="str">
        <f t="shared" si="1383"/>
        <v>RXX</v>
      </c>
    </row>
    <row r="4320" spans="56:61" hidden="1" x14ac:dyDescent="0.3">
      <c r="BD4320" t="str">
        <f t="shared" si="1382"/>
        <v>RXXNURSE RXXV1</v>
      </c>
      <c r="BE4320" s="104" t="s">
        <v>6889</v>
      </c>
      <c r="BF4320" s="104" t="s">
        <v>6890</v>
      </c>
      <c r="BG4320" s="104" t="s">
        <v>6889</v>
      </c>
      <c r="BH4320" s="104" t="s">
        <v>6890</v>
      </c>
      <c r="BI4320" s="104" t="str">
        <f t="shared" si="1383"/>
        <v>RXX</v>
      </c>
    </row>
    <row r="4321" spans="56:61" hidden="1" x14ac:dyDescent="0.3">
      <c r="BD4321" t="str">
        <f t="shared" si="1382"/>
        <v>RXXNURSE RXXV2</v>
      </c>
      <c r="BE4321" s="104" t="s">
        <v>6891</v>
      </c>
      <c r="BF4321" s="104" t="s">
        <v>6892</v>
      </c>
      <c r="BG4321" s="104" t="s">
        <v>6891</v>
      </c>
      <c r="BH4321" s="104" t="s">
        <v>6892</v>
      </c>
      <c r="BI4321" s="104" t="str">
        <f t="shared" si="1383"/>
        <v>RXX</v>
      </c>
    </row>
    <row r="4322" spans="56:61" hidden="1" x14ac:dyDescent="0.3">
      <c r="BD4322" t="str">
        <f t="shared" si="1382"/>
        <v>RXXNURSE RXXV3</v>
      </c>
      <c r="BE4322" s="104" t="s">
        <v>6893</v>
      </c>
      <c r="BF4322" s="104" t="s">
        <v>6894</v>
      </c>
      <c r="BG4322" s="104" t="s">
        <v>6893</v>
      </c>
      <c r="BH4322" s="104" t="s">
        <v>6894</v>
      </c>
      <c r="BI4322" s="104" t="str">
        <f t="shared" si="1383"/>
        <v>RXX</v>
      </c>
    </row>
    <row r="4323" spans="56:61" hidden="1" x14ac:dyDescent="0.3">
      <c r="BD4323" t="str">
        <f t="shared" si="1382"/>
        <v>RXXNURSE RXXV5</v>
      </c>
      <c r="BE4323" s="104" t="s">
        <v>6897</v>
      </c>
      <c r="BF4323" s="104" t="s">
        <v>6898</v>
      </c>
      <c r="BG4323" s="104" t="s">
        <v>6897</v>
      </c>
      <c r="BH4323" s="104" t="s">
        <v>6898</v>
      </c>
      <c r="BI4323" s="104" t="str">
        <f t="shared" si="1383"/>
        <v>RXX</v>
      </c>
    </row>
    <row r="4324" spans="56:61" hidden="1" x14ac:dyDescent="0.3">
      <c r="BD4324" t="str">
        <f t="shared" si="1382"/>
        <v>RXXNURSE T3</v>
      </c>
      <c r="BE4324" s="104" t="s">
        <v>6881</v>
      </c>
      <c r="BF4324" s="104" t="s">
        <v>6882</v>
      </c>
      <c r="BG4324" s="104" t="s">
        <v>6881</v>
      </c>
      <c r="BH4324" s="104" t="s">
        <v>6882</v>
      </c>
      <c r="BI4324" s="104" t="str">
        <f t="shared" si="1383"/>
        <v>RXX</v>
      </c>
    </row>
    <row r="4325" spans="56:61" hidden="1" x14ac:dyDescent="0.3">
      <c r="BD4325" t="str">
        <f t="shared" si="1382"/>
        <v>RXXNURSE T5</v>
      </c>
      <c r="BE4325" s="104" t="s">
        <v>6883</v>
      </c>
      <c r="BF4325" s="104" t="s">
        <v>6884</v>
      </c>
      <c r="BG4325" s="104" t="s">
        <v>6883</v>
      </c>
      <c r="BH4325" s="104" t="s">
        <v>6884</v>
      </c>
      <c r="BI4325" s="104" t="str">
        <f t="shared" si="1383"/>
        <v>RXX</v>
      </c>
    </row>
    <row r="4326" spans="56:61" hidden="1" x14ac:dyDescent="0.3">
      <c r="BD4326" t="str">
        <f t="shared" si="1382"/>
        <v>RXXNURSE T6 - RESPOND</v>
      </c>
      <c r="BE4326" s="104" t="s">
        <v>6885</v>
      </c>
      <c r="BF4326" s="104" t="s">
        <v>6886</v>
      </c>
      <c r="BG4326" s="104" t="s">
        <v>6885</v>
      </c>
      <c r="BH4326" s="104" t="s">
        <v>6886</v>
      </c>
      <c r="BI4326" s="104" t="str">
        <f t="shared" si="1383"/>
        <v>RXX</v>
      </c>
    </row>
    <row r="4327" spans="56:61" hidden="1" x14ac:dyDescent="0.3">
      <c r="BD4327" t="str">
        <f t="shared" si="1382"/>
        <v>RXXNURSE T7 - RESPOND</v>
      </c>
      <c r="BE4327" s="104" t="s">
        <v>6887</v>
      </c>
      <c r="BF4327" s="104" t="s">
        <v>6888</v>
      </c>
      <c r="BG4327" s="104" t="s">
        <v>6887</v>
      </c>
      <c r="BH4327" s="104" t="s">
        <v>6888</v>
      </c>
      <c r="BI4327" s="104" t="str">
        <f t="shared" si="1383"/>
        <v>RXX</v>
      </c>
    </row>
    <row r="4328" spans="56:61" hidden="1" x14ac:dyDescent="0.3">
      <c r="BD4328" t="str">
        <f t="shared" si="1382"/>
        <v>RXXNURSE V6</v>
      </c>
      <c r="BE4328" s="104" t="s">
        <v>6899</v>
      </c>
      <c r="BF4328" s="104" t="s">
        <v>6900</v>
      </c>
      <c r="BG4328" s="104" t="s">
        <v>6899</v>
      </c>
      <c r="BH4328" s="104" t="s">
        <v>6900</v>
      </c>
      <c r="BI4328" s="104" t="str">
        <f t="shared" si="1383"/>
        <v>RXX</v>
      </c>
    </row>
    <row r="4329" spans="56:61" hidden="1" x14ac:dyDescent="0.3">
      <c r="BD4329" t="str">
        <f t="shared" ref="BD4329:BD4392" si="1384">CONCATENATE(LEFT(BE4329, 3),BF4329)</f>
        <v>RXXNURSE V7</v>
      </c>
      <c r="BE4329" s="104" t="s">
        <v>6901</v>
      </c>
      <c r="BF4329" s="104" t="s">
        <v>6902</v>
      </c>
      <c r="BG4329" s="104" t="s">
        <v>6901</v>
      </c>
      <c r="BH4329" s="104" t="s">
        <v>6902</v>
      </c>
      <c r="BI4329" s="104" t="str">
        <f t="shared" ref="BI4329:BI4392" si="1385">LEFT(BG4329,3)</f>
        <v>RXX</v>
      </c>
    </row>
    <row r="4330" spans="56:61" hidden="1" x14ac:dyDescent="0.3">
      <c r="BD4330" t="str">
        <f t="shared" si="1384"/>
        <v>RXXOLDER PEOPLE'S PSYCHIATRY</v>
      </c>
      <c r="BE4330" s="104" t="s">
        <v>6828</v>
      </c>
      <c r="BF4330" s="104" t="s">
        <v>6829</v>
      </c>
      <c r="BG4330" s="104" t="s">
        <v>6828</v>
      </c>
      <c r="BH4330" s="104" t="s">
        <v>6829</v>
      </c>
      <c r="BI4330" s="104" t="str">
        <f t="shared" si="1385"/>
        <v>RXX</v>
      </c>
    </row>
    <row r="4331" spans="56:61" hidden="1" x14ac:dyDescent="0.3">
      <c r="BD4331" t="str">
        <f t="shared" si="1384"/>
        <v>RXXPORTSMOUTH DISABILITY FORUM</v>
      </c>
      <c r="BE4331" s="104" t="s">
        <v>6824</v>
      </c>
      <c r="BF4331" s="104" t="s">
        <v>6825</v>
      </c>
      <c r="BG4331" s="104" t="s">
        <v>6824</v>
      </c>
      <c r="BH4331" s="104" t="s">
        <v>6825</v>
      </c>
      <c r="BI4331" s="104" t="str">
        <f t="shared" si="1385"/>
        <v>RXX</v>
      </c>
    </row>
    <row r="4332" spans="56:61" hidden="1" x14ac:dyDescent="0.3">
      <c r="BD4332" t="str">
        <f t="shared" si="1384"/>
        <v>RXXREHABILITATION</v>
      </c>
      <c r="BE4332" s="104" t="s">
        <v>6867</v>
      </c>
      <c r="BF4332" s="104" t="s">
        <v>6868</v>
      </c>
      <c r="BG4332" s="104" t="s">
        <v>6867</v>
      </c>
      <c r="BH4332" s="104" t="s">
        <v>6868</v>
      </c>
      <c r="BI4332" s="104" t="str">
        <f t="shared" si="1385"/>
        <v>RXX</v>
      </c>
    </row>
    <row r="4333" spans="56:61" hidden="1" x14ac:dyDescent="0.3">
      <c r="BD4333" t="str">
        <f t="shared" si="1384"/>
        <v>RXXROSEWOOD</v>
      </c>
      <c r="BE4333" s="104" t="s">
        <v>6873</v>
      </c>
      <c r="BF4333" s="104" t="s">
        <v>6874</v>
      </c>
      <c r="BG4333" s="104" t="s">
        <v>6873</v>
      </c>
      <c r="BH4333" s="104" t="s">
        <v>6874</v>
      </c>
      <c r="BI4333" s="104" t="str">
        <f t="shared" si="1385"/>
        <v>RXX</v>
      </c>
    </row>
    <row r="4334" spans="56:61" hidden="1" x14ac:dyDescent="0.3">
      <c r="BD4334" t="str">
        <f t="shared" si="1384"/>
        <v>RXXROYAL SURREY COUNTY HOSPITAL</v>
      </c>
      <c r="BE4334" s="104" t="s">
        <v>6799</v>
      </c>
      <c r="BF4334" s="104" t="s">
        <v>6800</v>
      </c>
      <c r="BG4334" s="104" t="s">
        <v>6799</v>
      </c>
      <c r="BH4334" s="104" t="s">
        <v>6800</v>
      </c>
      <c r="BI4334" s="104" t="str">
        <f t="shared" si="1385"/>
        <v>RXX</v>
      </c>
    </row>
    <row r="4335" spans="56:61" hidden="1" x14ac:dyDescent="0.3">
      <c r="BD4335" t="str">
        <f t="shared" si="1384"/>
        <v>RXXSHIELING</v>
      </c>
      <c r="BE4335" s="104" t="s">
        <v>6793</v>
      </c>
      <c r="BF4335" s="104" t="s">
        <v>6794</v>
      </c>
      <c r="BG4335" s="104" t="s">
        <v>6793</v>
      </c>
      <c r="BH4335" s="104" t="s">
        <v>6794</v>
      </c>
      <c r="BI4335" s="104" t="str">
        <f t="shared" si="1385"/>
        <v>RXX</v>
      </c>
    </row>
    <row r="4336" spans="56:61" hidden="1" x14ac:dyDescent="0.3">
      <c r="BD4336" t="str">
        <f t="shared" si="1384"/>
        <v>RXXSOUTH EAST PUPIL REFERRAL UNIT</v>
      </c>
      <c r="BE4336" s="104" t="s">
        <v>6822</v>
      </c>
      <c r="BF4336" s="104" t="s">
        <v>6823</v>
      </c>
      <c r="BG4336" s="104" t="s">
        <v>6822</v>
      </c>
      <c r="BH4336" s="104" t="s">
        <v>6823</v>
      </c>
      <c r="BI4336" s="104" t="str">
        <f t="shared" si="1385"/>
        <v>RXX</v>
      </c>
    </row>
    <row r="4337" spans="56:61" hidden="1" x14ac:dyDescent="0.3">
      <c r="BD4337" t="str">
        <f t="shared" si="1384"/>
        <v>RXXSPENSER WARD</v>
      </c>
      <c r="BE4337" s="104" t="s">
        <v>6913</v>
      </c>
      <c r="BF4337" s="104" t="s">
        <v>6914</v>
      </c>
      <c r="BG4337" s="104" t="s">
        <v>6913</v>
      </c>
      <c r="BH4337" s="104" t="s">
        <v>6914</v>
      </c>
      <c r="BI4337" s="104" t="str">
        <f t="shared" si="1385"/>
        <v>RXX</v>
      </c>
    </row>
    <row r="4338" spans="56:61" hidden="1" x14ac:dyDescent="0.3">
      <c r="BD4338" t="str">
        <f t="shared" si="1384"/>
        <v>RXXST EBBAS</v>
      </c>
      <c r="BE4338" s="104" t="s">
        <v>6812</v>
      </c>
      <c r="BF4338" s="104" t="s">
        <v>6813</v>
      </c>
      <c r="BG4338" s="104" t="s">
        <v>6812</v>
      </c>
      <c r="BH4338" s="104" t="s">
        <v>6813</v>
      </c>
      <c r="BI4338" s="104" t="str">
        <f t="shared" si="1385"/>
        <v>RXX</v>
      </c>
    </row>
    <row r="4339" spans="56:61" hidden="1" x14ac:dyDescent="0.3">
      <c r="BD4339" t="str">
        <f t="shared" si="1384"/>
        <v>RXXST PETERS HOSPITAL</v>
      </c>
      <c r="BE4339" s="104" t="s">
        <v>6790</v>
      </c>
      <c r="BF4339" s="104" t="s">
        <v>5673</v>
      </c>
      <c r="BG4339" s="104" t="s">
        <v>6790</v>
      </c>
      <c r="BH4339" s="104" t="s">
        <v>5673</v>
      </c>
      <c r="BI4339" s="104" t="str">
        <f t="shared" si="1385"/>
        <v>RXX</v>
      </c>
    </row>
    <row r="4340" spans="56:61" hidden="1" x14ac:dyDescent="0.3">
      <c r="BD4340" t="str">
        <f t="shared" si="1384"/>
        <v>RXXTANDRIDGE CTPLD</v>
      </c>
      <c r="BE4340" s="104" t="s">
        <v>6832</v>
      </c>
      <c r="BF4340" s="104" t="s">
        <v>6833</v>
      </c>
      <c r="BG4340" s="104" t="s">
        <v>6832</v>
      </c>
      <c r="BH4340" s="104" t="s">
        <v>6833</v>
      </c>
      <c r="BI4340" s="104" t="str">
        <f t="shared" si="1385"/>
        <v>RXX</v>
      </c>
    </row>
    <row r="4341" spans="56:61" hidden="1" x14ac:dyDescent="0.3">
      <c r="BD4341" t="str">
        <f t="shared" si="1384"/>
        <v>RXXTHE MEADOWS</v>
      </c>
      <c r="BE4341" s="104" t="s">
        <v>6798</v>
      </c>
      <c r="BF4341" s="104" t="s">
        <v>4955</v>
      </c>
      <c r="BG4341" s="104" t="s">
        <v>6798</v>
      </c>
      <c r="BH4341" s="104" t="s">
        <v>4955</v>
      </c>
      <c r="BI4341" s="104" t="str">
        <f t="shared" si="1385"/>
        <v>RXX</v>
      </c>
    </row>
    <row r="4342" spans="56:61" hidden="1" x14ac:dyDescent="0.3">
      <c r="BD4342" t="str">
        <f t="shared" si="1384"/>
        <v>RXXVICTORIA WARD</v>
      </c>
      <c r="BE4342" s="104" t="s">
        <v>6921</v>
      </c>
      <c r="BF4342" s="104" t="s">
        <v>6922</v>
      </c>
      <c r="BG4342" s="104" t="s">
        <v>6921</v>
      </c>
      <c r="BH4342" s="104" t="s">
        <v>6922</v>
      </c>
      <c r="BI4342" s="104" t="str">
        <f t="shared" si="1385"/>
        <v>RXX</v>
      </c>
    </row>
    <row r="4343" spans="56:61" hidden="1" x14ac:dyDescent="0.3">
      <c r="BD4343" t="str">
        <f t="shared" si="1384"/>
        <v>RXXWALTON COMMUNITY HOSPITAL</v>
      </c>
      <c r="BE4343" s="104" t="s">
        <v>6782</v>
      </c>
      <c r="BF4343" s="104" t="s">
        <v>6783</v>
      </c>
      <c r="BG4343" s="104" t="s">
        <v>6782</v>
      </c>
      <c r="BH4343" s="104" t="s">
        <v>6783</v>
      </c>
      <c r="BI4343" s="104" t="str">
        <f t="shared" si="1385"/>
        <v>RXX</v>
      </c>
    </row>
    <row r="4344" spans="56:61" hidden="1" x14ac:dyDescent="0.3">
      <c r="BD4344" t="str">
        <f t="shared" si="1384"/>
        <v>RXXWEST PARK</v>
      </c>
      <c r="BE4344" s="104" t="s">
        <v>6811</v>
      </c>
      <c r="BF4344" s="104" t="s">
        <v>1388</v>
      </c>
      <c r="BG4344" s="104" t="s">
        <v>6811</v>
      </c>
      <c r="BH4344" s="104" t="s">
        <v>1388</v>
      </c>
      <c r="BI4344" s="104" t="str">
        <f t="shared" si="1385"/>
        <v>RXX</v>
      </c>
    </row>
    <row r="4345" spans="56:61" hidden="1" x14ac:dyDescent="0.3">
      <c r="BD4345" t="str">
        <f t="shared" si="1384"/>
        <v>RXXWEYBRIDGE COMMUNITY HOSPITAL</v>
      </c>
      <c r="BE4345" s="104" t="s">
        <v>6786</v>
      </c>
      <c r="BF4345" s="104" t="s">
        <v>6787</v>
      </c>
      <c r="BG4345" s="104" t="s">
        <v>6786</v>
      </c>
      <c r="BH4345" s="104" t="s">
        <v>6787</v>
      </c>
      <c r="BI4345" s="104" t="str">
        <f t="shared" si="1385"/>
        <v>RXX</v>
      </c>
    </row>
    <row r="4346" spans="56:61" hidden="1" x14ac:dyDescent="0.3">
      <c r="BD4346" t="str">
        <f t="shared" si="1384"/>
        <v>RXXWILLOW</v>
      </c>
      <c r="BE4346" s="104" t="s">
        <v>6859</v>
      </c>
      <c r="BF4346" s="104" t="s">
        <v>6860</v>
      </c>
      <c r="BG4346" s="104" t="s">
        <v>6859</v>
      </c>
      <c r="BH4346" s="104" t="s">
        <v>6860</v>
      </c>
      <c r="BI4346" s="104" t="str">
        <f t="shared" si="1385"/>
        <v>RXX</v>
      </c>
    </row>
    <row r="4347" spans="56:61" hidden="1" x14ac:dyDescent="0.3">
      <c r="BD4347" t="str">
        <f t="shared" si="1384"/>
        <v>RXXWILLOW WARD</v>
      </c>
      <c r="BE4347" s="104" t="s">
        <v>6903</v>
      </c>
      <c r="BF4347" s="104" t="s">
        <v>6904</v>
      </c>
      <c r="BG4347" s="104" t="s">
        <v>6903</v>
      </c>
      <c r="BH4347" s="104" t="s">
        <v>6904</v>
      </c>
      <c r="BI4347" s="104" t="str">
        <f t="shared" si="1385"/>
        <v>RXX</v>
      </c>
    </row>
    <row r="4348" spans="56:61" hidden="1" x14ac:dyDescent="0.3">
      <c r="BD4348" t="str">
        <f t="shared" si="1384"/>
        <v>RXXWINGFIELD - EAST</v>
      </c>
      <c r="BE4348" s="104" t="s">
        <v>6830</v>
      </c>
      <c r="BF4348" s="104" t="s">
        <v>6831</v>
      </c>
      <c r="BG4348" s="104" t="s">
        <v>6830</v>
      </c>
      <c r="BH4348" s="104" t="s">
        <v>6831</v>
      </c>
      <c r="BI4348" s="104" t="str">
        <f t="shared" si="1385"/>
        <v>RXX</v>
      </c>
    </row>
    <row r="4349" spans="56:61" hidden="1" x14ac:dyDescent="0.3">
      <c r="BD4349" t="str">
        <f t="shared" si="1384"/>
        <v>RXXWINGFIELD WARD</v>
      </c>
      <c r="BE4349" s="104" t="s">
        <v>6925</v>
      </c>
      <c r="BF4349" s="104" t="s">
        <v>6926</v>
      </c>
      <c r="BG4349" s="104" t="s">
        <v>6925</v>
      </c>
      <c r="BH4349" s="104" t="s">
        <v>6926</v>
      </c>
      <c r="BI4349" s="104" t="str">
        <f t="shared" si="1385"/>
        <v>RXX</v>
      </c>
    </row>
    <row r="4350" spans="56:61" hidden="1" x14ac:dyDescent="0.3">
      <c r="BD4350" t="str">
        <f t="shared" si="1384"/>
        <v>RXXWOKING COMMUNITY HOSPITAL</v>
      </c>
      <c r="BE4350" s="104" t="s">
        <v>6784</v>
      </c>
      <c r="BF4350" s="104" t="s">
        <v>6785</v>
      </c>
      <c r="BG4350" s="104" t="s">
        <v>6784</v>
      </c>
      <c r="BH4350" s="104" t="s">
        <v>6785</v>
      </c>
      <c r="BI4350" s="104" t="str">
        <f t="shared" si="1385"/>
        <v>RXX</v>
      </c>
    </row>
    <row r="4351" spans="56:61" hidden="1" x14ac:dyDescent="0.3">
      <c r="BD4351" t="str">
        <f t="shared" si="1384"/>
        <v>RXY33-39 BIRLING ROAD</v>
      </c>
      <c r="BE4351" s="104" t="s">
        <v>8197</v>
      </c>
      <c r="BF4351" s="104" t="s">
        <v>8198</v>
      </c>
      <c r="BG4351" s="104" t="s">
        <v>8197</v>
      </c>
      <c r="BH4351" s="104" t="s">
        <v>8198</v>
      </c>
      <c r="BI4351" s="104" t="str">
        <f t="shared" si="1385"/>
        <v>RXY</v>
      </c>
    </row>
    <row r="4352" spans="56:61" hidden="1" x14ac:dyDescent="0.3">
      <c r="BD4352" t="str">
        <f t="shared" si="1384"/>
        <v>RXYABBEY WOOD</v>
      </c>
      <c r="BE4352" s="104" t="s">
        <v>6931</v>
      </c>
      <c r="BF4352" s="104" t="s">
        <v>6932</v>
      </c>
      <c r="BG4352" s="104" t="s">
        <v>6931</v>
      </c>
      <c r="BH4352" s="104" t="s">
        <v>6932</v>
      </c>
      <c r="BI4352" s="104" t="str">
        <f t="shared" si="1385"/>
        <v>RXY</v>
      </c>
    </row>
    <row r="4353" spans="56:61" hidden="1" x14ac:dyDescent="0.3">
      <c r="BD4353" t="str">
        <f t="shared" si="1384"/>
        <v>RXYALEXANDER HOUSE STABLES BLOCK</v>
      </c>
      <c r="BE4353" s="104" t="s">
        <v>8205</v>
      </c>
      <c r="BF4353" s="104" t="s">
        <v>8206</v>
      </c>
      <c r="BG4353" s="104" t="s">
        <v>8205</v>
      </c>
      <c r="BH4353" s="104" t="s">
        <v>8206</v>
      </c>
      <c r="BI4353" s="104" t="str">
        <f t="shared" si="1385"/>
        <v>RXY</v>
      </c>
    </row>
    <row r="4354" spans="56:61" hidden="1" x14ac:dyDescent="0.3">
      <c r="BD4354" t="str">
        <f t="shared" si="1384"/>
        <v>RXYARNDALE HOUSE</v>
      </c>
      <c r="BE4354" s="104" t="s">
        <v>8207</v>
      </c>
      <c r="BF4354" s="104" t="s">
        <v>8208</v>
      </c>
      <c r="BG4354" s="104" t="s">
        <v>8207</v>
      </c>
      <c r="BH4354" s="104" t="s">
        <v>8208</v>
      </c>
      <c r="BI4354" s="104" t="str">
        <f t="shared" si="1385"/>
        <v>RXY</v>
      </c>
    </row>
    <row r="4355" spans="56:61" hidden="1" x14ac:dyDescent="0.3">
      <c r="BD4355" t="str">
        <f t="shared" si="1384"/>
        <v>RXYARUNDEL UNIT</v>
      </c>
      <c r="BE4355" s="104" t="s">
        <v>7009</v>
      </c>
      <c r="BF4355" s="104" t="s">
        <v>7010</v>
      </c>
      <c r="BG4355" s="104" t="s">
        <v>7009</v>
      </c>
      <c r="BH4355" s="104" t="s">
        <v>7010</v>
      </c>
      <c r="BI4355" s="104" t="str">
        <f t="shared" si="1385"/>
        <v>RXY</v>
      </c>
    </row>
    <row r="4356" spans="56:61" hidden="1" x14ac:dyDescent="0.3">
      <c r="BD4356" t="str">
        <f t="shared" si="1384"/>
        <v>RXYASH ETON</v>
      </c>
      <c r="BE4356" s="104" t="s">
        <v>7011</v>
      </c>
      <c r="BF4356" s="104" t="s">
        <v>7012</v>
      </c>
      <c r="BG4356" s="104" t="s">
        <v>7011</v>
      </c>
      <c r="BH4356" s="104" t="s">
        <v>7012</v>
      </c>
      <c r="BI4356" s="104" t="str">
        <f t="shared" si="1385"/>
        <v>RXY</v>
      </c>
    </row>
    <row r="4357" spans="56:61" hidden="1" x14ac:dyDescent="0.3">
      <c r="BD4357" t="str">
        <f t="shared" si="1384"/>
        <v>RXYAUDLEY HOUSE</v>
      </c>
      <c r="BE4357" s="104" t="s">
        <v>8209</v>
      </c>
      <c r="BF4357" s="104" t="s">
        <v>8210</v>
      </c>
      <c r="BG4357" s="104" t="s">
        <v>8209</v>
      </c>
      <c r="BH4357" s="104" t="s">
        <v>8210</v>
      </c>
      <c r="BI4357" s="104" t="str">
        <f t="shared" si="1385"/>
        <v>RXY</v>
      </c>
    </row>
    <row r="4358" spans="56:61" hidden="1" x14ac:dyDescent="0.3">
      <c r="BD4358" t="str">
        <f t="shared" si="1384"/>
        <v>RXYAYLESHAM COMMUNITY CENTRE</v>
      </c>
      <c r="BE4358" s="104" t="s">
        <v>8211</v>
      </c>
      <c r="BF4358" s="104" t="s">
        <v>8212</v>
      </c>
      <c r="BG4358" s="104" t="s">
        <v>8211</v>
      </c>
      <c r="BH4358" s="104" t="s">
        <v>8212</v>
      </c>
      <c r="BI4358" s="104" t="str">
        <f t="shared" si="1385"/>
        <v>RXY</v>
      </c>
    </row>
    <row r="4359" spans="56:61" hidden="1" x14ac:dyDescent="0.3">
      <c r="BD4359" t="str">
        <f t="shared" si="1384"/>
        <v>RXYBRANBRIDGES INDUSTRIAL UNIT</v>
      </c>
      <c r="BE4359" s="104" t="s">
        <v>8213</v>
      </c>
      <c r="BF4359" s="104" t="s">
        <v>8214</v>
      </c>
      <c r="BG4359" s="104" t="s">
        <v>8213</v>
      </c>
      <c r="BH4359" s="104" t="s">
        <v>8214</v>
      </c>
      <c r="BI4359" s="104" t="str">
        <f t="shared" si="1385"/>
        <v>RXY</v>
      </c>
    </row>
    <row r="4360" spans="56:61" hidden="1" x14ac:dyDescent="0.3">
      <c r="BD4360" t="str">
        <f t="shared" si="1384"/>
        <v>RXYBUCKLAND HOSPITAL</v>
      </c>
      <c r="BE4360" s="104" t="s">
        <v>7013</v>
      </c>
      <c r="BF4360" s="104" t="s">
        <v>6153</v>
      </c>
      <c r="BG4360" s="104" t="s">
        <v>7013</v>
      </c>
      <c r="BH4360" s="104" t="s">
        <v>6153</v>
      </c>
      <c r="BI4360" s="104" t="str">
        <f t="shared" si="1385"/>
        <v>RXY</v>
      </c>
    </row>
    <row r="4361" spans="56:61" hidden="1" x14ac:dyDescent="0.3">
      <c r="BD4361" t="str">
        <f t="shared" si="1384"/>
        <v>RXYCANADA HOUSE</v>
      </c>
      <c r="BE4361" s="104" t="s">
        <v>8215</v>
      </c>
      <c r="BF4361" s="104" t="s">
        <v>8216</v>
      </c>
      <c r="BG4361" s="104" t="s">
        <v>8215</v>
      </c>
      <c r="BH4361" s="104" t="s">
        <v>8216</v>
      </c>
      <c r="BI4361" s="104" t="str">
        <f t="shared" si="1385"/>
        <v>RXY</v>
      </c>
    </row>
    <row r="4362" spans="56:61" hidden="1" x14ac:dyDescent="0.3">
      <c r="BD4362" t="str">
        <f t="shared" si="1384"/>
        <v>RXYCANTERBURY (BRENTWOOD)</v>
      </c>
      <c r="BE4362" s="104" t="s">
        <v>6943</v>
      </c>
      <c r="BF4362" s="104" t="s">
        <v>6944</v>
      </c>
      <c r="BG4362" s="104" t="s">
        <v>6943</v>
      </c>
      <c r="BH4362" s="104" t="s">
        <v>6944</v>
      </c>
      <c r="BI4362" s="104" t="str">
        <f t="shared" si="1385"/>
        <v>RXY</v>
      </c>
    </row>
    <row r="4363" spans="56:61" hidden="1" x14ac:dyDescent="0.3">
      <c r="BD4363" t="str">
        <f t="shared" si="1384"/>
        <v>RXYCANTERBURY D.T.S</v>
      </c>
      <c r="BE4363" s="104" t="s">
        <v>7014</v>
      </c>
      <c r="BF4363" s="104" t="s">
        <v>7015</v>
      </c>
      <c r="BG4363" s="104" t="s">
        <v>7014</v>
      </c>
      <c r="BH4363" s="104" t="s">
        <v>7015</v>
      </c>
      <c r="BI4363" s="104" t="str">
        <f t="shared" si="1385"/>
        <v>RXY</v>
      </c>
    </row>
    <row r="4364" spans="56:61" hidden="1" x14ac:dyDescent="0.3">
      <c r="BD4364" t="str">
        <f t="shared" si="1384"/>
        <v>RXYCHERVILLES</v>
      </c>
      <c r="BE4364" s="104" t="s">
        <v>6957</v>
      </c>
      <c r="BF4364" s="104" t="s">
        <v>6958</v>
      </c>
      <c r="BG4364" s="104" t="s">
        <v>6957</v>
      </c>
      <c r="BH4364" s="104" t="s">
        <v>6958</v>
      </c>
      <c r="BI4364" s="104" t="str">
        <f t="shared" si="1385"/>
        <v>RXY</v>
      </c>
    </row>
    <row r="4365" spans="56:61" hidden="1" x14ac:dyDescent="0.3">
      <c r="BD4365" t="str">
        <f t="shared" si="1384"/>
        <v>RXYCORNERSTONES (TUNNEL ROAD)</v>
      </c>
      <c r="BE4365" s="104" t="s">
        <v>8217</v>
      </c>
      <c r="BF4365" s="104" t="s">
        <v>8218</v>
      </c>
      <c r="BG4365" s="104" t="s">
        <v>8217</v>
      </c>
      <c r="BH4365" s="104" t="s">
        <v>8218</v>
      </c>
      <c r="BI4365" s="104" t="str">
        <f t="shared" si="1385"/>
        <v>RXY</v>
      </c>
    </row>
    <row r="4366" spans="56:61" hidden="1" x14ac:dyDescent="0.3">
      <c r="BD4366" t="str">
        <f t="shared" si="1384"/>
        <v>RXYCOSSINGTON ROAD</v>
      </c>
      <c r="BE4366" s="104" t="s">
        <v>8190</v>
      </c>
      <c r="BF4366" s="104" t="s">
        <v>8191</v>
      </c>
      <c r="BG4366" s="104" t="s">
        <v>8190</v>
      </c>
      <c r="BH4366" s="104" t="s">
        <v>8191</v>
      </c>
      <c r="BI4366" s="104" t="str">
        <f t="shared" si="1385"/>
        <v>RXY</v>
      </c>
    </row>
    <row r="4367" spans="56:61" hidden="1" x14ac:dyDescent="0.3">
      <c r="BD4367" t="str">
        <f t="shared" si="1384"/>
        <v>RXYCOURT DRIVE</v>
      </c>
      <c r="BE4367" s="104" t="s">
        <v>8219</v>
      </c>
      <c r="BF4367" s="104" t="s">
        <v>8220</v>
      </c>
      <c r="BG4367" s="104" t="s">
        <v>8219</v>
      </c>
      <c r="BH4367" s="104" t="s">
        <v>8220</v>
      </c>
      <c r="BI4367" s="104" t="str">
        <f t="shared" si="1385"/>
        <v>RXY</v>
      </c>
    </row>
    <row r="4368" spans="56:61" hidden="1" x14ac:dyDescent="0.3">
      <c r="BD4368" t="str">
        <f t="shared" si="1384"/>
        <v>RXYCRHT MAIDSTONE NMP</v>
      </c>
      <c r="BE4368" s="104" t="s">
        <v>6951</v>
      </c>
      <c r="BF4368" s="104" t="s">
        <v>6952</v>
      </c>
      <c r="BG4368" s="104" t="s">
        <v>6951</v>
      </c>
      <c r="BH4368" s="104" t="s">
        <v>6952</v>
      </c>
      <c r="BI4368" s="104" t="str">
        <f t="shared" si="1385"/>
        <v>RXY</v>
      </c>
    </row>
    <row r="4369" spans="56:61" hidden="1" x14ac:dyDescent="0.3">
      <c r="BD4369" t="str">
        <f t="shared" si="1384"/>
        <v>RXYCRISIS ASSESSMENT &amp; TREATMENT TEAM</v>
      </c>
      <c r="BE4369" s="104" t="s">
        <v>8221</v>
      </c>
      <c r="BF4369" s="104" t="s">
        <v>8222</v>
      </c>
      <c r="BG4369" s="104" t="s">
        <v>8221</v>
      </c>
      <c r="BH4369" s="104" t="s">
        <v>8222</v>
      </c>
      <c r="BI4369" s="104" t="str">
        <f t="shared" si="1385"/>
        <v>RXY</v>
      </c>
    </row>
    <row r="4370" spans="56:61" hidden="1" x14ac:dyDescent="0.3">
      <c r="BD4370" t="str">
        <f t="shared" si="1384"/>
        <v>RXYCULVER HOUSE</v>
      </c>
      <c r="BE4370" s="104" t="s">
        <v>8223</v>
      </c>
      <c r="BF4370" s="104" t="s">
        <v>8224</v>
      </c>
      <c r="BG4370" s="104" t="s">
        <v>8223</v>
      </c>
      <c r="BH4370" s="104" t="s">
        <v>8224</v>
      </c>
      <c r="BI4370" s="104" t="str">
        <f t="shared" si="1385"/>
        <v>RXY</v>
      </c>
    </row>
    <row r="4371" spans="56:61" hidden="1" x14ac:dyDescent="0.3">
      <c r="BD4371" t="str">
        <f t="shared" si="1384"/>
        <v>RXYDARENT VALLEY HOSPITAL</v>
      </c>
      <c r="BE4371" s="104" t="s">
        <v>6941</v>
      </c>
      <c r="BF4371" s="104" t="s">
        <v>6942</v>
      </c>
      <c r="BG4371" s="104" t="s">
        <v>6941</v>
      </c>
      <c r="BH4371" s="104" t="s">
        <v>6942</v>
      </c>
      <c r="BI4371" s="104" t="str">
        <f t="shared" si="1385"/>
        <v>RXY</v>
      </c>
    </row>
    <row r="4372" spans="56:61" hidden="1" x14ac:dyDescent="0.3">
      <c r="BD4372" t="str">
        <f t="shared" si="1384"/>
        <v>RXYEAGLE COURT</v>
      </c>
      <c r="BE4372" s="104" t="s">
        <v>8229</v>
      </c>
      <c r="BF4372" s="104" t="s">
        <v>8230</v>
      </c>
      <c r="BG4372" s="104" t="s">
        <v>8229</v>
      </c>
      <c r="BH4372" s="104" t="s">
        <v>8230</v>
      </c>
      <c r="BI4372" s="104" t="str">
        <f t="shared" si="1385"/>
        <v>RXY</v>
      </c>
    </row>
    <row r="4373" spans="56:61" hidden="1" x14ac:dyDescent="0.3">
      <c r="BD4373" t="str">
        <f t="shared" si="1384"/>
        <v>RXYEATING DISORDERS NMP</v>
      </c>
      <c r="BE4373" s="104" t="s">
        <v>7016</v>
      </c>
      <c r="BF4373" s="104" t="s">
        <v>7017</v>
      </c>
      <c r="BG4373" s="104" t="s">
        <v>7016</v>
      </c>
      <c r="BH4373" s="104" t="s">
        <v>7017</v>
      </c>
      <c r="BI4373" s="104" t="str">
        <f t="shared" si="1385"/>
        <v>RXY</v>
      </c>
    </row>
    <row r="4374" spans="56:61" hidden="1" x14ac:dyDescent="0.3">
      <c r="BD4374" t="str">
        <f t="shared" si="1384"/>
        <v>RXYELMSLEIGH LODGE</v>
      </c>
      <c r="BE4374" s="104" t="s">
        <v>8225</v>
      </c>
      <c r="BF4374" s="104" t="s">
        <v>8226</v>
      </c>
      <c r="BG4374" s="104" t="s">
        <v>8225</v>
      </c>
      <c r="BH4374" s="104" t="s">
        <v>8226</v>
      </c>
      <c r="BI4374" s="104" t="str">
        <f t="shared" si="1385"/>
        <v>RXY</v>
      </c>
    </row>
    <row r="4375" spans="56:61" hidden="1" x14ac:dyDescent="0.3">
      <c r="BD4375" t="str">
        <f t="shared" si="1384"/>
        <v>RXYELWICK ROAD CENTRE</v>
      </c>
      <c r="BE4375" s="104" t="s">
        <v>8227</v>
      </c>
      <c r="BF4375" s="104" t="s">
        <v>8228</v>
      </c>
      <c r="BG4375" s="104" t="s">
        <v>8227</v>
      </c>
      <c r="BH4375" s="104" t="s">
        <v>8228</v>
      </c>
      <c r="BI4375" s="104" t="str">
        <f t="shared" si="1385"/>
        <v>RXY</v>
      </c>
    </row>
    <row r="4376" spans="56:61" hidden="1" x14ac:dyDescent="0.3">
      <c r="BD4376" t="str">
        <f t="shared" si="1384"/>
        <v>RXYETHELBERT ROAD</v>
      </c>
      <c r="BE4376" s="104" t="s">
        <v>8168</v>
      </c>
      <c r="BF4376" s="104" t="s">
        <v>8169</v>
      </c>
      <c r="BG4376" s="104" t="s">
        <v>8168</v>
      </c>
      <c r="BH4376" s="104" t="s">
        <v>8169</v>
      </c>
      <c r="BI4376" s="104" t="str">
        <f t="shared" si="1385"/>
        <v>RXY</v>
      </c>
    </row>
    <row r="4377" spans="56:61" hidden="1" x14ac:dyDescent="0.3">
      <c r="BD4377" t="str">
        <f t="shared" si="1384"/>
        <v>RXYFANT OAST</v>
      </c>
      <c r="BE4377" s="104" t="s">
        <v>7018</v>
      </c>
      <c r="BF4377" s="104" t="s">
        <v>7019</v>
      </c>
      <c r="BG4377" s="104" t="s">
        <v>7018</v>
      </c>
      <c r="BH4377" s="104" t="s">
        <v>7019</v>
      </c>
      <c r="BI4377" s="104" t="str">
        <f t="shared" si="1385"/>
        <v>RXY</v>
      </c>
    </row>
    <row r="4378" spans="56:61" hidden="1" x14ac:dyDescent="0.3">
      <c r="BD4378" t="str">
        <f t="shared" si="1384"/>
        <v>RXYFERN</v>
      </c>
      <c r="BE4378" s="104" t="s">
        <v>6959</v>
      </c>
      <c r="BF4378" s="104" t="s">
        <v>6960</v>
      </c>
      <c r="BG4378" s="104" t="s">
        <v>6959</v>
      </c>
      <c r="BH4378" s="104" t="s">
        <v>6960</v>
      </c>
      <c r="BI4378" s="104" t="str">
        <f t="shared" si="1385"/>
        <v>RXY</v>
      </c>
    </row>
    <row r="4379" spans="56:61" hidden="1" x14ac:dyDescent="0.3">
      <c r="BD4379" t="str">
        <f t="shared" si="1384"/>
        <v>RXYFOLKESTONE HEALTH CENTRE</v>
      </c>
      <c r="BE4379" s="104" t="s">
        <v>8184</v>
      </c>
      <c r="BF4379" s="104" t="s">
        <v>8185</v>
      </c>
      <c r="BG4379" s="104" t="s">
        <v>8184</v>
      </c>
      <c r="BH4379" s="104" t="s">
        <v>8185</v>
      </c>
      <c r="BI4379" s="104" t="str">
        <f t="shared" si="1385"/>
        <v>RXY</v>
      </c>
    </row>
    <row r="4380" spans="56:61" hidden="1" x14ac:dyDescent="0.3">
      <c r="BD4380" t="str">
        <f t="shared" si="1384"/>
        <v>RXYFORENSIC PSYCHIATRY</v>
      </c>
      <c r="BE4380" s="104" t="s">
        <v>6963</v>
      </c>
      <c r="BF4380" s="104" t="s">
        <v>6964</v>
      </c>
      <c r="BG4380" s="104" t="s">
        <v>6963</v>
      </c>
      <c r="BH4380" s="104" t="s">
        <v>6964</v>
      </c>
      <c r="BI4380" s="104" t="str">
        <f t="shared" si="1385"/>
        <v>RXY</v>
      </c>
    </row>
    <row r="4381" spans="56:61" hidden="1" x14ac:dyDescent="0.3">
      <c r="BD4381" t="str">
        <f t="shared" si="1384"/>
        <v>RXYFRANK LLOYD NURSING HOME</v>
      </c>
      <c r="BE4381" s="104" t="s">
        <v>8231</v>
      </c>
      <c r="BF4381" s="104" t="s">
        <v>8232</v>
      </c>
      <c r="BG4381" s="104" t="s">
        <v>8231</v>
      </c>
      <c r="BH4381" s="104" t="s">
        <v>8232</v>
      </c>
      <c r="BI4381" s="104" t="str">
        <f t="shared" si="1385"/>
        <v>RXY</v>
      </c>
    </row>
    <row r="4382" spans="56:61" hidden="1" x14ac:dyDescent="0.3">
      <c r="BD4382" t="str">
        <f t="shared" si="1384"/>
        <v>RXYGATLAND HOUSE</v>
      </c>
      <c r="BE4382" s="104" t="s">
        <v>8233</v>
      </c>
      <c r="BF4382" s="104" t="s">
        <v>8234</v>
      </c>
      <c r="BG4382" s="104" t="s">
        <v>8233</v>
      </c>
      <c r="BH4382" s="104" t="s">
        <v>8234</v>
      </c>
      <c r="BI4382" s="104" t="str">
        <f t="shared" si="1385"/>
        <v>RXY</v>
      </c>
    </row>
    <row r="4383" spans="56:61" hidden="1" x14ac:dyDescent="0.3">
      <c r="BD4383" t="str">
        <f t="shared" si="1384"/>
        <v>RXYGREENACRES</v>
      </c>
      <c r="BE4383" s="104" t="s">
        <v>7020</v>
      </c>
      <c r="BF4383" s="104" t="s">
        <v>5955</v>
      </c>
      <c r="BG4383" s="104" t="s">
        <v>7020</v>
      </c>
      <c r="BH4383" s="104" t="s">
        <v>5955</v>
      </c>
      <c r="BI4383" s="104" t="str">
        <f t="shared" si="1385"/>
        <v>RXY</v>
      </c>
    </row>
    <row r="4384" spans="56:61" hidden="1" x14ac:dyDescent="0.3">
      <c r="BD4384" t="str">
        <f t="shared" si="1384"/>
        <v>RXYHADLOW ROAD</v>
      </c>
      <c r="BE4384" s="104" t="s">
        <v>8166</v>
      </c>
      <c r="BF4384" s="104" t="s">
        <v>8167</v>
      </c>
      <c r="BG4384" s="104" t="s">
        <v>8166</v>
      </c>
      <c r="BH4384" s="104" t="s">
        <v>8167</v>
      </c>
      <c r="BI4384" s="104" t="str">
        <f t="shared" si="1385"/>
        <v>RXY</v>
      </c>
    </row>
    <row r="4385" spans="56:61" hidden="1" x14ac:dyDescent="0.3">
      <c r="BD4385" t="str">
        <f t="shared" si="1384"/>
        <v>RXYHEATHSIDE HOUSE</v>
      </c>
      <c r="BE4385" s="104" t="s">
        <v>8235</v>
      </c>
      <c r="BF4385" s="104" t="s">
        <v>8236</v>
      </c>
      <c r="BG4385" s="104" t="s">
        <v>8235</v>
      </c>
      <c r="BH4385" s="104" t="s">
        <v>8236</v>
      </c>
      <c r="BI4385" s="104" t="str">
        <f t="shared" si="1385"/>
        <v>RXY</v>
      </c>
    </row>
    <row r="4386" spans="56:61" hidden="1" x14ac:dyDescent="0.3">
      <c r="BD4386" t="str">
        <f t="shared" si="1384"/>
        <v>RXYHIGH STREET</v>
      </c>
      <c r="BE4386" s="104" t="s">
        <v>8200</v>
      </c>
      <c r="BF4386" s="104" t="s">
        <v>8201</v>
      </c>
      <c r="BG4386" s="104" t="s">
        <v>8200</v>
      </c>
      <c r="BH4386" s="104" t="s">
        <v>8201</v>
      </c>
      <c r="BI4386" s="104" t="str">
        <f t="shared" si="1385"/>
        <v>RXY</v>
      </c>
    </row>
    <row r="4387" spans="56:61" hidden="1" x14ac:dyDescent="0.3">
      <c r="BD4387" t="str">
        <f t="shared" si="1384"/>
        <v>RXYHIGHLANDS HOUSE</v>
      </c>
      <c r="BE4387" s="104" t="s">
        <v>8237</v>
      </c>
      <c r="BF4387" s="104" t="s">
        <v>8238</v>
      </c>
      <c r="BG4387" s="104" t="s">
        <v>8237</v>
      </c>
      <c r="BH4387" s="104" t="s">
        <v>8238</v>
      </c>
      <c r="BI4387" s="104" t="str">
        <f t="shared" si="1385"/>
        <v>RXY</v>
      </c>
    </row>
    <row r="4388" spans="56:61" hidden="1" x14ac:dyDescent="0.3">
      <c r="BD4388" t="str">
        <f t="shared" si="1384"/>
        <v>RXYHOLY TRINITY CHURCH</v>
      </c>
      <c r="BE4388" s="104" t="s">
        <v>8239</v>
      </c>
      <c r="BF4388" s="104" t="s">
        <v>8240</v>
      </c>
      <c r="BG4388" s="104" t="s">
        <v>8239</v>
      </c>
      <c r="BH4388" s="104" t="s">
        <v>8240</v>
      </c>
      <c r="BI4388" s="104" t="str">
        <f t="shared" si="1385"/>
        <v>RXY</v>
      </c>
    </row>
    <row r="4389" spans="56:61" hidden="1" x14ac:dyDescent="0.3">
      <c r="BD4389" t="str">
        <f t="shared" si="1384"/>
        <v>RXYHOMEOPATHIC HOSPITAL</v>
      </c>
      <c r="BE4389" s="104" t="s">
        <v>7021</v>
      </c>
      <c r="BF4389" s="104" t="s">
        <v>6169</v>
      </c>
      <c r="BG4389" s="104" t="s">
        <v>7021</v>
      </c>
      <c r="BH4389" s="104" t="s">
        <v>6169</v>
      </c>
      <c r="BI4389" s="104" t="str">
        <f t="shared" si="1385"/>
        <v>RXY</v>
      </c>
    </row>
    <row r="4390" spans="56:61" hidden="1" x14ac:dyDescent="0.3">
      <c r="BD4390" t="str">
        <f t="shared" si="1384"/>
        <v>RXYHUCKING HILL HOUSE</v>
      </c>
      <c r="BE4390" s="104" t="s">
        <v>8241</v>
      </c>
      <c r="BF4390" s="104" t="s">
        <v>8242</v>
      </c>
      <c r="BG4390" s="104" t="s">
        <v>8241</v>
      </c>
      <c r="BH4390" s="104" t="s">
        <v>8242</v>
      </c>
      <c r="BI4390" s="104" t="str">
        <f t="shared" si="1385"/>
        <v>RXY</v>
      </c>
    </row>
    <row r="4391" spans="56:61" hidden="1" x14ac:dyDescent="0.3">
      <c r="BD4391" t="str">
        <f t="shared" si="1384"/>
        <v>RXYJASMINE CENTRE</v>
      </c>
      <c r="BE4391" s="104" t="s">
        <v>8243</v>
      </c>
      <c r="BF4391" s="104" t="s">
        <v>8244</v>
      </c>
      <c r="BG4391" s="104" t="s">
        <v>8243</v>
      </c>
      <c r="BH4391" s="104" t="s">
        <v>8244</v>
      </c>
      <c r="BI4391" s="104" t="str">
        <f t="shared" si="1385"/>
        <v>RXY</v>
      </c>
    </row>
    <row r="4392" spans="56:61" hidden="1" x14ac:dyDescent="0.3">
      <c r="BD4392" t="str">
        <f t="shared" si="1384"/>
        <v>RXYKCC SOCIAL SERVICES</v>
      </c>
      <c r="BE4392" s="104" t="s">
        <v>8174</v>
      </c>
      <c r="BF4392" s="104" t="s">
        <v>8175</v>
      </c>
      <c r="BG4392" s="104" t="s">
        <v>8174</v>
      </c>
      <c r="BH4392" s="104" t="s">
        <v>8175</v>
      </c>
      <c r="BI4392" s="104" t="str">
        <f t="shared" si="1385"/>
        <v>RXY</v>
      </c>
    </row>
    <row r="4393" spans="56:61" hidden="1" x14ac:dyDescent="0.3">
      <c r="BD4393" t="str">
        <f t="shared" ref="BD4393:BD4456" si="1386">CONCATENATE(LEFT(BE4393, 3),BF4393)</f>
        <v>RXYKELSTON</v>
      </c>
      <c r="BE4393" s="104" t="s">
        <v>7022</v>
      </c>
      <c r="BF4393" s="104" t="s">
        <v>7023</v>
      </c>
      <c r="BG4393" s="104" t="s">
        <v>7022</v>
      </c>
      <c r="BH4393" s="104" t="s">
        <v>7023</v>
      </c>
      <c r="BI4393" s="104" t="str">
        <f t="shared" ref="BI4393:BI4456" si="1387">LEFT(BG4393,3)</f>
        <v>RXY</v>
      </c>
    </row>
    <row r="4394" spans="56:61" hidden="1" x14ac:dyDescent="0.3">
      <c r="BD4394" t="str">
        <f t="shared" si="1386"/>
        <v>RXYKENT &amp; CANTERBURY HOSPITAL</v>
      </c>
      <c r="BE4394" s="104" t="s">
        <v>6945</v>
      </c>
      <c r="BF4394" s="104" t="s">
        <v>6946</v>
      </c>
      <c r="BG4394" s="104" t="s">
        <v>6945</v>
      </c>
      <c r="BH4394" s="104" t="s">
        <v>6946</v>
      </c>
      <c r="BI4394" s="104" t="str">
        <f t="shared" si="1387"/>
        <v>RXY</v>
      </c>
    </row>
    <row r="4395" spans="56:61" hidden="1" x14ac:dyDescent="0.3">
      <c r="BD4395" t="str">
        <f t="shared" si="1386"/>
        <v>RXYKENT &amp; SUSSEX HOSPITAL</v>
      </c>
      <c r="BE4395" s="104" t="s">
        <v>6939</v>
      </c>
      <c r="BF4395" s="104" t="s">
        <v>6940</v>
      </c>
      <c r="BG4395" s="104" t="s">
        <v>6939</v>
      </c>
      <c r="BH4395" s="104" t="s">
        <v>6940</v>
      </c>
      <c r="BI4395" s="104" t="str">
        <f t="shared" si="1387"/>
        <v>RXY</v>
      </c>
    </row>
    <row r="4396" spans="56:61" hidden="1" x14ac:dyDescent="0.3">
      <c r="BD4396" t="str">
        <f t="shared" si="1386"/>
        <v>RXYKINGS HILL</v>
      </c>
      <c r="BE4396" s="104" t="s">
        <v>6935</v>
      </c>
      <c r="BF4396" s="104" t="s">
        <v>6936</v>
      </c>
      <c r="BG4396" s="104" t="s">
        <v>6935</v>
      </c>
      <c r="BH4396" s="104" t="s">
        <v>6936</v>
      </c>
      <c r="BI4396" s="104" t="str">
        <f t="shared" si="1387"/>
        <v>RXY</v>
      </c>
    </row>
    <row r="4397" spans="56:61" hidden="1" x14ac:dyDescent="0.3">
      <c r="BD4397" t="str">
        <f t="shared" si="1386"/>
        <v>RXYKINGSLEY HOUSE</v>
      </c>
      <c r="BE4397" s="104" t="s">
        <v>8245</v>
      </c>
      <c r="BF4397" s="104" t="s">
        <v>8246</v>
      </c>
      <c r="BG4397" s="104" t="s">
        <v>8245</v>
      </c>
      <c r="BH4397" s="104" t="s">
        <v>8246</v>
      </c>
      <c r="BI4397" s="104" t="str">
        <f t="shared" si="1387"/>
        <v>RXY</v>
      </c>
    </row>
    <row r="4398" spans="56:61" hidden="1" x14ac:dyDescent="0.3">
      <c r="BD4398" t="str">
        <f t="shared" si="1386"/>
        <v>RXYKINGSWOOD COMMUNITY MENTAL HEALTH CENTRE</v>
      </c>
      <c r="BE4398" s="104" t="s">
        <v>8247</v>
      </c>
      <c r="BF4398" s="104" t="s">
        <v>8248</v>
      </c>
      <c r="BG4398" s="104" t="s">
        <v>8247</v>
      </c>
      <c r="BH4398" s="104" t="s">
        <v>8248</v>
      </c>
      <c r="BI4398" s="104" t="str">
        <f t="shared" si="1387"/>
        <v>RXY</v>
      </c>
    </row>
    <row r="4399" spans="56:61" hidden="1" x14ac:dyDescent="0.3">
      <c r="BD4399" t="str">
        <f t="shared" si="1386"/>
        <v>RXYKRONER HOUSE</v>
      </c>
      <c r="BE4399" s="104" t="s">
        <v>8180</v>
      </c>
      <c r="BF4399" s="104" t="s">
        <v>8181</v>
      </c>
      <c r="BG4399" s="104" t="s">
        <v>8180</v>
      </c>
      <c r="BH4399" s="104" t="s">
        <v>8181</v>
      </c>
      <c r="BI4399" s="104" t="str">
        <f t="shared" si="1387"/>
        <v>RXY</v>
      </c>
    </row>
    <row r="4400" spans="56:61" hidden="1" x14ac:dyDescent="0.3">
      <c r="BD4400" t="str">
        <f t="shared" si="1386"/>
        <v>RXYLANGDALE RISE</v>
      </c>
      <c r="BE4400" s="104" t="s">
        <v>6985</v>
      </c>
      <c r="BF4400" s="104" t="s">
        <v>6986</v>
      </c>
      <c r="BG4400" s="104" t="s">
        <v>6985</v>
      </c>
      <c r="BH4400" s="104" t="s">
        <v>6986</v>
      </c>
      <c r="BI4400" s="104" t="str">
        <f t="shared" si="1387"/>
        <v>RXY</v>
      </c>
    </row>
    <row r="4401" spans="56:61" hidden="1" x14ac:dyDescent="0.3">
      <c r="BD4401" t="str">
        <f t="shared" si="1386"/>
        <v>RXYLAUREL HOUSE</v>
      </c>
      <c r="BE4401" s="104" t="s">
        <v>8249</v>
      </c>
      <c r="BF4401" s="104" t="s">
        <v>8250</v>
      </c>
      <c r="BG4401" s="104" t="s">
        <v>8249</v>
      </c>
      <c r="BH4401" s="104" t="s">
        <v>8250</v>
      </c>
      <c r="BI4401" s="104" t="str">
        <f t="shared" si="1387"/>
        <v>RXY</v>
      </c>
    </row>
    <row r="4402" spans="56:61" hidden="1" x14ac:dyDescent="0.3">
      <c r="BD4402" t="str">
        <f t="shared" si="1386"/>
        <v>RXYLD DARTFORD</v>
      </c>
      <c r="BE4402" s="104" t="s">
        <v>7003</v>
      </c>
      <c r="BF4402" s="104" t="s">
        <v>7004</v>
      </c>
      <c r="BG4402" s="104" t="s">
        <v>7003</v>
      </c>
      <c r="BH4402" s="104" t="s">
        <v>7004</v>
      </c>
      <c r="BI4402" s="104" t="str">
        <f t="shared" si="1387"/>
        <v>RXY</v>
      </c>
    </row>
    <row r="4403" spans="56:61" hidden="1" x14ac:dyDescent="0.3">
      <c r="BD4403" t="str">
        <f t="shared" si="1386"/>
        <v>RXYLD MAIDSTONE</v>
      </c>
      <c r="BE4403" s="104" t="s">
        <v>6975</v>
      </c>
      <c r="BF4403" s="104" t="s">
        <v>6976</v>
      </c>
      <c r="BG4403" s="104" t="s">
        <v>6975</v>
      </c>
      <c r="BH4403" s="104" t="s">
        <v>6976</v>
      </c>
      <c r="BI4403" s="104" t="str">
        <f t="shared" si="1387"/>
        <v>RXY</v>
      </c>
    </row>
    <row r="4404" spans="56:61" hidden="1" x14ac:dyDescent="0.3">
      <c r="BD4404" t="str">
        <f t="shared" si="1386"/>
        <v>RXYLD SOUTHLANDS</v>
      </c>
      <c r="BE4404" s="104" t="s">
        <v>7007</v>
      </c>
      <c r="BF4404" s="104" t="s">
        <v>7008</v>
      </c>
      <c r="BG4404" s="104" t="s">
        <v>7007</v>
      </c>
      <c r="BH4404" s="104" t="s">
        <v>7008</v>
      </c>
      <c r="BI4404" s="104" t="str">
        <f t="shared" si="1387"/>
        <v>RXY</v>
      </c>
    </row>
    <row r="4405" spans="56:61" hidden="1" x14ac:dyDescent="0.3">
      <c r="BD4405" t="str">
        <f t="shared" si="1386"/>
        <v>RXYLD SWALE</v>
      </c>
      <c r="BE4405" s="104" t="s">
        <v>7005</v>
      </c>
      <c r="BF4405" s="104" t="s">
        <v>7006</v>
      </c>
      <c r="BG4405" s="104" t="s">
        <v>7005</v>
      </c>
      <c r="BH4405" s="104" t="s">
        <v>7006</v>
      </c>
      <c r="BI4405" s="104" t="str">
        <f t="shared" si="1387"/>
        <v>RXY</v>
      </c>
    </row>
    <row r="4406" spans="56:61" hidden="1" x14ac:dyDescent="0.3">
      <c r="BD4406" t="str">
        <f t="shared" si="1386"/>
        <v>RXYLONDON ROAD</v>
      </c>
      <c r="BE4406" s="104" t="s">
        <v>8203</v>
      </c>
      <c r="BF4406" s="104" t="s">
        <v>8204</v>
      </c>
      <c r="BG4406" s="104" t="s">
        <v>8203</v>
      </c>
      <c r="BH4406" s="104" t="s">
        <v>8204</v>
      </c>
      <c r="BI4406" s="104" t="str">
        <f t="shared" si="1387"/>
        <v>RXY</v>
      </c>
    </row>
    <row r="4407" spans="56:61" hidden="1" x14ac:dyDescent="0.3">
      <c r="BD4407" t="str">
        <f t="shared" si="1386"/>
        <v>RXYMAGNITUDE</v>
      </c>
      <c r="BE4407" s="104" t="s">
        <v>6955</v>
      </c>
      <c r="BF4407" s="104" t="s">
        <v>6956</v>
      </c>
      <c r="BG4407" s="104" t="s">
        <v>6955</v>
      </c>
      <c r="BH4407" s="104" t="s">
        <v>6956</v>
      </c>
      <c r="BI4407" s="104" t="str">
        <f t="shared" si="1387"/>
        <v>RXY</v>
      </c>
    </row>
    <row r="4408" spans="56:61" hidden="1" x14ac:dyDescent="0.3">
      <c r="BD4408" t="str">
        <f t="shared" si="1386"/>
        <v>RXYMAIDSTONE HOSPITAL</v>
      </c>
      <c r="BE4408" s="104" t="s">
        <v>6937</v>
      </c>
      <c r="BF4408" s="104" t="s">
        <v>6938</v>
      </c>
      <c r="BG4408" s="104" t="s">
        <v>6937</v>
      </c>
      <c r="BH4408" s="104" t="s">
        <v>6938</v>
      </c>
      <c r="BI4408" s="104" t="str">
        <f t="shared" si="1387"/>
        <v>RXY</v>
      </c>
    </row>
    <row r="4409" spans="56:61" hidden="1" x14ac:dyDescent="0.3">
      <c r="BD4409" t="str">
        <f t="shared" si="1386"/>
        <v>RXYMEDICAL CENTRE, EUREKA PLACE</v>
      </c>
      <c r="BE4409" s="104" t="s">
        <v>8195</v>
      </c>
      <c r="BF4409" s="104" t="s">
        <v>9735</v>
      </c>
      <c r="BG4409" s="104" t="s">
        <v>8195</v>
      </c>
      <c r="BH4409" s="104" t="s">
        <v>9735</v>
      </c>
      <c r="BI4409" s="104" t="str">
        <f t="shared" si="1387"/>
        <v>RXY</v>
      </c>
    </row>
    <row r="4410" spans="56:61" hidden="1" x14ac:dyDescent="0.3">
      <c r="BD4410" t="str">
        <f t="shared" si="1386"/>
        <v>RXYMILLER HOUSE</v>
      </c>
      <c r="BE4410" s="104" t="s">
        <v>8179</v>
      </c>
      <c r="BF4410" s="104" t="s">
        <v>9736</v>
      </c>
      <c r="BG4410" s="104" t="s">
        <v>8179</v>
      </c>
      <c r="BH4410" s="104" t="s">
        <v>9736</v>
      </c>
      <c r="BI4410" s="104" t="str">
        <f t="shared" si="1387"/>
        <v>RXY</v>
      </c>
    </row>
    <row r="4411" spans="56:61" hidden="1" x14ac:dyDescent="0.3">
      <c r="BD4411" t="str">
        <f t="shared" si="1386"/>
        <v>RXYMONTAGUE HOUSE</v>
      </c>
      <c r="BE4411" s="104" t="s">
        <v>8182</v>
      </c>
      <c r="BF4411" s="104" t="s">
        <v>8183</v>
      </c>
      <c r="BG4411" s="104" t="s">
        <v>8182</v>
      </c>
      <c r="BH4411" s="104" t="s">
        <v>8183</v>
      </c>
      <c r="BI4411" s="104" t="str">
        <f t="shared" si="1387"/>
        <v>RXY</v>
      </c>
    </row>
    <row r="4412" spans="56:61" hidden="1" x14ac:dyDescent="0.3">
      <c r="BD4412" t="str">
        <f t="shared" si="1386"/>
        <v>RXYMONTGOMERY AVENUE</v>
      </c>
      <c r="BE4412" s="104" t="s">
        <v>8188</v>
      </c>
      <c r="BF4412" s="104" t="s">
        <v>8189</v>
      </c>
      <c r="BG4412" s="104" t="s">
        <v>8188</v>
      </c>
      <c r="BH4412" s="104" t="s">
        <v>8189</v>
      </c>
      <c r="BI4412" s="104" t="str">
        <f t="shared" si="1387"/>
        <v>RXY</v>
      </c>
    </row>
    <row r="4413" spans="56:61" hidden="1" x14ac:dyDescent="0.3">
      <c r="BD4413" t="str">
        <f t="shared" si="1386"/>
        <v>RXYMULBERRY DAY CENTRE</v>
      </c>
      <c r="BE4413" s="104" t="s">
        <v>8178</v>
      </c>
      <c r="BF4413" s="104" t="s">
        <v>9737</v>
      </c>
      <c r="BG4413" s="104" t="s">
        <v>8178</v>
      </c>
      <c r="BH4413" s="104" t="s">
        <v>9737</v>
      </c>
      <c r="BI4413" s="104" t="str">
        <f t="shared" si="1387"/>
        <v>RXY</v>
      </c>
    </row>
    <row r="4414" spans="56:61" hidden="1" x14ac:dyDescent="0.3">
      <c r="BD4414" t="str">
        <f t="shared" si="1386"/>
        <v>RXYNELSON ROAD COMMUNITY DAY RESOURCE CENTRE</v>
      </c>
      <c r="BE4414" s="104" t="s">
        <v>8176</v>
      </c>
      <c r="BF4414" s="104" t="s">
        <v>8177</v>
      </c>
      <c r="BG4414" s="104" t="s">
        <v>8176</v>
      </c>
      <c r="BH4414" s="104" t="s">
        <v>8177</v>
      </c>
      <c r="BI4414" s="104" t="str">
        <f t="shared" si="1387"/>
        <v>RXY</v>
      </c>
    </row>
    <row r="4415" spans="56:61" hidden="1" x14ac:dyDescent="0.3">
      <c r="BD4415" t="str">
        <f t="shared" si="1386"/>
        <v>RXYNEUROPSYCHIATRY SERVICE</v>
      </c>
      <c r="BE4415" s="104" t="s">
        <v>8253</v>
      </c>
      <c r="BF4415" s="104" t="s">
        <v>8254</v>
      </c>
      <c r="BG4415" s="104" t="s">
        <v>8253</v>
      </c>
      <c r="BH4415" s="104" t="s">
        <v>8254</v>
      </c>
      <c r="BI4415" s="104" t="str">
        <f t="shared" si="1387"/>
        <v>RXY</v>
      </c>
    </row>
    <row r="4416" spans="56:61" hidden="1" x14ac:dyDescent="0.3">
      <c r="BD4416" t="str">
        <f t="shared" si="1386"/>
        <v>RXYNEW COURT (UNIT 2 &amp; PART 4)</v>
      </c>
      <c r="BE4416" s="104" t="s">
        <v>8251</v>
      </c>
      <c r="BF4416" s="104" t="s">
        <v>8252</v>
      </c>
      <c r="BG4416" s="104" t="s">
        <v>8251</v>
      </c>
      <c r="BH4416" s="104" t="s">
        <v>8252</v>
      </c>
      <c r="BI4416" s="104" t="str">
        <f t="shared" si="1387"/>
        <v>RXY</v>
      </c>
    </row>
    <row r="4417" spans="56:61" hidden="1" x14ac:dyDescent="0.3">
      <c r="BD4417" t="str">
        <f t="shared" si="1386"/>
        <v>RXYNEWHAVEN LODGE</v>
      </c>
      <c r="BE4417" s="104" t="s">
        <v>8202</v>
      </c>
      <c r="BF4417" s="104" t="s">
        <v>9738</v>
      </c>
      <c r="BG4417" s="104" t="s">
        <v>8202</v>
      </c>
      <c r="BH4417" s="104" t="s">
        <v>9738</v>
      </c>
      <c r="BI4417" s="104" t="str">
        <f t="shared" si="1387"/>
        <v>RXY</v>
      </c>
    </row>
    <row r="4418" spans="56:61" hidden="1" x14ac:dyDescent="0.3">
      <c r="BD4418" t="str">
        <f t="shared" si="1386"/>
        <v>RXYOAKAPPLE LANE REHAB. CENTRE</v>
      </c>
      <c r="BE4418" s="104" t="s">
        <v>8283</v>
      </c>
      <c r="BF4418" s="104" t="s">
        <v>8284</v>
      </c>
      <c r="BG4418" s="104" t="s">
        <v>8283</v>
      </c>
      <c r="BH4418" s="104" t="s">
        <v>8284</v>
      </c>
      <c r="BI4418" s="104" t="str">
        <f t="shared" si="1387"/>
        <v>RXY</v>
      </c>
    </row>
    <row r="4419" spans="56:61" hidden="1" x14ac:dyDescent="0.3">
      <c r="BD4419" t="str">
        <f t="shared" si="1386"/>
        <v>RXYOAKWOOD M.H.</v>
      </c>
      <c r="BE4419" s="104" t="s">
        <v>7024</v>
      </c>
      <c r="BF4419" s="104" t="s">
        <v>7025</v>
      </c>
      <c r="BG4419" s="104" t="s">
        <v>7024</v>
      </c>
      <c r="BH4419" s="104" t="s">
        <v>7025</v>
      </c>
      <c r="BI4419" s="104" t="str">
        <f t="shared" si="1387"/>
        <v>RXY</v>
      </c>
    </row>
    <row r="4420" spans="56:61" hidden="1" x14ac:dyDescent="0.3">
      <c r="BD4420" t="str">
        <f t="shared" si="1386"/>
        <v>RXYOPMH ASHFORD</v>
      </c>
      <c r="BE4420" s="104" t="s">
        <v>6965</v>
      </c>
      <c r="BF4420" s="104" t="s">
        <v>6966</v>
      </c>
      <c r="BG4420" s="104" t="s">
        <v>6965</v>
      </c>
      <c r="BH4420" s="104" t="s">
        <v>6966</v>
      </c>
      <c r="BI4420" s="104" t="str">
        <f t="shared" si="1387"/>
        <v>RXY</v>
      </c>
    </row>
    <row r="4421" spans="56:61" hidden="1" x14ac:dyDescent="0.3">
      <c r="BD4421" t="str">
        <f t="shared" si="1386"/>
        <v>RXYOPMH ASHFORD NMP</v>
      </c>
      <c r="BE4421" s="104" t="s">
        <v>6973</v>
      </c>
      <c r="BF4421" s="104" t="s">
        <v>6974</v>
      </c>
      <c r="BG4421" s="104" t="s">
        <v>6973</v>
      </c>
      <c r="BH4421" s="104" t="s">
        <v>6974</v>
      </c>
      <c r="BI4421" s="104" t="str">
        <f t="shared" si="1387"/>
        <v>RXY</v>
      </c>
    </row>
    <row r="4422" spans="56:61" hidden="1" x14ac:dyDescent="0.3">
      <c r="BD4422" t="str">
        <f t="shared" si="1386"/>
        <v>RXYOPMH CANTERBURY</v>
      </c>
      <c r="BE4422" s="104" t="s">
        <v>6967</v>
      </c>
      <c r="BF4422" s="104" t="s">
        <v>6968</v>
      </c>
      <c r="BG4422" s="104" t="s">
        <v>6967</v>
      </c>
      <c r="BH4422" s="104" t="s">
        <v>6968</v>
      </c>
      <c r="BI4422" s="104" t="str">
        <f t="shared" si="1387"/>
        <v>RXY</v>
      </c>
    </row>
    <row r="4423" spans="56:61" hidden="1" x14ac:dyDescent="0.3">
      <c r="BD4423" t="str">
        <f t="shared" si="1386"/>
        <v>RXYOPMH DARTFORD</v>
      </c>
      <c r="BE4423" s="104" t="s">
        <v>6987</v>
      </c>
      <c r="BF4423" s="104" t="s">
        <v>6988</v>
      </c>
      <c r="BG4423" s="104" t="s">
        <v>6987</v>
      </c>
      <c r="BH4423" s="104" t="s">
        <v>6988</v>
      </c>
      <c r="BI4423" s="104" t="str">
        <f t="shared" si="1387"/>
        <v>RXY</v>
      </c>
    </row>
    <row r="4424" spans="56:61" hidden="1" x14ac:dyDescent="0.3">
      <c r="BD4424" t="str">
        <f t="shared" si="1386"/>
        <v>RXYOPMH DARTFORD NMP</v>
      </c>
      <c r="BE4424" s="104" t="s">
        <v>6995</v>
      </c>
      <c r="BF4424" s="104" t="s">
        <v>6996</v>
      </c>
      <c r="BG4424" s="104" t="s">
        <v>6995</v>
      </c>
      <c r="BH4424" s="104" t="s">
        <v>6996</v>
      </c>
      <c r="BI4424" s="104" t="str">
        <f t="shared" si="1387"/>
        <v>RXY</v>
      </c>
    </row>
    <row r="4425" spans="56:61" hidden="1" x14ac:dyDescent="0.3">
      <c r="BD4425" t="str">
        <f t="shared" si="1386"/>
        <v>RXYOPMH DOVER</v>
      </c>
      <c r="BE4425" s="104" t="s">
        <v>6969</v>
      </c>
      <c r="BF4425" s="104" t="s">
        <v>6970</v>
      </c>
      <c r="BG4425" s="104" t="s">
        <v>6969</v>
      </c>
      <c r="BH4425" s="104" t="s">
        <v>6970</v>
      </c>
      <c r="BI4425" s="104" t="str">
        <f t="shared" si="1387"/>
        <v>RXY</v>
      </c>
    </row>
    <row r="4426" spans="56:61" hidden="1" x14ac:dyDescent="0.3">
      <c r="BD4426" t="str">
        <f t="shared" si="1386"/>
        <v>RXYOPMH GILLINGHAM</v>
      </c>
      <c r="BE4426" s="104" t="s">
        <v>6983</v>
      </c>
      <c r="BF4426" s="104" t="s">
        <v>6984</v>
      </c>
      <c r="BG4426" s="104" t="s">
        <v>6983</v>
      </c>
      <c r="BH4426" s="104" t="s">
        <v>6984</v>
      </c>
      <c r="BI4426" s="104" t="str">
        <f t="shared" si="1387"/>
        <v>RXY</v>
      </c>
    </row>
    <row r="4427" spans="56:61" hidden="1" x14ac:dyDescent="0.3">
      <c r="BD4427" t="str">
        <f t="shared" si="1386"/>
        <v>RXYOPMH MAIDSTONE NORTH</v>
      </c>
      <c r="BE4427" s="104" t="s">
        <v>6991</v>
      </c>
      <c r="BF4427" s="104" t="s">
        <v>6992</v>
      </c>
      <c r="BG4427" s="104" t="s">
        <v>6991</v>
      </c>
      <c r="BH4427" s="104" t="s">
        <v>6992</v>
      </c>
      <c r="BI4427" s="104" t="str">
        <f t="shared" si="1387"/>
        <v>RXY</v>
      </c>
    </row>
    <row r="4428" spans="56:61" hidden="1" x14ac:dyDescent="0.3">
      <c r="BD4428" t="str">
        <f t="shared" si="1386"/>
        <v>RXYOPMH MAIDSTONE NORTH NMP</v>
      </c>
      <c r="BE4428" s="104" t="s">
        <v>6953</v>
      </c>
      <c r="BF4428" s="104" t="s">
        <v>6954</v>
      </c>
      <c r="BG4428" s="104" t="s">
        <v>6953</v>
      </c>
      <c r="BH4428" s="104" t="s">
        <v>6954</v>
      </c>
      <c r="BI4428" s="104" t="str">
        <f t="shared" si="1387"/>
        <v>RXY</v>
      </c>
    </row>
    <row r="4429" spans="56:61" hidden="1" x14ac:dyDescent="0.3">
      <c r="BD4429" t="str">
        <f t="shared" si="1386"/>
        <v>RXYOPMH MAIDSTONE SOUTH</v>
      </c>
      <c r="BE4429" s="104" t="s">
        <v>6989</v>
      </c>
      <c r="BF4429" s="104" t="s">
        <v>6990</v>
      </c>
      <c r="BG4429" s="104" t="s">
        <v>6989</v>
      </c>
      <c r="BH4429" s="104" t="s">
        <v>6990</v>
      </c>
      <c r="BI4429" s="104" t="str">
        <f t="shared" si="1387"/>
        <v>RXY</v>
      </c>
    </row>
    <row r="4430" spans="56:61" hidden="1" x14ac:dyDescent="0.3">
      <c r="BD4430" t="str">
        <f t="shared" si="1386"/>
        <v>RXYOPMH MAIDSTONE SOUTH NMP</v>
      </c>
      <c r="BE4430" s="104" t="s">
        <v>6999</v>
      </c>
      <c r="BF4430" s="104" t="s">
        <v>7000</v>
      </c>
      <c r="BG4430" s="104" t="s">
        <v>6999</v>
      </c>
      <c r="BH4430" s="104" t="s">
        <v>7000</v>
      </c>
      <c r="BI4430" s="104" t="str">
        <f t="shared" si="1387"/>
        <v>RXY</v>
      </c>
    </row>
    <row r="4431" spans="56:61" hidden="1" x14ac:dyDescent="0.3">
      <c r="BD4431" t="str">
        <f t="shared" si="1386"/>
        <v>RXYOPMH SEVENOAKS</v>
      </c>
      <c r="BE4431" s="104" t="s">
        <v>6977</v>
      </c>
      <c r="BF4431" s="104" t="s">
        <v>6978</v>
      </c>
      <c r="BG4431" s="104" t="s">
        <v>6977</v>
      </c>
      <c r="BH4431" s="104" t="s">
        <v>6978</v>
      </c>
      <c r="BI4431" s="104" t="str">
        <f t="shared" si="1387"/>
        <v>RXY</v>
      </c>
    </row>
    <row r="4432" spans="56:61" hidden="1" x14ac:dyDescent="0.3">
      <c r="BD4432" t="str">
        <f t="shared" si="1386"/>
        <v>RXYOPMH SEVENOAKS NMP</v>
      </c>
      <c r="BE4432" s="104" t="s">
        <v>6993</v>
      </c>
      <c r="BF4432" s="104" t="s">
        <v>6994</v>
      </c>
      <c r="BG4432" s="104" t="s">
        <v>6993</v>
      </c>
      <c r="BH4432" s="104" t="s">
        <v>6994</v>
      </c>
      <c r="BI4432" s="104" t="str">
        <f t="shared" si="1387"/>
        <v>RXY</v>
      </c>
    </row>
    <row r="4433" spans="56:61" hidden="1" x14ac:dyDescent="0.3">
      <c r="BD4433" t="str">
        <f t="shared" si="1386"/>
        <v>RXYOPMH SWALE</v>
      </c>
      <c r="BE4433" s="104" t="s">
        <v>6981</v>
      </c>
      <c r="BF4433" s="104" t="s">
        <v>6982</v>
      </c>
      <c r="BG4433" s="104" t="s">
        <v>6981</v>
      </c>
      <c r="BH4433" s="104" t="s">
        <v>6982</v>
      </c>
      <c r="BI4433" s="104" t="str">
        <f t="shared" si="1387"/>
        <v>RXY</v>
      </c>
    </row>
    <row r="4434" spans="56:61" hidden="1" x14ac:dyDescent="0.3">
      <c r="BD4434" t="str">
        <f t="shared" si="1386"/>
        <v>RXYOPMH SWALE NMP</v>
      </c>
      <c r="BE4434" s="104" t="s">
        <v>6997</v>
      </c>
      <c r="BF4434" s="104" t="s">
        <v>6998</v>
      </c>
      <c r="BG4434" s="104" t="s">
        <v>6997</v>
      </c>
      <c r="BH4434" s="104" t="s">
        <v>6998</v>
      </c>
      <c r="BI4434" s="104" t="str">
        <f t="shared" si="1387"/>
        <v>RXY</v>
      </c>
    </row>
    <row r="4435" spans="56:61" hidden="1" x14ac:dyDescent="0.3">
      <c r="BD4435" t="str">
        <f t="shared" si="1386"/>
        <v>RXYOPMH THANET</v>
      </c>
      <c r="BE4435" s="104" t="s">
        <v>6971</v>
      </c>
      <c r="BF4435" s="104" t="s">
        <v>6972</v>
      </c>
      <c r="BG4435" s="104" t="s">
        <v>6971</v>
      </c>
      <c r="BH4435" s="104" t="s">
        <v>6972</v>
      </c>
      <c r="BI4435" s="104" t="str">
        <f t="shared" si="1387"/>
        <v>RXY</v>
      </c>
    </row>
    <row r="4436" spans="56:61" hidden="1" x14ac:dyDescent="0.3">
      <c r="BD4436" t="str">
        <f t="shared" si="1386"/>
        <v>RXYOPMH TUNBRIDGE WELLS</v>
      </c>
      <c r="BE4436" s="104" t="s">
        <v>6979</v>
      </c>
      <c r="BF4436" s="104" t="s">
        <v>6980</v>
      </c>
      <c r="BG4436" s="104" t="s">
        <v>6979</v>
      </c>
      <c r="BH4436" s="104" t="s">
        <v>6980</v>
      </c>
      <c r="BI4436" s="104" t="str">
        <f t="shared" si="1387"/>
        <v>RXY</v>
      </c>
    </row>
    <row r="4437" spans="56:61" hidden="1" x14ac:dyDescent="0.3">
      <c r="BD4437" t="str">
        <f t="shared" si="1386"/>
        <v>RXYOPMH TUNBRIDGE WELLS NMP</v>
      </c>
      <c r="BE4437" s="104" t="s">
        <v>7001</v>
      </c>
      <c r="BF4437" s="104" t="s">
        <v>7002</v>
      </c>
      <c r="BG4437" s="104" t="s">
        <v>7001</v>
      </c>
      <c r="BH4437" s="104" t="s">
        <v>7002</v>
      </c>
      <c r="BI4437" s="104" t="str">
        <f t="shared" si="1387"/>
        <v>RXY</v>
      </c>
    </row>
    <row r="4438" spans="56:61" hidden="1" x14ac:dyDescent="0.3">
      <c r="BD4438" t="str">
        <f t="shared" si="1386"/>
        <v>RXYORCHARD HOUSE, ORCHARD STREET</v>
      </c>
      <c r="BE4438" s="104" t="s">
        <v>8196</v>
      </c>
      <c r="BF4438" s="104" t="s">
        <v>9739</v>
      </c>
      <c r="BG4438" s="104" t="s">
        <v>8196</v>
      </c>
      <c r="BH4438" s="104" t="s">
        <v>9739</v>
      </c>
      <c r="BI4438" s="104" t="str">
        <f t="shared" si="1387"/>
        <v>RXY</v>
      </c>
    </row>
    <row r="4439" spans="56:61" hidden="1" x14ac:dyDescent="0.3">
      <c r="BD4439" t="str">
        <f t="shared" si="1386"/>
        <v>RXYPARK AVENUE</v>
      </c>
      <c r="BE4439" s="104" t="s">
        <v>8192</v>
      </c>
      <c r="BF4439" s="104" t="s">
        <v>8193</v>
      </c>
      <c r="BG4439" s="104" t="s">
        <v>8192</v>
      </c>
      <c r="BH4439" s="104" t="s">
        <v>8193</v>
      </c>
      <c r="BI4439" s="104" t="str">
        <f t="shared" si="1387"/>
        <v>RXY</v>
      </c>
    </row>
    <row r="4440" spans="56:61" hidden="1" x14ac:dyDescent="0.3">
      <c r="BD4440" t="str">
        <f t="shared" si="1386"/>
        <v>RXYPARK ROAD</v>
      </c>
      <c r="BE4440" s="104" t="s">
        <v>8255</v>
      </c>
      <c r="BF4440" s="104" t="s">
        <v>8256</v>
      </c>
      <c r="BG4440" s="104" t="s">
        <v>8255</v>
      </c>
      <c r="BH4440" s="104" t="s">
        <v>8256</v>
      </c>
      <c r="BI4440" s="104" t="str">
        <f t="shared" si="1387"/>
        <v>RXY</v>
      </c>
    </row>
    <row r="4441" spans="56:61" hidden="1" x14ac:dyDescent="0.3">
      <c r="BD4441" t="str">
        <f t="shared" si="1386"/>
        <v>RXYPARKVIEW SURGERY</v>
      </c>
      <c r="BE4441" s="104" t="s">
        <v>8172</v>
      </c>
      <c r="BF4441" s="104" t="s">
        <v>8173</v>
      </c>
      <c r="BG4441" s="104" t="s">
        <v>8172</v>
      </c>
      <c r="BH4441" s="104" t="s">
        <v>8173</v>
      </c>
      <c r="BI4441" s="104" t="str">
        <f t="shared" si="1387"/>
        <v>RXY</v>
      </c>
    </row>
    <row r="4442" spans="56:61" hidden="1" x14ac:dyDescent="0.3">
      <c r="BD4442" t="str">
        <f t="shared" si="1386"/>
        <v>RXYQUEEN ANNE CAR PARK (LAND ONLY)</v>
      </c>
      <c r="BE4442" s="104" t="s">
        <v>7026</v>
      </c>
      <c r="BF4442" s="104" t="s">
        <v>7027</v>
      </c>
      <c r="BG4442" s="104" t="s">
        <v>7026</v>
      </c>
      <c r="BH4442" s="104" t="s">
        <v>7027</v>
      </c>
      <c r="BI4442" s="104" t="str">
        <f t="shared" si="1387"/>
        <v>RXY</v>
      </c>
    </row>
    <row r="4443" spans="56:61" hidden="1" x14ac:dyDescent="0.3">
      <c r="BD4443" t="str">
        <f t="shared" si="1386"/>
        <v>RXYQUEEN ELIZABETH THE QUEEN MOTHER HOSPITAL</v>
      </c>
      <c r="BE4443" s="104" t="s">
        <v>6947</v>
      </c>
      <c r="BF4443" s="104" t="s">
        <v>6948</v>
      </c>
      <c r="BG4443" s="104" t="s">
        <v>6947</v>
      </c>
      <c r="BH4443" s="104" t="s">
        <v>6948</v>
      </c>
      <c r="BI4443" s="104" t="str">
        <f t="shared" si="1387"/>
        <v>RXY</v>
      </c>
    </row>
    <row r="4444" spans="56:61" hidden="1" x14ac:dyDescent="0.3">
      <c r="BD4444" t="str">
        <f t="shared" si="1386"/>
        <v>RXYRAINHAM HEALTH CLINIC</v>
      </c>
      <c r="BE4444" s="104" t="s">
        <v>8263</v>
      </c>
      <c r="BF4444" s="104" t="s">
        <v>8264</v>
      </c>
      <c r="BG4444" s="104" t="s">
        <v>8263</v>
      </c>
      <c r="BH4444" s="104" t="s">
        <v>8264</v>
      </c>
      <c r="BI4444" s="104" t="str">
        <f t="shared" si="1387"/>
        <v>RXY</v>
      </c>
    </row>
    <row r="4445" spans="56:61" hidden="1" x14ac:dyDescent="0.3">
      <c r="BD4445" t="str">
        <f t="shared" si="1386"/>
        <v>RXYRIVENDELL</v>
      </c>
      <c r="BE4445" s="104" t="s">
        <v>7028</v>
      </c>
      <c r="BF4445" s="104" t="s">
        <v>2209</v>
      </c>
      <c r="BG4445" s="104" t="s">
        <v>7028</v>
      </c>
      <c r="BH4445" s="104" t="s">
        <v>2209</v>
      </c>
      <c r="BI4445" s="104" t="str">
        <f t="shared" si="1387"/>
        <v>RXY</v>
      </c>
    </row>
    <row r="4446" spans="56:61" hidden="1" x14ac:dyDescent="0.3">
      <c r="BD4446" t="str">
        <f t="shared" si="1386"/>
        <v>RXYRIVERSIDE HOUSE</v>
      </c>
      <c r="BE4446" s="104" t="s">
        <v>8259</v>
      </c>
      <c r="BF4446" s="104" t="s">
        <v>8260</v>
      </c>
      <c r="BG4446" s="104" t="s">
        <v>8259</v>
      </c>
      <c r="BH4446" s="104" t="s">
        <v>8260</v>
      </c>
      <c r="BI4446" s="104" t="str">
        <f t="shared" si="1387"/>
        <v>RXY</v>
      </c>
    </row>
    <row r="4447" spans="56:61" hidden="1" x14ac:dyDescent="0.3">
      <c r="BD4447" t="str">
        <f t="shared" si="1386"/>
        <v>RXYROCHESTER AIRPORT (C.E.L.S)</v>
      </c>
      <c r="BE4447" s="104" t="s">
        <v>8261</v>
      </c>
      <c r="BF4447" s="104" t="s">
        <v>8262</v>
      </c>
      <c r="BG4447" s="104" t="s">
        <v>8261</v>
      </c>
      <c r="BH4447" s="104" t="s">
        <v>8262</v>
      </c>
      <c r="BI4447" s="104" t="str">
        <f t="shared" si="1387"/>
        <v>RXY</v>
      </c>
    </row>
    <row r="4448" spans="56:61" hidden="1" x14ac:dyDescent="0.3">
      <c r="BD4448" t="str">
        <f t="shared" si="1386"/>
        <v>RXYSHEERNESS HEALTH CENTRE</v>
      </c>
      <c r="BE4448" s="104" t="s">
        <v>8265</v>
      </c>
      <c r="BF4448" s="104" t="s">
        <v>8266</v>
      </c>
      <c r="BG4448" s="104" t="s">
        <v>8265</v>
      </c>
      <c r="BH4448" s="104" t="s">
        <v>8266</v>
      </c>
      <c r="BI4448" s="104" t="str">
        <f t="shared" si="1387"/>
        <v>RXY</v>
      </c>
    </row>
    <row r="4449" spans="56:61" hidden="1" x14ac:dyDescent="0.3">
      <c r="BD4449" t="str">
        <f t="shared" si="1386"/>
        <v>RXYSHEPWAY COMMUNITY MENTAL HEALTH TEAM</v>
      </c>
      <c r="BE4449" s="104" t="s">
        <v>8257</v>
      </c>
      <c r="BF4449" s="104" t="s">
        <v>8258</v>
      </c>
      <c r="BG4449" s="104" t="s">
        <v>8257</v>
      </c>
      <c r="BH4449" s="104" t="s">
        <v>8258</v>
      </c>
      <c r="BI4449" s="104" t="str">
        <f t="shared" si="1387"/>
        <v>RXY</v>
      </c>
    </row>
    <row r="4450" spans="56:61" hidden="1" x14ac:dyDescent="0.3">
      <c r="BD4450" t="str">
        <f t="shared" si="1386"/>
        <v>RXYSITTINGBOURNE CMHC</v>
      </c>
      <c r="BE4450" s="104" t="s">
        <v>7031</v>
      </c>
      <c r="BF4450" s="104" t="s">
        <v>7032</v>
      </c>
      <c r="BG4450" s="104" t="s">
        <v>7031</v>
      </c>
      <c r="BH4450" s="104" t="s">
        <v>7032</v>
      </c>
      <c r="BI4450" s="104" t="str">
        <f t="shared" si="1387"/>
        <v>RXY</v>
      </c>
    </row>
    <row r="4451" spans="56:61" hidden="1" x14ac:dyDescent="0.3">
      <c r="BD4451" t="str">
        <f t="shared" si="1386"/>
        <v>RXYSOUTHLANDS</v>
      </c>
      <c r="BE4451" s="104" t="s">
        <v>7033</v>
      </c>
      <c r="BF4451" s="104" t="s">
        <v>7034</v>
      </c>
      <c r="BG4451" s="104" t="s">
        <v>7033</v>
      </c>
      <c r="BH4451" s="104" t="s">
        <v>7034</v>
      </c>
      <c r="BI4451" s="104" t="str">
        <f t="shared" si="1387"/>
        <v>RXY</v>
      </c>
    </row>
    <row r="4452" spans="56:61" hidden="1" x14ac:dyDescent="0.3">
      <c r="BD4452" t="str">
        <f t="shared" si="1386"/>
        <v>RXYSPA HOUSE</v>
      </c>
      <c r="BE4452" s="104" t="s">
        <v>8267</v>
      </c>
      <c r="BF4452" s="104" t="s">
        <v>8268</v>
      </c>
      <c r="BG4452" s="104" t="s">
        <v>8267</v>
      </c>
      <c r="BH4452" s="104" t="s">
        <v>8268</v>
      </c>
      <c r="BI4452" s="104" t="str">
        <f t="shared" si="1387"/>
        <v>RXY</v>
      </c>
    </row>
    <row r="4453" spans="56:61" hidden="1" x14ac:dyDescent="0.3">
      <c r="BD4453" t="str">
        <f t="shared" si="1386"/>
        <v>RXYSPRINGWOOD CLOSE</v>
      </c>
      <c r="BE4453" s="104" t="s">
        <v>8269</v>
      </c>
      <c r="BF4453" s="104" t="s">
        <v>8270</v>
      </c>
      <c r="BG4453" s="104" t="s">
        <v>8269</v>
      </c>
      <c r="BH4453" s="104" t="s">
        <v>8270</v>
      </c>
      <c r="BI4453" s="104" t="str">
        <f t="shared" si="1387"/>
        <v>RXY</v>
      </c>
    </row>
    <row r="4454" spans="56:61" hidden="1" x14ac:dyDescent="0.3">
      <c r="BD4454" t="str">
        <f t="shared" si="1386"/>
        <v>RXYST ANDREWS ROAD (LAND ONLY)</v>
      </c>
      <c r="BE4454" s="104" t="s">
        <v>8271</v>
      </c>
      <c r="BF4454" s="104" t="s">
        <v>8272</v>
      </c>
      <c r="BG4454" s="104" t="s">
        <v>8271</v>
      </c>
      <c r="BH4454" s="104" t="s">
        <v>8272</v>
      </c>
      <c r="BI4454" s="104" t="str">
        <f t="shared" si="1387"/>
        <v>RXY</v>
      </c>
    </row>
    <row r="4455" spans="56:61" hidden="1" x14ac:dyDescent="0.3">
      <c r="BD4455" t="str">
        <f t="shared" si="1386"/>
        <v>RXYST JOHNS CENTRE - DORSET HOUSE</v>
      </c>
      <c r="BE4455" s="104" t="s">
        <v>8273</v>
      </c>
      <c r="BF4455" s="104" t="s">
        <v>8274</v>
      </c>
      <c r="BG4455" s="104" t="s">
        <v>8273</v>
      </c>
      <c r="BH4455" s="104" t="s">
        <v>8274</v>
      </c>
      <c r="BI4455" s="104" t="str">
        <f t="shared" si="1387"/>
        <v>RXY</v>
      </c>
    </row>
    <row r="4456" spans="56:61" hidden="1" x14ac:dyDescent="0.3">
      <c r="BD4456" t="str">
        <f t="shared" si="1386"/>
        <v>RXYST JOHNS LODGE</v>
      </c>
      <c r="BE4456" s="104" t="s">
        <v>8275</v>
      </c>
      <c r="BF4456" s="104" t="s">
        <v>8276</v>
      </c>
      <c r="BG4456" s="104" t="s">
        <v>8275</v>
      </c>
      <c r="BH4456" s="104" t="s">
        <v>8276</v>
      </c>
      <c r="BI4456" s="104" t="str">
        <f t="shared" si="1387"/>
        <v>RXY</v>
      </c>
    </row>
    <row r="4457" spans="56:61" hidden="1" x14ac:dyDescent="0.3">
      <c r="BD4457" t="str">
        <f t="shared" ref="BD4457:BD4521" si="1388">CONCATENATE(LEFT(BE4457, 3),BF4457)</f>
        <v>RXYST MARTINS HOSPITAL</v>
      </c>
      <c r="BE4457" s="104" t="s">
        <v>6933</v>
      </c>
      <c r="BF4457" s="104" t="s">
        <v>6934</v>
      </c>
      <c r="BG4457" s="104" t="s">
        <v>6933</v>
      </c>
      <c r="BH4457" s="104" t="s">
        <v>6934</v>
      </c>
      <c r="BI4457" s="104" t="str">
        <f t="shared" ref="BI4457:BI4521" si="1389">LEFT(BG4457,3)</f>
        <v>RXY</v>
      </c>
    </row>
    <row r="4458" spans="56:61" hidden="1" x14ac:dyDescent="0.3">
      <c r="BD4458" t="str">
        <f t="shared" si="1388"/>
        <v>RXYST MARTINS HOSPITAL STAFF FLATS</v>
      </c>
      <c r="BE4458" s="104" t="s">
        <v>7029</v>
      </c>
      <c r="BF4458" s="104" t="s">
        <v>7030</v>
      </c>
      <c r="BG4458" s="104" t="s">
        <v>7029</v>
      </c>
      <c r="BH4458" s="104" t="s">
        <v>7030</v>
      </c>
      <c r="BI4458" s="104" t="str">
        <f t="shared" si="1389"/>
        <v>RXY</v>
      </c>
    </row>
    <row r="4459" spans="56:61" hidden="1" x14ac:dyDescent="0.3">
      <c r="BD4459" t="str">
        <f t="shared" si="1388"/>
        <v>RXYST MARTINS NEW BUILDING</v>
      </c>
      <c r="BE4459" s="104" t="s">
        <v>6961</v>
      </c>
      <c r="BF4459" s="104" t="s">
        <v>6962</v>
      </c>
      <c r="BG4459" s="104" t="s">
        <v>6961</v>
      </c>
      <c r="BH4459" s="104" t="s">
        <v>6962</v>
      </c>
      <c r="BI4459" s="104" t="str">
        <f t="shared" si="1389"/>
        <v>RXY</v>
      </c>
    </row>
    <row r="4460" spans="56:61" hidden="1" x14ac:dyDescent="0.3">
      <c r="BD4460" t="str">
        <f t="shared" si="1388"/>
        <v>RXYST MICHAELS HOUSE</v>
      </c>
      <c r="BE4460" s="104" t="s">
        <v>8194</v>
      </c>
      <c r="BF4460" s="104" t="s">
        <v>9740</v>
      </c>
      <c r="BG4460" s="104" t="s">
        <v>8194</v>
      </c>
      <c r="BH4460" s="104" t="s">
        <v>9740</v>
      </c>
      <c r="BI4460" s="104" t="str">
        <f t="shared" si="1389"/>
        <v>RXY</v>
      </c>
    </row>
    <row r="4461" spans="56:61" hidden="1" x14ac:dyDescent="0.3">
      <c r="BD4461" t="str">
        <f t="shared" si="1388"/>
        <v>RXYSTAFF RESIDENCES</v>
      </c>
      <c r="BE4461" s="104" t="s">
        <v>7035</v>
      </c>
      <c r="BF4461" s="104" t="s">
        <v>7036</v>
      </c>
      <c r="BG4461" s="104" t="s">
        <v>7035</v>
      </c>
      <c r="BH4461" s="104" t="s">
        <v>7036</v>
      </c>
      <c r="BI4461" s="104" t="str">
        <f t="shared" si="1389"/>
        <v>RXY</v>
      </c>
    </row>
    <row r="4462" spans="56:61" hidden="1" x14ac:dyDescent="0.3">
      <c r="BD4462" t="str">
        <f t="shared" si="1388"/>
        <v>RXYSTANLEY HOUSE</v>
      </c>
      <c r="BE4462" s="104" t="s">
        <v>8277</v>
      </c>
      <c r="BF4462" s="104" t="s">
        <v>8278</v>
      </c>
      <c r="BG4462" s="104" t="s">
        <v>8277</v>
      </c>
      <c r="BH4462" s="104" t="s">
        <v>8278</v>
      </c>
      <c r="BI4462" s="104" t="str">
        <f t="shared" si="1389"/>
        <v>RXY</v>
      </c>
    </row>
    <row r="4463" spans="56:61" hidden="1" x14ac:dyDescent="0.3">
      <c r="BD4463" t="str">
        <f t="shared" si="1388"/>
        <v>RXYTHANET MENTAL HEALTH UNIT</v>
      </c>
      <c r="BE4463" s="104" t="s">
        <v>7037</v>
      </c>
      <c r="BF4463" s="104" t="s">
        <v>7038</v>
      </c>
      <c r="BG4463" s="104" t="s">
        <v>7037</v>
      </c>
      <c r="BH4463" s="104" t="s">
        <v>7038</v>
      </c>
      <c r="BI4463" s="104" t="str">
        <f t="shared" si="1389"/>
        <v>RXY</v>
      </c>
    </row>
    <row r="4464" spans="56:61" hidden="1" x14ac:dyDescent="0.3">
      <c r="BD4464" t="str">
        <f t="shared" si="1388"/>
        <v>RXYTHE BEACON</v>
      </c>
      <c r="BE4464" s="104" t="s">
        <v>7039</v>
      </c>
      <c r="BF4464" s="104" t="s">
        <v>1831</v>
      </c>
      <c r="BG4464" s="104" t="s">
        <v>7039</v>
      </c>
      <c r="BH4464" s="104" t="s">
        <v>1831</v>
      </c>
      <c r="BI4464" s="104" t="str">
        <f t="shared" si="1389"/>
        <v>RXY</v>
      </c>
    </row>
    <row r="4465" spans="56:61" hidden="1" x14ac:dyDescent="0.3">
      <c r="BD4465" t="str">
        <f t="shared" si="1388"/>
        <v>RXYTHE COURTYARD</v>
      </c>
      <c r="BE4465" s="104" t="s">
        <v>8279</v>
      </c>
      <c r="BF4465" s="104" t="s">
        <v>8280</v>
      </c>
      <c r="BG4465" s="104" t="s">
        <v>8279</v>
      </c>
      <c r="BH4465" s="104" t="s">
        <v>8280</v>
      </c>
      <c r="BI4465" s="104" t="str">
        <f t="shared" si="1389"/>
        <v>RXY</v>
      </c>
    </row>
    <row r="4466" spans="56:61" hidden="1" x14ac:dyDescent="0.3">
      <c r="BD4466" t="str">
        <f t="shared" si="1388"/>
        <v>RXYTHE HAVEN</v>
      </c>
      <c r="BE4466" s="104" t="s">
        <v>7040</v>
      </c>
      <c r="BF4466" s="104" t="s">
        <v>7041</v>
      </c>
      <c r="BG4466" s="104" t="s">
        <v>7040</v>
      </c>
      <c r="BH4466" s="104" t="s">
        <v>7041</v>
      </c>
      <c r="BI4466" s="104" t="str">
        <f t="shared" si="1389"/>
        <v>RXY</v>
      </c>
    </row>
    <row r="4467" spans="56:61" hidden="1" x14ac:dyDescent="0.3">
      <c r="BD4467" t="str">
        <f t="shared" si="1388"/>
        <v>RXYTHE HEALTH CLINIC</v>
      </c>
      <c r="BE4467" s="104" t="s">
        <v>8281</v>
      </c>
      <c r="BF4467" s="104" t="s">
        <v>8282</v>
      </c>
      <c r="BG4467" s="104" t="s">
        <v>8281</v>
      </c>
      <c r="BH4467" s="104" t="s">
        <v>8282</v>
      </c>
      <c r="BI4467" s="104" t="str">
        <f t="shared" si="1389"/>
        <v>RXY</v>
      </c>
    </row>
    <row r="4468" spans="56:61" hidden="1" x14ac:dyDescent="0.3">
      <c r="BD4468" t="str">
        <f t="shared" si="1388"/>
        <v>RXYTHE PAGODA</v>
      </c>
      <c r="BE4468" s="104" t="s">
        <v>7042</v>
      </c>
      <c r="BF4468" s="104" t="s">
        <v>7043</v>
      </c>
      <c r="BG4468" s="104" t="s">
        <v>7042</v>
      </c>
      <c r="BH4468" s="104" t="s">
        <v>7043</v>
      </c>
      <c r="BI4468" s="104" t="str">
        <f t="shared" si="1389"/>
        <v>RXY</v>
      </c>
    </row>
    <row r="4469" spans="56:61" hidden="1" x14ac:dyDescent="0.3">
      <c r="BD4469" t="str">
        <f t="shared" si="1388"/>
        <v>RXYTHE SPRINGS</v>
      </c>
      <c r="BE4469" s="104" t="s">
        <v>7044</v>
      </c>
      <c r="BF4469" s="104" t="s">
        <v>7045</v>
      </c>
      <c r="BG4469" s="104" t="s">
        <v>7044</v>
      </c>
      <c r="BH4469" s="104" t="s">
        <v>7045</v>
      </c>
      <c r="BI4469" s="104" t="str">
        <f t="shared" si="1389"/>
        <v>RXY</v>
      </c>
    </row>
    <row r="4470" spans="56:61" hidden="1" x14ac:dyDescent="0.3">
      <c r="BD4470" t="str">
        <f t="shared" si="1388"/>
        <v>RXYTONBRIDGE ROAD</v>
      </c>
      <c r="BE4470" s="104" t="s">
        <v>8170</v>
      </c>
      <c r="BF4470" s="104" t="s">
        <v>8171</v>
      </c>
      <c r="BG4470" s="104" t="s">
        <v>8170</v>
      </c>
      <c r="BH4470" s="104" t="s">
        <v>8171</v>
      </c>
      <c r="BI4470" s="104" t="str">
        <f t="shared" si="1389"/>
        <v>RXY</v>
      </c>
    </row>
    <row r="4471" spans="56:61" hidden="1" x14ac:dyDescent="0.3">
      <c r="BD4471" t="str">
        <f t="shared" si="1388"/>
        <v>RXYTONBRIDGE ROAD</v>
      </c>
      <c r="BE4471" s="104" t="s">
        <v>8199</v>
      </c>
      <c r="BF4471" s="104" t="s">
        <v>8171</v>
      </c>
      <c r="BG4471" s="104" t="s">
        <v>8199</v>
      </c>
      <c r="BH4471" s="104" t="s">
        <v>8171</v>
      </c>
      <c r="BI4471" s="104" t="str">
        <f t="shared" si="1389"/>
        <v>RXY</v>
      </c>
    </row>
    <row r="4472" spans="56:61" hidden="1" x14ac:dyDescent="0.3">
      <c r="BD4472" t="str">
        <f t="shared" si="1388"/>
        <v>RXYTOWNLOCK DAY CENTRE</v>
      </c>
      <c r="BE4472" s="104" t="s">
        <v>8285</v>
      </c>
      <c r="BF4472" s="104" t="s">
        <v>8286</v>
      </c>
      <c r="BG4472" s="104" t="s">
        <v>8285</v>
      </c>
      <c r="BH4472" s="104" t="s">
        <v>8286</v>
      </c>
      <c r="BI4472" s="104" t="str">
        <f t="shared" si="1389"/>
        <v>RXY</v>
      </c>
    </row>
    <row r="4473" spans="56:61" hidden="1" x14ac:dyDescent="0.3">
      <c r="BD4473" t="str">
        <f t="shared" si="1388"/>
        <v>RXYTOWNLOCK DAY UNIT</v>
      </c>
      <c r="BE4473" s="104" t="s">
        <v>8186</v>
      </c>
      <c r="BF4473" s="104" t="s">
        <v>8187</v>
      </c>
      <c r="BG4473" s="104" t="s">
        <v>8186</v>
      </c>
      <c r="BH4473" s="104" t="s">
        <v>8187</v>
      </c>
      <c r="BI4473" s="104" t="str">
        <f t="shared" si="1389"/>
        <v>RXY</v>
      </c>
    </row>
    <row r="4474" spans="56:61" hidden="1" x14ac:dyDescent="0.3">
      <c r="BD4474" t="str">
        <f t="shared" si="1388"/>
        <v>RXYTWISLETON COURT</v>
      </c>
      <c r="BE4474" s="104" t="s">
        <v>8287</v>
      </c>
      <c r="BF4474" s="104" t="s">
        <v>8288</v>
      </c>
      <c r="BG4474" s="104" t="s">
        <v>8287</v>
      </c>
      <c r="BH4474" s="104" t="s">
        <v>8288</v>
      </c>
      <c r="BI4474" s="104" t="str">
        <f t="shared" si="1389"/>
        <v>RXY</v>
      </c>
    </row>
    <row r="4475" spans="56:61" hidden="1" x14ac:dyDescent="0.3">
      <c r="BD4475" t="str">
        <f t="shared" si="1388"/>
        <v>RXYWILLIAM HARVEY HOSPITAL</v>
      </c>
      <c r="BE4475" s="104" t="s">
        <v>6949</v>
      </c>
      <c r="BF4475" s="104" t="s">
        <v>6950</v>
      </c>
      <c r="BG4475" s="104" t="s">
        <v>6949</v>
      </c>
      <c r="BH4475" s="104" t="s">
        <v>6950</v>
      </c>
      <c r="BI4475" s="104" t="str">
        <f t="shared" si="1389"/>
        <v>RXY</v>
      </c>
    </row>
    <row r="4476" spans="56:61" hidden="1" x14ac:dyDescent="0.3">
      <c r="BD4476" t="str">
        <f t="shared" si="1388"/>
        <v>RXYWOODEND</v>
      </c>
      <c r="BE4476" s="104" t="s">
        <v>7046</v>
      </c>
      <c r="BF4476" s="104" t="s">
        <v>7047</v>
      </c>
      <c r="BG4476" s="104" t="s">
        <v>7046</v>
      </c>
      <c r="BH4476" s="104" t="s">
        <v>7047</v>
      </c>
      <c r="BI4476" s="104" t="str">
        <f t="shared" si="1389"/>
        <v>RXY</v>
      </c>
    </row>
    <row r="4477" spans="56:61" hidden="1" x14ac:dyDescent="0.3">
      <c r="BD4477" t="str">
        <f t="shared" si="1388"/>
        <v>RXYWROTHAM ROAD</v>
      </c>
      <c r="BE4477" s="104" t="s">
        <v>8289</v>
      </c>
      <c r="BF4477" s="104" t="s">
        <v>8290</v>
      </c>
      <c r="BG4477" s="104" t="s">
        <v>8289</v>
      </c>
      <c r="BH4477" s="104" t="s">
        <v>8290</v>
      </c>
      <c r="BI4477" s="104" t="str">
        <f t="shared" si="1389"/>
        <v>RXY</v>
      </c>
    </row>
    <row r="4478" spans="56:61" hidden="1" x14ac:dyDescent="0.3">
      <c r="BD4478" t="str">
        <f t="shared" si="1388"/>
        <v>RY1ABACUS FAZAKERLEY</v>
      </c>
      <c r="BE4478" s="104" t="s">
        <v>7091</v>
      </c>
      <c r="BF4478" s="104" t="s">
        <v>7092</v>
      </c>
      <c r="BG4478" s="104" t="s">
        <v>7091</v>
      </c>
      <c r="BH4478" s="104" t="s">
        <v>7092</v>
      </c>
      <c r="BI4478" s="104" t="str">
        <f t="shared" si="1389"/>
        <v>RY1</v>
      </c>
    </row>
    <row r="4479" spans="56:61" hidden="1" x14ac:dyDescent="0.3">
      <c r="BD4479" t="str">
        <f t="shared" si="1388"/>
        <v>RY1BRIDGE CHAPEL</v>
      </c>
      <c r="BE4479" s="104" t="s">
        <v>7063</v>
      </c>
      <c r="BF4479" s="104" t="s">
        <v>7064</v>
      </c>
      <c r="BG4479" s="104" t="s">
        <v>7063</v>
      </c>
      <c r="BH4479" s="104" t="s">
        <v>7064</v>
      </c>
      <c r="BI4479" s="104" t="str">
        <f t="shared" si="1389"/>
        <v>RY1</v>
      </c>
    </row>
    <row r="4480" spans="56:61" hidden="1" x14ac:dyDescent="0.3">
      <c r="BD4480" t="str">
        <f t="shared" si="1388"/>
        <v>RY1BUILDING BRIDGES</v>
      </c>
      <c r="BE4480" s="104" t="s">
        <v>7060</v>
      </c>
      <c r="BF4480" s="104" t="s">
        <v>7061</v>
      </c>
      <c r="BG4480" s="104" t="s">
        <v>7060</v>
      </c>
      <c r="BH4480" s="104" t="s">
        <v>7061</v>
      </c>
      <c r="BI4480" s="104" t="str">
        <f t="shared" si="1389"/>
        <v>RY1</v>
      </c>
    </row>
    <row r="4481" spans="56:61" hidden="1" x14ac:dyDescent="0.3">
      <c r="BD4481" t="str">
        <f t="shared" si="1388"/>
        <v>RY1COMMUNITY INTEGRATED DISCHARGE UNIT</v>
      </c>
      <c r="BE4481" s="104" t="s">
        <v>7089</v>
      </c>
      <c r="BF4481" s="104" t="s">
        <v>7090</v>
      </c>
      <c r="BG4481" s="104" t="s">
        <v>7089</v>
      </c>
      <c r="BH4481" s="104" t="s">
        <v>7090</v>
      </c>
      <c r="BI4481" s="104" t="str">
        <f t="shared" si="1389"/>
        <v>RY1</v>
      </c>
    </row>
    <row r="4482" spans="56:61" hidden="1" x14ac:dyDescent="0.3">
      <c r="BD4482" t="str">
        <f t="shared" si="1388"/>
        <v>RY1DERMATOLOGY ICATS</v>
      </c>
      <c r="BE4482" s="104" t="s">
        <v>7087</v>
      </c>
      <c r="BF4482" s="104" t="s">
        <v>7088</v>
      </c>
      <c r="BG4482" s="104" t="s">
        <v>7087</v>
      </c>
      <c r="BH4482" s="104" t="s">
        <v>7088</v>
      </c>
      <c r="BI4482" s="104" t="str">
        <f t="shared" si="1389"/>
        <v>RY1</v>
      </c>
    </row>
    <row r="4483" spans="56:61" hidden="1" x14ac:dyDescent="0.3">
      <c r="BD4483" t="str">
        <f t="shared" si="1388"/>
        <v>RY1HOME LOANS</v>
      </c>
      <c r="BE4483" s="104" t="s">
        <v>7081</v>
      </c>
      <c r="BF4483" s="104" t="s">
        <v>7082</v>
      </c>
      <c r="BG4483" s="104" t="s">
        <v>7081</v>
      </c>
      <c r="BH4483" s="104" t="s">
        <v>7082</v>
      </c>
      <c r="BI4483" s="104" t="str">
        <f t="shared" si="1389"/>
        <v>RY1</v>
      </c>
    </row>
    <row r="4484" spans="56:61" hidden="1" x14ac:dyDescent="0.3">
      <c r="BD4484" t="str">
        <f t="shared" si="1388"/>
        <v>RY1INTERMEDIATE CARE UNIT</v>
      </c>
      <c r="BE4484" s="104" t="s">
        <v>7073</v>
      </c>
      <c r="BF4484" s="104" t="s">
        <v>7074</v>
      </c>
      <c r="BG4484" s="104" t="s">
        <v>7073</v>
      </c>
      <c r="BH4484" s="104" t="s">
        <v>7074</v>
      </c>
      <c r="BI4484" s="104" t="str">
        <f t="shared" si="1389"/>
        <v>RY1</v>
      </c>
    </row>
    <row r="4485" spans="56:61" hidden="1" x14ac:dyDescent="0.3">
      <c r="BD4485" t="str">
        <f t="shared" si="1388"/>
        <v>RY1LIFEBANK</v>
      </c>
      <c r="BE4485" s="104" t="s">
        <v>7067</v>
      </c>
      <c r="BF4485" s="104" t="s">
        <v>7068</v>
      </c>
      <c r="BG4485" s="104" t="s">
        <v>7067</v>
      </c>
      <c r="BH4485" s="104" t="s">
        <v>7068</v>
      </c>
      <c r="BI4485" s="104" t="str">
        <f t="shared" si="1389"/>
        <v>RY1</v>
      </c>
    </row>
    <row r="4486" spans="56:61" hidden="1" x14ac:dyDescent="0.3">
      <c r="BD4486" t="str">
        <f t="shared" si="1388"/>
        <v>RY1LITHERLAND SPORTS PARK</v>
      </c>
      <c r="BE4486" s="104" t="s">
        <v>7095</v>
      </c>
      <c r="BF4486" s="104" t="s">
        <v>7096</v>
      </c>
      <c r="BG4486" s="104" t="s">
        <v>7095</v>
      </c>
      <c r="BH4486" s="104" t="s">
        <v>7096</v>
      </c>
      <c r="BI4486" s="104" t="str">
        <f t="shared" si="1389"/>
        <v>RY1</v>
      </c>
    </row>
    <row r="4487" spans="56:61" hidden="1" x14ac:dyDescent="0.3">
      <c r="BD4487" t="str">
        <f t="shared" si="1388"/>
        <v>RY1LIVERPOOL COMMUNITY HEALTH NHS TRUST</v>
      </c>
      <c r="BE4487" s="104" t="s">
        <v>7048</v>
      </c>
      <c r="BF4487" s="104" t="s">
        <v>7049</v>
      </c>
      <c r="BG4487" s="104" t="s">
        <v>7048</v>
      </c>
      <c r="BH4487" s="104" t="s">
        <v>7049</v>
      </c>
      <c r="BI4487" s="104" t="str">
        <f t="shared" si="1389"/>
        <v>RY1</v>
      </c>
    </row>
    <row r="4488" spans="56:61" hidden="1" x14ac:dyDescent="0.3">
      <c r="BD4488" t="str">
        <f t="shared" si="1388"/>
        <v>RY1LIVERPOOL HEALTH PROMOTION</v>
      </c>
      <c r="BE4488" s="104" t="s">
        <v>7050</v>
      </c>
      <c r="BF4488" s="104" t="s">
        <v>7051</v>
      </c>
      <c r="BG4488" s="104" t="s">
        <v>7050</v>
      </c>
      <c r="BH4488" s="104" t="s">
        <v>7051</v>
      </c>
      <c r="BI4488" s="104" t="str">
        <f t="shared" si="1389"/>
        <v>RY1</v>
      </c>
    </row>
    <row r="4489" spans="56:61" hidden="1" x14ac:dyDescent="0.3">
      <c r="BD4489" t="str">
        <f t="shared" si="1388"/>
        <v>RY1MOORGATE POINT</v>
      </c>
      <c r="BE4489" s="104" t="s">
        <v>7056</v>
      </c>
      <c r="BF4489" s="104" t="s">
        <v>7057</v>
      </c>
      <c r="BG4489" s="104" t="s">
        <v>7056</v>
      </c>
      <c r="BH4489" s="104" t="s">
        <v>7057</v>
      </c>
      <c r="BI4489" s="104" t="str">
        <f t="shared" si="1389"/>
        <v>RY1</v>
      </c>
    </row>
    <row r="4490" spans="56:61" hidden="1" x14ac:dyDescent="0.3">
      <c r="BD4490" t="str">
        <f t="shared" si="1388"/>
        <v>RY1NATURAL BREAKS MERSEYSIDE</v>
      </c>
      <c r="BE4490" s="104" t="s">
        <v>7085</v>
      </c>
      <c r="BF4490" s="104" t="s">
        <v>7086</v>
      </c>
      <c r="BG4490" s="104" t="s">
        <v>7085</v>
      </c>
      <c r="BH4490" s="104" t="s">
        <v>7086</v>
      </c>
      <c r="BI4490" s="104" t="str">
        <f t="shared" si="1389"/>
        <v>RY1</v>
      </c>
    </row>
    <row r="4491" spans="56:61" hidden="1" x14ac:dyDescent="0.3">
      <c r="BD4491" t="str">
        <f t="shared" si="1388"/>
        <v>RY1NETHERTON FEELGOOD FACTORY</v>
      </c>
      <c r="BE4491" s="104" t="s">
        <v>7093</v>
      </c>
      <c r="BF4491" s="104" t="s">
        <v>7094</v>
      </c>
      <c r="BG4491" s="104" t="s">
        <v>7093</v>
      </c>
      <c r="BH4491" s="104" t="s">
        <v>7094</v>
      </c>
      <c r="BI4491" s="104" t="str">
        <f t="shared" si="1389"/>
        <v>RY1</v>
      </c>
    </row>
    <row r="4492" spans="56:61" hidden="1" x14ac:dyDescent="0.3">
      <c r="BD4492" t="str">
        <f t="shared" si="1388"/>
        <v>RY1NEWHALL CAMPUS (COTTAGE 2)</v>
      </c>
      <c r="BE4492" s="104" t="s">
        <v>7077</v>
      </c>
      <c r="BF4492" s="104" t="s">
        <v>7078</v>
      </c>
      <c r="BG4492" s="104" t="s">
        <v>7077</v>
      </c>
      <c r="BH4492" s="104" t="s">
        <v>7078</v>
      </c>
      <c r="BI4492" s="104" t="str">
        <f t="shared" si="1389"/>
        <v>RY1</v>
      </c>
    </row>
    <row r="4493" spans="56:61" hidden="1" x14ac:dyDescent="0.3">
      <c r="BD4493" t="str">
        <f t="shared" si="1388"/>
        <v>RY1NEWHALL CAMPUS (COTTAGE 7)</v>
      </c>
      <c r="BE4493" s="104" t="s">
        <v>7079</v>
      </c>
      <c r="BF4493" s="104" t="s">
        <v>7080</v>
      </c>
      <c r="BG4493" s="104" t="s">
        <v>7079</v>
      </c>
      <c r="BH4493" s="104" t="s">
        <v>7080</v>
      </c>
      <c r="BI4493" s="104" t="str">
        <f t="shared" si="1389"/>
        <v>RY1</v>
      </c>
    </row>
    <row r="4494" spans="56:61" hidden="1" x14ac:dyDescent="0.3">
      <c r="BD4494" t="str">
        <f t="shared" si="1388"/>
        <v>RY1OPTOPLAST</v>
      </c>
      <c r="BE4494" s="104" t="s">
        <v>7097</v>
      </c>
      <c r="BF4494" s="104" t="s">
        <v>7098</v>
      </c>
      <c r="BG4494" s="104" t="s">
        <v>7097</v>
      </c>
      <c r="BH4494" s="104" t="s">
        <v>7098</v>
      </c>
      <c r="BI4494" s="104" t="str">
        <f t="shared" si="1389"/>
        <v>RY1</v>
      </c>
    </row>
    <row r="4495" spans="56:61" hidden="1" x14ac:dyDescent="0.3">
      <c r="BD4495" t="str">
        <f t="shared" si="1388"/>
        <v>RY1PAVILLION 6</v>
      </c>
      <c r="BE4495" s="104" t="s">
        <v>7075</v>
      </c>
      <c r="BF4495" s="104" t="s">
        <v>7076</v>
      </c>
      <c r="BG4495" s="104" t="s">
        <v>7075</v>
      </c>
      <c r="BH4495" s="104" t="s">
        <v>7076</v>
      </c>
      <c r="BI4495" s="104" t="str">
        <f t="shared" si="1389"/>
        <v>RY1</v>
      </c>
    </row>
    <row r="4496" spans="56:61" hidden="1" x14ac:dyDescent="0.3">
      <c r="BD4496" t="str">
        <f t="shared" si="1388"/>
        <v>RY1PPU/NPC</v>
      </c>
      <c r="BE4496" s="104" t="s">
        <v>7054</v>
      </c>
      <c r="BF4496" s="104" t="s">
        <v>7055</v>
      </c>
      <c r="BG4496" s="104" t="s">
        <v>7054</v>
      </c>
      <c r="BH4496" s="104" t="s">
        <v>7055</v>
      </c>
      <c r="BI4496" s="104" t="str">
        <f t="shared" si="1389"/>
        <v>RY1</v>
      </c>
    </row>
    <row r="4497" spans="56:61" hidden="1" x14ac:dyDescent="0.3">
      <c r="BD4497" t="str">
        <f t="shared" si="1388"/>
        <v>RY1REGATTA PLACE</v>
      </c>
      <c r="BE4497" s="104" t="s">
        <v>7062</v>
      </c>
      <c r="BF4497" s="104" t="s">
        <v>5351</v>
      </c>
      <c r="BG4497" s="104" t="s">
        <v>7062</v>
      </c>
      <c r="BH4497" s="104" t="s">
        <v>5351</v>
      </c>
      <c r="BI4497" s="104" t="str">
        <f t="shared" si="1389"/>
        <v>RY1</v>
      </c>
    </row>
    <row r="4498" spans="56:61" hidden="1" x14ac:dyDescent="0.3">
      <c r="BD4498" t="str">
        <f t="shared" si="1388"/>
        <v>RY1RL &amp; BUHT IM&amp;T DEPARTMENT</v>
      </c>
      <c r="BE4498" s="104" t="s">
        <v>7071</v>
      </c>
      <c r="BF4498" s="104" t="s">
        <v>7072</v>
      </c>
      <c r="BG4498" s="104" t="s">
        <v>7071</v>
      </c>
      <c r="BH4498" s="104" t="s">
        <v>7072</v>
      </c>
      <c r="BI4498" s="104" t="str">
        <f t="shared" si="1389"/>
        <v>RY1</v>
      </c>
    </row>
    <row r="4499" spans="56:61" hidden="1" x14ac:dyDescent="0.3">
      <c r="BD4499" t="str">
        <f t="shared" si="1388"/>
        <v>RY1ROTUNDA DEMOGRAPHIC THERAPUTIC COMMUNITY</v>
      </c>
      <c r="BE4499" s="104" t="s">
        <v>7065</v>
      </c>
      <c r="BF4499" s="104" t="s">
        <v>7066</v>
      </c>
      <c r="BG4499" s="104" t="s">
        <v>7065</v>
      </c>
      <c r="BH4499" s="104" t="s">
        <v>7066</v>
      </c>
      <c r="BI4499" s="104" t="str">
        <f t="shared" si="1389"/>
        <v>RY1</v>
      </c>
    </row>
    <row r="4500" spans="56:61" hidden="1" x14ac:dyDescent="0.3">
      <c r="BD4500" t="str">
        <f t="shared" si="1388"/>
        <v>RY1ST JAMES</v>
      </c>
      <c r="BE4500" s="104" t="s">
        <v>7052</v>
      </c>
      <c r="BF4500" s="104" t="s">
        <v>7053</v>
      </c>
      <c r="BG4500" s="104" t="s">
        <v>7052</v>
      </c>
      <c r="BH4500" s="104" t="s">
        <v>7053</v>
      </c>
      <c r="BI4500" s="104" t="str">
        <f t="shared" si="1389"/>
        <v>RY1</v>
      </c>
    </row>
    <row r="4501" spans="56:61" hidden="1" x14ac:dyDescent="0.3">
      <c r="BD4501" t="str">
        <f t="shared" si="1388"/>
        <v>RY1TEA FACTORY</v>
      </c>
      <c r="BE4501" s="104" t="s">
        <v>7083</v>
      </c>
      <c r="BF4501" s="104" t="s">
        <v>7084</v>
      </c>
      <c r="BG4501" s="104" t="s">
        <v>7083</v>
      </c>
      <c r="BH4501" s="104" t="s">
        <v>7084</v>
      </c>
      <c r="BI4501" s="104" t="str">
        <f t="shared" si="1389"/>
        <v>RY1</v>
      </c>
    </row>
    <row r="4502" spans="56:61" hidden="1" x14ac:dyDescent="0.3">
      <c r="BD4502" t="str">
        <f t="shared" si="1388"/>
        <v>RY1UC24</v>
      </c>
      <c r="BE4502" s="104" t="s">
        <v>7058</v>
      </c>
      <c r="BF4502" s="104" t="s">
        <v>7059</v>
      </c>
      <c r="BG4502" s="104" t="s">
        <v>7058</v>
      </c>
      <c r="BH4502" s="104" t="s">
        <v>7059</v>
      </c>
      <c r="BI4502" s="104" t="str">
        <f t="shared" si="1389"/>
        <v>RY1</v>
      </c>
    </row>
    <row r="4503" spans="56:61" hidden="1" x14ac:dyDescent="0.3">
      <c r="BD4503" t="str">
        <f t="shared" si="1388"/>
        <v>RY1UNPLANNED CARE</v>
      </c>
      <c r="BE4503" s="104" t="s">
        <v>7069</v>
      </c>
      <c r="BF4503" s="104" t="s">
        <v>7070</v>
      </c>
      <c r="BG4503" s="104" t="s">
        <v>7069</v>
      </c>
      <c r="BH4503" s="104" t="s">
        <v>7070</v>
      </c>
      <c r="BI4503" s="104" t="str">
        <f t="shared" si="1389"/>
        <v>RY1</v>
      </c>
    </row>
    <row r="4504" spans="56:61" hidden="1" x14ac:dyDescent="0.3">
      <c r="BD4504" t="str">
        <f t="shared" si="1388"/>
        <v>RY1WARD 35 COMMUNITY INTERMEDIATE CARE UNIT</v>
      </c>
      <c r="BE4504" s="104" t="s">
        <v>7099</v>
      </c>
      <c r="BF4504" s="104" t="s">
        <v>7100</v>
      </c>
      <c r="BG4504" s="104" t="s">
        <v>7099</v>
      </c>
      <c r="BH4504" s="104" t="s">
        <v>7100</v>
      </c>
      <c r="BI4504" s="104" t="str">
        <f t="shared" si="1389"/>
        <v>RY1</v>
      </c>
    </row>
    <row r="4505" spans="56:61" hidden="1" x14ac:dyDescent="0.3">
      <c r="BD4505" t="str">
        <f t="shared" si="1388"/>
        <v>RY2ALTRINCHAM GENERAL HOSPITAL</v>
      </c>
      <c r="BE4505" s="104" t="s">
        <v>7113</v>
      </c>
      <c r="BF4505" s="104" t="s">
        <v>7114</v>
      </c>
      <c r="BG4505" s="104" t="s">
        <v>7113</v>
      </c>
      <c r="BH4505" s="104" t="s">
        <v>7114</v>
      </c>
      <c r="BI4505" s="104" t="str">
        <f t="shared" si="1389"/>
        <v>RY2</v>
      </c>
    </row>
    <row r="4506" spans="56:61" hidden="1" x14ac:dyDescent="0.3">
      <c r="BD4506" t="str">
        <f t="shared" si="1388"/>
        <v>RY2CINNAMON BROW UNIT</v>
      </c>
      <c r="BE4506" s="104" t="s">
        <v>7131</v>
      </c>
      <c r="BF4506" s="104" t="s">
        <v>7132</v>
      </c>
      <c r="BG4506" s="104" t="s">
        <v>7131</v>
      </c>
      <c r="BH4506" s="104" t="s">
        <v>7132</v>
      </c>
      <c r="BI4506" s="104" t="str">
        <f t="shared" si="1389"/>
        <v>RY2</v>
      </c>
    </row>
    <row r="4507" spans="56:61" hidden="1" x14ac:dyDescent="0.3">
      <c r="BD4507" t="str">
        <f t="shared" si="1388"/>
        <v>RY2HALTON GENERAL HOSPITAL</v>
      </c>
      <c r="BE4507" s="104" t="s">
        <v>7117</v>
      </c>
      <c r="BF4507" s="104" t="s">
        <v>7118</v>
      </c>
      <c r="BG4507" s="104" t="s">
        <v>7117</v>
      </c>
      <c r="BH4507" s="104" t="s">
        <v>7118</v>
      </c>
      <c r="BI4507" s="104" t="str">
        <f t="shared" si="1389"/>
        <v>RY2</v>
      </c>
    </row>
    <row r="4508" spans="56:61" hidden="1" x14ac:dyDescent="0.3">
      <c r="BD4508" t="str">
        <f t="shared" si="1388"/>
        <v>RY2HIGHFIELD HOSPITAL</v>
      </c>
      <c r="BE4508" s="104" t="s">
        <v>7115</v>
      </c>
      <c r="BF4508" s="104" t="s">
        <v>7116</v>
      </c>
      <c r="BG4508" s="104" t="s">
        <v>7115</v>
      </c>
      <c r="BH4508" s="104" t="s">
        <v>7116</v>
      </c>
      <c r="BI4508" s="104" t="str">
        <f t="shared" si="1389"/>
        <v>RY2</v>
      </c>
    </row>
    <row r="4509" spans="56:61" hidden="1" x14ac:dyDescent="0.3">
      <c r="BD4509" t="str">
        <f t="shared" si="1388"/>
        <v>RY2HOUGH GREEN HEALTH PARK</v>
      </c>
      <c r="BE4509" s="104" t="s">
        <v>7111</v>
      </c>
      <c r="BF4509" s="104" t="s">
        <v>7112</v>
      </c>
      <c r="BG4509" s="104" t="s">
        <v>7111</v>
      </c>
      <c r="BH4509" s="104" t="s">
        <v>7112</v>
      </c>
      <c r="BI4509" s="104" t="str">
        <f t="shared" si="1389"/>
        <v>RY2</v>
      </c>
    </row>
    <row r="4510" spans="56:61" hidden="1" x14ac:dyDescent="0.3">
      <c r="BD4510" t="str">
        <f t="shared" si="1388"/>
        <v>RY2LEIGH INFIRMARY</v>
      </c>
      <c r="BE4510" s="104" t="s">
        <v>7120</v>
      </c>
      <c r="BF4510" s="104" t="s">
        <v>7121</v>
      </c>
      <c r="BG4510" s="104" t="s">
        <v>7120</v>
      </c>
      <c r="BH4510" s="104" t="s">
        <v>7121</v>
      </c>
      <c r="BI4510" s="104" t="str">
        <f t="shared" si="1389"/>
        <v>RY2</v>
      </c>
    </row>
    <row r="4511" spans="56:61" hidden="1" x14ac:dyDescent="0.3">
      <c r="BD4511" t="str">
        <f t="shared" si="1388"/>
        <v>RY2LEIGH LOCALITY BUILDING</v>
      </c>
      <c r="BE4511" s="104" t="s">
        <v>7128</v>
      </c>
      <c r="BF4511" s="104" t="s">
        <v>7129</v>
      </c>
      <c r="BG4511" s="104" t="s">
        <v>7128</v>
      </c>
      <c r="BH4511" s="104" t="s">
        <v>7129</v>
      </c>
      <c r="BI4511" s="104" t="str">
        <f t="shared" si="1389"/>
        <v>RY2</v>
      </c>
    </row>
    <row r="4512" spans="56:61" hidden="1" x14ac:dyDescent="0.3">
      <c r="BD4512" t="str">
        <f t="shared" si="1388"/>
        <v>RY2NEWTON COMMUNITY HOSPITAL</v>
      </c>
      <c r="BE4512" s="104" t="s">
        <v>7101</v>
      </c>
      <c r="BF4512" s="104" t="s">
        <v>4552</v>
      </c>
      <c r="BG4512" s="104" t="s">
        <v>7101</v>
      </c>
      <c r="BH4512" s="104" t="s">
        <v>4552</v>
      </c>
      <c r="BI4512" s="104" t="str">
        <f t="shared" si="1389"/>
        <v>RY2</v>
      </c>
    </row>
    <row r="4513" spans="56:61" hidden="1" x14ac:dyDescent="0.3">
      <c r="BD4513" t="str">
        <f t="shared" si="1388"/>
        <v>RY2OAKWOOD UNIT</v>
      </c>
      <c r="BE4513" s="104" t="s">
        <v>7130</v>
      </c>
      <c r="BF4513" s="104" t="s">
        <v>6295</v>
      </c>
      <c r="BG4513" s="104" t="s">
        <v>7130</v>
      </c>
      <c r="BH4513" s="104" t="s">
        <v>6295</v>
      </c>
      <c r="BI4513" s="104" t="str">
        <f t="shared" si="1389"/>
        <v>RY2</v>
      </c>
    </row>
    <row r="4514" spans="56:61" hidden="1" x14ac:dyDescent="0.3">
      <c r="BD4514" t="str">
        <f t="shared" si="1388"/>
        <v>RY2ROYAL ALBERT EDWARD INFIRMARY</v>
      </c>
      <c r="BE4514" s="104" t="s">
        <v>7122</v>
      </c>
      <c r="BF4514" s="104" t="s">
        <v>7123</v>
      </c>
      <c r="BG4514" s="104" t="s">
        <v>7122</v>
      </c>
      <c r="BH4514" s="104" t="s">
        <v>7123</v>
      </c>
      <c r="BI4514" s="104" t="str">
        <f t="shared" si="1389"/>
        <v>RY2</v>
      </c>
    </row>
    <row r="4515" spans="56:61" hidden="1" x14ac:dyDescent="0.3">
      <c r="BD4515" t="str">
        <f t="shared" si="1388"/>
        <v>RY2ST HELENS HOSPITAL</v>
      </c>
      <c r="BE4515" s="104" t="s">
        <v>7119</v>
      </c>
      <c r="BF4515" s="104" t="s">
        <v>4575</v>
      </c>
      <c r="BG4515" s="104" t="s">
        <v>7119</v>
      </c>
      <c r="BH4515" s="104" t="s">
        <v>4575</v>
      </c>
      <c r="BI4515" s="104" t="str">
        <f t="shared" si="1389"/>
        <v>RY2</v>
      </c>
    </row>
    <row r="4516" spans="56:61" hidden="1" x14ac:dyDescent="0.3">
      <c r="BD4516" t="str">
        <f t="shared" si="1388"/>
        <v>RY2STANDISHGATE</v>
      </c>
      <c r="BE4516" s="104" t="s">
        <v>7126</v>
      </c>
      <c r="BF4516" s="104" t="s">
        <v>7127</v>
      </c>
      <c r="BG4516" s="104" t="s">
        <v>7126</v>
      </c>
      <c r="BH4516" s="104" t="s">
        <v>7127</v>
      </c>
      <c r="BI4516" s="104" t="str">
        <f t="shared" si="1389"/>
        <v>RY2</v>
      </c>
    </row>
    <row r="4517" spans="56:61" hidden="1" x14ac:dyDescent="0.3">
      <c r="BD4517" t="str">
        <f t="shared" ref="BD4517" si="1390">CONCATENATE(LEFT(BE4517, 3),BF4517)</f>
        <v>RY2PADGATE HOUSE RESIDENTIAL CARE</v>
      </c>
      <c r="BE4517" s="104" t="s">
        <v>10270</v>
      </c>
      <c r="BF4517" s="104" t="s">
        <v>10269</v>
      </c>
      <c r="BG4517" s="104" t="s">
        <v>10270</v>
      </c>
      <c r="BH4517" s="104" t="s">
        <v>10269</v>
      </c>
      <c r="BI4517" s="104" t="str">
        <f t="shared" ref="BI4517" si="1391">LEFT(BG4517,3)</f>
        <v>RY2</v>
      </c>
    </row>
    <row r="4518" spans="56:61" hidden="1" x14ac:dyDescent="0.3">
      <c r="BD4518" t="str">
        <f t="shared" si="1388"/>
        <v>RY2TALK SHOP</v>
      </c>
      <c r="BE4518" s="104" t="s">
        <v>7137</v>
      </c>
      <c r="BF4518" s="104" t="s">
        <v>7138</v>
      </c>
      <c r="BG4518" s="104" t="s">
        <v>7137</v>
      </c>
      <c r="BH4518" s="104" t="s">
        <v>7138</v>
      </c>
      <c r="BI4518" s="104" t="str">
        <f t="shared" si="1389"/>
        <v>RY2</v>
      </c>
    </row>
    <row r="4519" spans="56:61" hidden="1" x14ac:dyDescent="0.3">
      <c r="BD4519" t="str">
        <f t="shared" si="1388"/>
        <v>RY2TAMESIDE GENERAL HOSPITAL</v>
      </c>
      <c r="BE4519" s="104" t="s">
        <v>7104</v>
      </c>
      <c r="BF4519" s="104" t="s">
        <v>7105</v>
      </c>
      <c r="BG4519" s="104" t="s">
        <v>7104</v>
      </c>
      <c r="BH4519" s="104" t="s">
        <v>7105</v>
      </c>
      <c r="BI4519" s="104" t="str">
        <f t="shared" si="1389"/>
        <v>RY2</v>
      </c>
    </row>
    <row r="4520" spans="56:61" hidden="1" x14ac:dyDescent="0.3">
      <c r="BD4520" t="str">
        <f t="shared" si="1388"/>
        <v>RY2THE BEACHES</v>
      </c>
      <c r="BE4520" s="104" t="s">
        <v>7133</v>
      </c>
      <c r="BF4520" s="104" t="s">
        <v>7134</v>
      </c>
      <c r="BG4520" s="104" t="s">
        <v>7133</v>
      </c>
      <c r="BH4520" s="104" t="s">
        <v>7134</v>
      </c>
      <c r="BI4520" s="104" t="str">
        <f t="shared" si="1389"/>
        <v>RY2</v>
      </c>
    </row>
    <row r="4521" spans="56:61" hidden="1" x14ac:dyDescent="0.3">
      <c r="BD4521" t="str">
        <f t="shared" si="1388"/>
        <v>RY2THE LAKES</v>
      </c>
      <c r="BE4521" s="104" t="s">
        <v>7135</v>
      </c>
      <c r="BF4521" s="104" t="s">
        <v>7136</v>
      </c>
      <c r="BG4521" s="104" t="s">
        <v>7135</v>
      </c>
      <c r="BH4521" s="104" t="s">
        <v>7136</v>
      </c>
      <c r="BI4521" s="104" t="str">
        <f t="shared" si="1389"/>
        <v>RY2</v>
      </c>
    </row>
    <row r="4522" spans="56:61" hidden="1" x14ac:dyDescent="0.3">
      <c r="BD4522" t="str">
        <f t="shared" ref="BD4522:BD4585" si="1392">CONCATENATE(LEFT(BE4522, 3),BF4522)</f>
        <v>RY2THE LINDENS</v>
      </c>
      <c r="BE4522" s="104" t="s">
        <v>7109</v>
      </c>
      <c r="BF4522" s="104" t="s">
        <v>7110</v>
      </c>
      <c r="BG4522" s="104" t="s">
        <v>7109</v>
      </c>
      <c r="BH4522" s="104" t="s">
        <v>7110</v>
      </c>
      <c r="BI4522" s="104" t="str">
        <f t="shared" ref="BI4522:BI4585" si="1393">LEFT(BG4522,3)</f>
        <v>RY2</v>
      </c>
    </row>
    <row r="4523" spans="56:61" hidden="1" x14ac:dyDescent="0.3">
      <c r="BD4523" t="str">
        <f t="shared" si="1392"/>
        <v>RY2TRAFFORD GENERAL HOSPITAL</v>
      </c>
      <c r="BE4523" s="104" t="s">
        <v>7106</v>
      </c>
      <c r="BF4523" s="104" t="s">
        <v>7107</v>
      </c>
      <c r="BG4523" s="104" t="s">
        <v>7106</v>
      </c>
      <c r="BH4523" s="104" t="s">
        <v>7107</v>
      </c>
      <c r="BI4523" s="104" t="str">
        <f t="shared" si="1393"/>
        <v>RY2</v>
      </c>
    </row>
    <row r="4524" spans="56:61" hidden="1" x14ac:dyDescent="0.3">
      <c r="BD4524" t="str">
        <f t="shared" si="1392"/>
        <v>RY2UPTON ROCKS MC</v>
      </c>
      <c r="BE4524" s="104" t="s">
        <v>7102</v>
      </c>
      <c r="BF4524" s="104" t="s">
        <v>7103</v>
      </c>
      <c r="BG4524" s="104" t="s">
        <v>7102</v>
      </c>
      <c r="BH4524" s="104" t="s">
        <v>7103</v>
      </c>
      <c r="BI4524" s="104" t="str">
        <f t="shared" si="1393"/>
        <v>RY2</v>
      </c>
    </row>
    <row r="4525" spans="56:61" hidden="1" x14ac:dyDescent="0.3">
      <c r="BD4525" t="str">
        <f t="shared" si="1392"/>
        <v>RY2WHISTON HOSPITAL</v>
      </c>
      <c r="BE4525" s="104" t="s">
        <v>7108</v>
      </c>
      <c r="BF4525" s="104" t="s">
        <v>4573</v>
      </c>
      <c r="BG4525" s="104" t="s">
        <v>7108</v>
      </c>
      <c r="BH4525" s="104" t="s">
        <v>4573</v>
      </c>
      <c r="BI4525" s="104" t="str">
        <f t="shared" si="1393"/>
        <v>RY2</v>
      </c>
    </row>
    <row r="4526" spans="56:61" hidden="1" x14ac:dyDescent="0.3">
      <c r="BD4526" t="str">
        <f t="shared" si="1392"/>
        <v>RY2WRIGHTINGTON HOSPITAL</v>
      </c>
      <c r="BE4526" s="104" t="s">
        <v>7124</v>
      </c>
      <c r="BF4526" s="104" t="s">
        <v>7125</v>
      </c>
      <c r="BG4526" s="104" t="s">
        <v>7124</v>
      </c>
      <c r="BH4526" s="104" t="s">
        <v>7125</v>
      </c>
      <c r="BI4526" s="104" t="str">
        <f t="shared" si="1393"/>
        <v>RY2</v>
      </c>
    </row>
    <row r="4527" spans="56:61" hidden="1" x14ac:dyDescent="0.3">
      <c r="BD4527" t="str">
        <f t="shared" si="1392"/>
        <v>RY3ASSD WEST LOCALITY</v>
      </c>
      <c r="BE4527" s="104" t="s">
        <v>7175</v>
      </c>
      <c r="BF4527" s="104" t="s">
        <v>7176</v>
      </c>
      <c r="BG4527" s="104" t="s">
        <v>7175</v>
      </c>
      <c r="BH4527" s="104" t="s">
        <v>7176</v>
      </c>
      <c r="BI4527" s="104" t="str">
        <f t="shared" si="1393"/>
        <v>RY3</v>
      </c>
    </row>
    <row r="4528" spans="56:61" hidden="1" x14ac:dyDescent="0.3">
      <c r="BD4528" t="str">
        <f t="shared" si="1392"/>
        <v>RY3BENJAMIN COURT</v>
      </c>
      <c r="BE4528" s="104" t="s">
        <v>8067</v>
      </c>
      <c r="BF4528" s="104" t="s">
        <v>9741</v>
      </c>
      <c r="BG4528" s="104" t="s">
        <v>8067</v>
      </c>
      <c r="BH4528" s="104" t="s">
        <v>9741</v>
      </c>
      <c r="BI4528" s="104" t="str">
        <f t="shared" si="1393"/>
        <v>RY3</v>
      </c>
    </row>
    <row r="4529" spans="56:61" hidden="1" x14ac:dyDescent="0.3">
      <c r="BD4529" t="str">
        <f t="shared" si="1392"/>
        <v>RY3CITY REACH</v>
      </c>
      <c r="BE4529" s="104" t="s">
        <v>7179</v>
      </c>
      <c r="BF4529" s="104" t="s">
        <v>7180</v>
      </c>
      <c r="BG4529" s="104" t="s">
        <v>7179</v>
      </c>
      <c r="BH4529" s="104" t="s">
        <v>7180</v>
      </c>
      <c r="BI4529" s="104" t="str">
        <f t="shared" si="1393"/>
        <v>RY3</v>
      </c>
    </row>
    <row r="4530" spans="56:61" hidden="1" x14ac:dyDescent="0.3">
      <c r="BD4530" t="str">
        <f t="shared" si="1392"/>
        <v>RY3COLMAN HOSPITAL</v>
      </c>
      <c r="BE4530" s="104" t="s">
        <v>7144</v>
      </c>
      <c r="BF4530" s="104" t="s">
        <v>7145</v>
      </c>
      <c r="BG4530" s="104" t="s">
        <v>7144</v>
      </c>
      <c r="BH4530" s="104" t="s">
        <v>7145</v>
      </c>
      <c r="BI4530" s="104" t="str">
        <f t="shared" si="1393"/>
        <v>RY3</v>
      </c>
    </row>
    <row r="4531" spans="56:61" hidden="1" x14ac:dyDescent="0.3">
      <c r="BD4531" t="str">
        <f t="shared" si="1392"/>
        <v>RY3CRANMER HOUSE</v>
      </c>
      <c r="BE4531" s="104" t="s">
        <v>8068</v>
      </c>
      <c r="BF4531" s="104" t="s">
        <v>9742</v>
      </c>
      <c r="BG4531" s="104" t="s">
        <v>8068</v>
      </c>
      <c r="BH4531" s="104" t="s">
        <v>9742</v>
      </c>
      <c r="BI4531" s="104" t="str">
        <f t="shared" si="1393"/>
        <v>RY3</v>
      </c>
    </row>
    <row r="4532" spans="56:61" hidden="1" x14ac:dyDescent="0.3">
      <c r="BD4532" t="str">
        <f t="shared" si="1392"/>
        <v>RY3CROMER HOSPITAL</v>
      </c>
      <c r="BE4532" s="104" t="s">
        <v>7155</v>
      </c>
      <c r="BF4532" s="104" t="s">
        <v>2142</v>
      </c>
      <c r="BG4532" s="104" t="s">
        <v>7155</v>
      </c>
      <c r="BH4532" s="104" t="s">
        <v>2142</v>
      </c>
      <c r="BI4532" s="104" t="str">
        <f t="shared" si="1393"/>
        <v>RY3</v>
      </c>
    </row>
    <row r="4533" spans="56:61" hidden="1" x14ac:dyDescent="0.3">
      <c r="BD4533" t="str">
        <f t="shared" si="1392"/>
        <v>RY3DEREHAM HOSPITAL</v>
      </c>
      <c r="BE4533" s="104" t="s">
        <v>7148</v>
      </c>
      <c r="BF4533" s="104" t="s">
        <v>7149</v>
      </c>
      <c r="BG4533" s="104" t="s">
        <v>7148</v>
      </c>
      <c r="BH4533" s="104" t="s">
        <v>7149</v>
      </c>
      <c r="BI4533" s="104" t="str">
        <f t="shared" si="1393"/>
        <v>RY3</v>
      </c>
    </row>
    <row r="4534" spans="56:61" hidden="1" x14ac:dyDescent="0.3">
      <c r="BD4534" t="str">
        <f t="shared" si="1392"/>
        <v>RY3DODDINGTON COMMUNITY HOSPITAL</v>
      </c>
      <c r="BE4534" s="104" t="s">
        <v>7150</v>
      </c>
      <c r="BF4534" s="104" t="s">
        <v>7151</v>
      </c>
      <c r="BG4534" s="104" t="s">
        <v>7150</v>
      </c>
      <c r="BH4534" s="104" t="s">
        <v>7151</v>
      </c>
      <c r="BI4534" s="104" t="str">
        <f t="shared" si="1393"/>
        <v>RY3</v>
      </c>
    </row>
    <row r="4535" spans="56:61" hidden="1" x14ac:dyDescent="0.3">
      <c r="BD4535" t="str">
        <f t="shared" si="1392"/>
        <v>RY3GAYWOOD FIRST STEPS NURSERY</v>
      </c>
      <c r="BE4535" s="104" t="s">
        <v>7177</v>
      </c>
      <c r="BF4535" s="104" t="s">
        <v>7178</v>
      </c>
      <c r="BG4535" s="104" t="s">
        <v>7177</v>
      </c>
      <c r="BH4535" s="104" t="s">
        <v>7178</v>
      </c>
      <c r="BI4535" s="104" t="str">
        <f t="shared" si="1393"/>
        <v>RY3</v>
      </c>
    </row>
    <row r="4536" spans="56:61" hidden="1" x14ac:dyDescent="0.3">
      <c r="BD4536" t="str">
        <f t="shared" si="1392"/>
        <v>RY3KELLING HOSPITAL</v>
      </c>
      <c r="BE4536" s="104" t="s">
        <v>7162</v>
      </c>
      <c r="BF4536" s="104" t="s">
        <v>7163</v>
      </c>
      <c r="BG4536" s="104" t="s">
        <v>7162</v>
      </c>
      <c r="BH4536" s="104" t="s">
        <v>7163</v>
      </c>
      <c r="BI4536" s="104" t="str">
        <f t="shared" si="1393"/>
        <v>RY3</v>
      </c>
    </row>
    <row r="4537" spans="56:61" hidden="1" x14ac:dyDescent="0.3">
      <c r="BD4537" t="str">
        <f t="shared" si="1392"/>
        <v>RY3LAKESIDE 400</v>
      </c>
      <c r="BE4537" s="104" t="s">
        <v>7139</v>
      </c>
      <c r="BF4537" s="104" t="s">
        <v>7140</v>
      </c>
      <c r="BG4537" s="104" t="s">
        <v>7139</v>
      </c>
      <c r="BH4537" s="104" t="s">
        <v>7140</v>
      </c>
      <c r="BI4537" s="104" t="str">
        <f t="shared" si="1393"/>
        <v>RY3</v>
      </c>
    </row>
    <row r="4538" spans="56:61" hidden="1" x14ac:dyDescent="0.3">
      <c r="BD4538" t="str">
        <f t="shared" si="1392"/>
        <v>RY3LITTLE ACORNS</v>
      </c>
      <c r="BE4538" s="104" t="s">
        <v>7143</v>
      </c>
      <c r="BF4538" s="104" t="s">
        <v>5422</v>
      </c>
      <c r="BG4538" s="104" t="s">
        <v>7143</v>
      </c>
      <c r="BH4538" s="104" t="s">
        <v>5422</v>
      </c>
      <c r="BI4538" s="104" t="str">
        <f t="shared" si="1393"/>
        <v>RY3</v>
      </c>
    </row>
    <row r="4539" spans="56:61" hidden="1" x14ac:dyDescent="0.3">
      <c r="BD4539" t="str">
        <f t="shared" si="1392"/>
        <v>RY3LITTLE PLUMSTEAD HOSPITAL</v>
      </c>
      <c r="BE4539" s="104" t="s">
        <v>7153</v>
      </c>
      <c r="BF4539" s="104" t="s">
        <v>1820</v>
      </c>
      <c r="BG4539" s="104" t="s">
        <v>7153</v>
      </c>
      <c r="BH4539" s="104" t="s">
        <v>1820</v>
      </c>
      <c r="BI4539" s="104" t="str">
        <f t="shared" si="1393"/>
        <v>RY3</v>
      </c>
    </row>
    <row r="4540" spans="56:61" hidden="1" x14ac:dyDescent="0.3">
      <c r="BD4540" t="str">
        <f t="shared" si="1392"/>
        <v>RY3MILL LODGES (3 MILL CLOSE)</v>
      </c>
      <c r="BE4540" s="104" t="s">
        <v>8071</v>
      </c>
      <c r="BF4540" s="104" t="s">
        <v>9743</v>
      </c>
      <c r="BG4540" s="104" t="s">
        <v>8071</v>
      </c>
      <c r="BH4540" s="104" t="s">
        <v>9743</v>
      </c>
      <c r="BI4540" s="104" t="str">
        <f t="shared" si="1393"/>
        <v>RY3</v>
      </c>
    </row>
    <row r="4541" spans="56:61" hidden="1" x14ac:dyDescent="0.3">
      <c r="BD4541" t="str">
        <f t="shared" si="1392"/>
        <v>RY3NHS NORFOLK HEALTH RECORDS</v>
      </c>
      <c r="BE4541" s="104" t="s">
        <v>7173</v>
      </c>
      <c r="BF4541" s="104" t="s">
        <v>7174</v>
      </c>
      <c r="BG4541" s="104" t="s">
        <v>7173</v>
      </c>
      <c r="BH4541" s="104" t="s">
        <v>7174</v>
      </c>
      <c r="BI4541" s="104" t="str">
        <f t="shared" si="1393"/>
        <v>RY3</v>
      </c>
    </row>
    <row r="4542" spans="56:61" hidden="1" x14ac:dyDescent="0.3">
      <c r="BD4542" t="str">
        <f t="shared" si="1392"/>
        <v>RY3NHS VOLUNTARY NORFOLK</v>
      </c>
      <c r="BE4542" s="104" t="s">
        <v>7183</v>
      </c>
      <c r="BF4542" s="104" t="s">
        <v>7184</v>
      </c>
      <c r="BG4542" s="104" t="s">
        <v>7183</v>
      </c>
      <c r="BH4542" s="104" t="s">
        <v>7184</v>
      </c>
      <c r="BI4542" s="104" t="str">
        <f t="shared" si="1393"/>
        <v>RY3</v>
      </c>
    </row>
    <row r="4543" spans="56:61" hidden="1" x14ac:dyDescent="0.3">
      <c r="BD4543" t="str">
        <f t="shared" si="1392"/>
        <v>RY3NORFOLK &amp; NORWICH UNIVERSITY HOSPITAL</v>
      </c>
      <c r="BE4543" s="104" t="s">
        <v>7141</v>
      </c>
      <c r="BF4543" s="104" t="s">
        <v>7142</v>
      </c>
      <c r="BG4543" s="104" t="s">
        <v>7141</v>
      </c>
      <c r="BH4543" s="104" t="s">
        <v>7142</v>
      </c>
      <c r="BI4543" s="104" t="str">
        <f t="shared" si="1393"/>
        <v>RY3</v>
      </c>
    </row>
    <row r="4544" spans="56:61" hidden="1" x14ac:dyDescent="0.3">
      <c r="BD4544" t="str">
        <f t="shared" si="1392"/>
        <v>RY3NORTH CAMBRIDGESHIRE HOSPITAL</v>
      </c>
      <c r="BE4544" s="104" t="s">
        <v>7154</v>
      </c>
      <c r="BF4544" s="104" t="s">
        <v>1682</v>
      </c>
      <c r="BG4544" s="104" t="s">
        <v>7154</v>
      </c>
      <c r="BH4544" s="104" t="s">
        <v>1682</v>
      </c>
      <c r="BI4544" s="104" t="str">
        <f t="shared" si="1393"/>
        <v>RY3</v>
      </c>
    </row>
    <row r="4545" spans="56:61" hidden="1" x14ac:dyDescent="0.3">
      <c r="BD4545" t="str">
        <f t="shared" si="1392"/>
        <v>RY3NORTH WALSHAM HOSPITAL</v>
      </c>
      <c r="BE4545" s="104" t="s">
        <v>7156</v>
      </c>
      <c r="BF4545" s="104" t="s">
        <v>7157</v>
      </c>
      <c r="BG4545" s="104" t="s">
        <v>7156</v>
      </c>
      <c r="BH4545" s="104" t="s">
        <v>7157</v>
      </c>
      <c r="BI4545" s="104" t="str">
        <f t="shared" si="1393"/>
        <v>RY3</v>
      </c>
    </row>
    <row r="4546" spans="56:61" hidden="1" x14ac:dyDescent="0.3">
      <c r="BD4546" t="str">
        <f t="shared" si="1392"/>
        <v>RY3NORWICH COMMUNITY HOSPITAL</v>
      </c>
      <c r="BE4546" s="104" t="s">
        <v>7146</v>
      </c>
      <c r="BF4546" s="104" t="s">
        <v>7147</v>
      </c>
      <c r="BG4546" s="104" t="s">
        <v>7146</v>
      </c>
      <c r="BH4546" s="104" t="s">
        <v>7147</v>
      </c>
      <c r="BI4546" s="104" t="str">
        <f t="shared" si="1393"/>
        <v>RY3</v>
      </c>
    </row>
    <row r="4547" spans="56:61" hidden="1" x14ac:dyDescent="0.3">
      <c r="BD4547" t="str">
        <f t="shared" si="1392"/>
        <v>RY3OGDEN COURT</v>
      </c>
      <c r="BE4547" s="104" t="s">
        <v>8069</v>
      </c>
      <c r="BF4547" s="104" t="s">
        <v>9744</v>
      </c>
      <c r="BG4547" s="104" t="s">
        <v>8069</v>
      </c>
      <c r="BH4547" s="104" t="s">
        <v>9744</v>
      </c>
      <c r="BI4547" s="104" t="str">
        <f t="shared" si="1393"/>
        <v>RY3</v>
      </c>
    </row>
    <row r="4548" spans="56:61" hidden="1" x14ac:dyDescent="0.3">
      <c r="BD4548" t="str">
        <f t="shared" si="1392"/>
        <v>RY3QUEEN ELIZABETH HOSPITAL</v>
      </c>
      <c r="BE4548" s="104" t="s">
        <v>7152</v>
      </c>
      <c r="BF4548" s="104" t="s">
        <v>2202</v>
      </c>
      <c r="BG4548" s="104" t="s">
        <v>7152</v>
      </c>
      <c r="BH4548" s="104" t="s">
        <v>2202</v>
      </c>
      <c r="BI4548" s="104" t="str">
        <f t="shared" si="1393"/>
        <v>RY3</v>
      </c>
    </row>
    <row r="4549" spans="56:61" hidden="1" x14ac:dyDescent="0.3">
      <c r="BD4549" t="str">
        <f t="shared" si="1392"/>
        <v>RY3ROSE COTTAGE</v>
      </c>
      <c r="BE4549" s="104" t="s">
        <v>7164</v>
      </c>
      <c r="BF4549" s="104" t="s">
        <v>7165</v>
      </c>
      <c r="BG4549" s="104" t="s">
        <v>7164</v>
      </c>
      <c r="BH4549" s="104" t="s">
        <v>7165</v>
      </c>
      <c r="BI4549" s="104" t="str">
        <f t="shared" si="1393"/>
        <v>RY3</v>
      </c>
    </row>
    <row r="4550" spans="56:61" hidden="1" x14ac:dyDescent="0.3">
      <c r="BD4550" t="str">
        <f t="shared" si="1392"/>
        <v>RY3RUNWOOD HOMES</v>
      </c>
      <c r="BE4550" s="104" t="s">
        <v>7185</v>
      </c>
      <c r="BF4550" s="104" t="s">
        <v>7186</v>
      </c>
      <c r="BG4550" s="104" t="s">
        <v>7185</v>
      </c>
      <c r="BH4550" s="104" t="s">
        <v>7186</v>
      </c>
      <c r="BI4550" s="104" t="str">
        <f t="shared" si="1393"/>
        <v>RY3</v>
      </c>
    </row>
    <row r="4551" spans="56:61" hidden="1" x14ac:dyDescent="0.3">
      <c r="BD4551" t="str">
        <f t="shared" si="1392"/>
        <v>RY3SMO RAF MARHAM</v>
      </c>
      <c r="BE4551" s="104" t="s">
        <v>7187</v>
      </c>
      <c r="BF4551" s="104" t="s">
        <v>7188</v>
      </c>
      <c r="BG4551" s="104" t="s">
        <v>7187</v>
      </c>
      <c r="BH4551" s="104" t="s">
        <v>7188</v>
      </c>
      <c r="BI4551" s="104" t="str">
        <f t="shared" si="1393"/>
        <v>RY3</v>
      </c>
    </row>
    <row r="4552" spans="56:61" hidden="1" x14ac:dyDescent="0.3">
      <c r="BD4552" t="str">
        <f t="shared" si="1392"/>
        <v>RY3SQUIRRELS (5 MILL CLOSE)</v>
      </c>
      <c r="BE4552" s="104" t="s">
        <v>8070</v>
      </c>
      <c r="BF4552" s="104" t="s">
        <v>9745</v>
      </c>
      <c r="BG4552" s="104" t="s">
        <v>8070</v>
      </c>
      <c r="BH4552" s="104" t="s">
        <v>9745</v>
      </c>
      <c r="BI4552" s="104" t="str">
        <f t="shared" si="1393"/>
        <v>RY3</v>
      </c>
    </row>
    <row r="4553" spans="56:61" hidden="1" x14ac:dyDescent="0.3">
      <c r="BD4553" t="str">
        <f t="shared" si="1392"/>
        <v>RY3ST MICHAELS HOSPITAL</v>
      </c>
      <c r="BE4553" s="104" t="s">
        <v>7160</v>
      </c>
      <c r="BF4553" s="104" t="s">
        <v>7161</v>
      </c>
      <c r="BG4553" s="104" t="s">
        <v>7160</v>
      </c>
      <c r="BH4553" s="104" t="s">
        <v>7161</v>
      </c>
      <c r="BI4553" s="104" t="str">
        <f t="shared" si="1393"/>
        <v>RY3</v>
      </c>
    </row>
    <row r="4554" spans="56:61" hidden="1" x14ac:dyDescent="0.3">
      <c r="BD4554" t="str">
        <f t="shared" si="1392"/>
        <v>RY3SWAFFHAM COMMUNITY HOSPITAL</v>
      </c>
      <c r="BE4554" s="104" t="s">
        <v>7166</v>
      </c>
      <c r="BF4554" s="104" t="s">
        <v>7167</v>
      </c>
      <c r="BG4554" s="104" t="s">
        <v>7166</v>
      </c>
      <c r="BH4554" s="104" t="s">
        <v>7167</v>
      </c>
      <c r="BI4554" s="104" t="str">
        <f t="shared" si="1393"/>
        <v>RY3</v>
      </c>
    </row>
    <row r="4555" spans="56:61" hidden="1" x14ac:dyDescent="0.3">
      <c r="BD4555" t="str">
        <f t="shared" si="1392"/>
        <v>RY3THE GREEN</v>
      </c>
      <c r="BE4555" s="104" t="s">
        <v>7189</v>
      </c>
      <c r="BF4555" s="104" t="s">
        <v>7190</v>
      </c>
      <c r="BG4555" s="104" t="s">
        <v>7189</v>
      </c>
      <c r="BH4555" s="104" t="s">
        <v>7190</v>
      </c>
      <c r="BI4555" s="104" t="str">
        <f t="shared" si="1393"/>
        <v>RY3</v>
      </c>
    </row>
    <row r="4556" spans="56:61" hidden="1" x14ac:dyDescent="0.3">
      <c r="BD4556" t="str">
        <f t="shared" si="1392"/>
        <v>RY3THETFORD LIFT COMMUNITY</v>
      </c>
      <c r="BE4556" s="104" t="s">
        <v>7191</v>
      </c>
      <c r="BF4556" s="104" t="s">
        <v>7192</v>
      </c>
      <c r="BG4556" s="104" t="s">
        <v>7191</v>
      </c>
      <c r="BH4556" s="104" t="s">
        <v>7192</v>
      </c>
      <c r="BI4556" s="104" t="str">
        <f t="shared" si="1393"/>
        <v>RY3</v>
      </c>
    </row>
    <row r="4557" spans="56:61" hidden="1" x14ac:dyDescent="0.3">
      <c r="BD4557" t="str">
        <f t="shared" si="1392"/>
        <v>RY3WALCOT HALL</v>
      </c>
      <c r="BE4557" s="104" t="s">
        <v>7171</v>
      </c>
      <c r="BF4557" s="104" t="s">
        <v>7172</v>
      </c>
      <c r="BG4557" s="104" t="s">
        <v>7171</v>
      </c>
      <c r="BH4557" s="104" t="s">
        <v>7172</v>
      </c>
      <c r="BI4557" s="104" t="str">
        <f t="shared" si="1393"/>
        <v>RY3</v>
      </c>
    </row>
    <row r="4558" spans="56:61" hidden="1" x14ac:dyDescent="0.3">
      <c r="BD4558" t="str">
        <f t="shared" si="1392"/>
        <v>RY3WELLS COTTAGE HOSPITAL</v>
      </c>
      <c r="BE4558" s="104" t="s">
        <v>7158</v>
      </c>
      <c r="BF4558" s="104" t="s">
        <v>7159</v>
      </c>
      <c r="BG4558" s="104" t="s">
        <v>7158</v>
      </c>
      <c r="BH4558" s="104" t="s">
        <v>7159</v>
      </c>
      <c r="BI4558" s="104" t="str">
        <f t="shared" si="1393"/>
        <v>RY3</v>
      </c>
    </row>
    <row r="4559" spans="56:61" hidden="1" x14ac:dyDescent="0.3">
      <c r="BD4559" t="str">
        <f t="shared" si="1392"/>
        <v>RY3WENSUM MOUNT</v>
      </c>
      <c r="BE4559" s="104" t="s">
        <v>7168</v>
      </c>
      <c r="BF4559" s="104" t="s">
        <v>7169</v>
      </c>
      <c r="BG4559" s="104" t="s">
        <v>7168</v>
      </c>
      <c r="BH4559" s="104" t="s">
        <v>7169</v>
      </c>
      <c r="BI4559" s="104" t="str">
        <f t="shared" si="1393"/>
        <v>RY3</v>
      </c>
    </row>
    <row r="4560" spans="56:61" hidden="1" x14ac:dyDescent="0.3">
      <c r="BD4560" t="str">
        <f t="shared" si="1392"/>
        <v>RY3WEST WING BICKLING HALL</v>
      </c>
      <c r="BE4560" s="104" t="s">
        <v>7181</v>
      </c>
      <c r="BF4560" s="104" t="s">
        <v>7182</v>
      </c>
      <c r="BG4560" s="104" t="s">
        <v>7181</v>
      </c>
      <c r="BH4560" s="104" t="s">
        <v>7182</v>
      </c>
      <c r="BI4560" s="104" t="str">
        <f t="shared" si="1393"/>
        <v>RY3</v>
      </c>
    </row>
    <row r="4561" spans="56:61" hidden="1" x14ac:dyDescent="0.3">
      <c r="BD4561" t="str">
        <f t="shared" si="1392"/>
        <v>RY3WOODLANDS</v>
      </c>
      <c r="BE4561" s="104" t="s">
        <v>7170</v>
      </c>
      <c r="BF4561" s="104" t="s">
        <v>1360</v>
      </c>
      <c r="BG4561" s="104" t="s">
        <v>7170</v>
      </c>
      <c r="BH4561" s="104" t="s">
        <v>1360</v>
      </c>
      <c r="BI4561" s="104" t="str">
        <f t="shared" si="1393"/>
        <v>RY3</v>
      </c>
    </row>
    <row r="4562" spans="56:61" hidden="1" x14ac:dyDescent="0.3">
      <c r="BD4562" t="str">
        <f t="shared" si="1392"/>
        <v>RY4APSLEY ONE</v>
      </c>
      <c r="BE4562" s="104" t="s">
        <v>7229</v>
      </c>
      <c r="BF4562" s="104" t="s">
        <v>7230</v>
      </c>
      <c r="BG4562" s="104" t="s">
        <v>7229</v>
      </c>
      <c r="BH4562" s="104" t="s">
        <v>7230</v>
      </c>
      <c r="BI4562" s="104" t="str">
        <f t="shared" si="1393"/>
        <v>RY4</v>
      </c>
    </row>
    <row r="4563" spans="56:61" hidden="1" x14ac:dyDescent="0.3">
      <c r="BD4563" t="str">
        <f t="shared" si="1392"/>
        <v>RY4BULL PLAIN</v>
      </c>
      <c r="BE4563" s="104" t="s">
        <v>7221</v>
      </c>
      <c r="BF4563" s="104" t="s">
        <v>7222</v>
      </c>
      <c r="BG4563" s="104" t="s">
        <v>7221</v>
      </c>
      <c r="BH4563" s="104" t="s">
        <v>7222</v>
      </c>
      <c r="BI4563" s="104" t="str">
        <f t="shared" si="1393"/>
        <v>RY4</v>
      </c>
    </row>
    <row r="4564" spans="56:61" hidden="1" x14ac:dyDescent="0.3">
      <c r="BD4564" t="str">
        <f t="shared" si="1392"/>
        <v>RY4CHESHUNT COMMUNITY HOSPITAL</v>
      </c>
      <c r="BE4564" s="104" t="s">
        <v>7219</v>
      </c>
      <c r="BF4564" s="104" t="s">
        <v>7220</v>
      </c>
      <c r="BG4564" s="104" t="s">
        <v>7219</v>
      </c>
      <c r="BH4564" s="104" t="s">
        <v>7220</v>
      </c>
      <c r="BI4564" s="104" t="str">
        <f t="shared" si="1393"/>
        <v>RY4</v>
      </c>
    </row>
    <row r="4565" spans="56:61" hidden="1" x14ac:dyDescent="0.3">
      <c r="BD4565" t="str">
        <f t="shared" si="1392"/>
        <v>RY4DANESBURY</v>
      </c>
      <c r="BE4565" s="104" t="s">
        <v>7201</v>
      </c>
      <c r="BF4565" s="104" t="s">
        <v>7202</v>
      </c>
      <c r="BG4565" s="104" t="s">
        <v>7201</v>
      </c>
      <c r="BH4565" s="104" t="s">
        <v>7202</v>
      </c>
      <c r="BI4565" s="104" t="str">
        <f t="shared" si="1393"/>
        <v>RY4</v>
      </c>
    </row>
    <row r="4566" spans="56:61" hidden="1" x14ac:dyDescent="0.3">
      <c r="BD4566" t="str">
        <f t="shared" si="1392"/>
        <v>RY4GARSTON CLINC</v>
      </c>
      <c r="BE4566" s="104" t="s">
        <v>7225</v>
      </c>
      <c r="BF4566" s="104" t="s">
        <v>7226</v>
      </c>
      <c r="BG4566" s="104" t="s">
        <v>7225</v>
      </c>
      <c r="BH4566" s="104" t="s">
        <v>7226</v>
      </c>
      <c r="BI4566" s="104" t="str">
        <f t="shared" si="1393"/>
        <v>RY4</v>
      </c>
    </row>
    <row r="4567" spans="56:61" hidden="1" x14ac:dyDescent="0.3">
      <c r="BD4567" t="str">
        <f t="shared" si="1392"/>
        <v>RY4GOSSOMS END ELDERLY CARE UNIT</v>
      </c>
      <c r="BE4567" s="104" t="s">
        <v>7197</v>
      </c>
      <c r="BF4567" s="104" t="s">
        <v>7198</v>
      </c>
      <c r="BG4567" s="104" t="s">
        <v>7197</v>
      </c>
      <c r="BH4567" s="104" t="s">
        <v>7198</v>
      </c>
      <c r="BI4567" s="104" t="str">
        <f t="shared" si="1393"/>
        <v>RY4</v>
      </c>
    </row>
    <row r="4568" spans="56:61" hidden="1" x14ac:dyDescent="0.3">
      <c r="BD4568" t="str">
        <f t="shared" si="1392"/>
        <v>RY4HARPENDEN MEMORIAL HOSPITAL</v>
      </c>
      <c r="BE4568" s="104" t="s">
        <v>7227</v>
      </c>
      <c r="BF4568" s="104" t="s">
        <v>7228</v>
      </c>
      <c r="BG4568" s="104" t="s">
        <v>7227</v>
      </c>
      <c r="BH4568" s="104" t="s">
        <v>7228</v>
      </c>
      <c r="BI4568" s="104" t="str">
        <f t="shared" si="1393"/>
        <v>RY4</v>
      </c>
    </row>
    <row r="4569" spans="56:61" hidden="1" x14ac:dyDescent="0.3">
      <c r="BD4569" t="str">
        <f t="shared" si="1392"/>
        <v>RY4HEMEL HEMPSTEAD GENERAL HOSPITAL</v>
      </c>
      <c r="BE4569" s="104" t="s">
        <v>7213</v>
      </c>
      <c r="BF4569" s="104" t="s">
        <v>1798</v>
      </c>
      <c r="BG4569" s="104" t="s">
        <v>7213</v>
      </c>
      <c r="BH4569" s="104" t="s">
        <v>1798</v>
      </c>
      <c r="BI4569" s="104" t="str">
        <f t="shared" si="1393"/>
        <v>RY4</v>
      </c>
    </row>
    <row r="4570" spans="56:61" hidden="1" x14ac:dyDescent="0.3">
      <c r="BD4570" t="str">
        <f t="shared" si="1392"/>
        <v>RY4HERTFORD COUNTY HOSPITAL</v>
      </c>
      <c r="BE4570" s="104" t="s">
        <v>7214</v>
      </c>
      <c r="BF4570" s="104" t="s">
        <v>7215</v>
      </c>
      <c r="BG4570" s="104" t="s">
        <v>7214</v>
      </c>
      <c r="BH4570" s="104" t="s">
        <v>7215</v>
      </c>
      <c r="BI4570" s="104" t="str">
        <f t="shared" si="1393"/>
        <v>RY4</v>
      </c>
    </row>
    <row r="4571" spans="56:61" hidden="1" x14ac:dyDescent="0.3">
      <c r="BD4571" t="str">
        <f t="shared" si="1392"/>
        <v>RY4HERTFORDSHIRE &amp; ESSEX HOSPITAL</v>
      </c>
      <c r="BE4571" s="104" t="s">
        <v>7205</v>
      </c>
      <c r="BF4571" s="104" t="s">
        <v>7206</v>
      </c>
      <c r="BG4571" s="104" t="s">
        <v>7205</v>
      </c>
      <c r="BH4571" s="104" t="s">
        <v>7206</v>
      </c>
      <c r="BI4571" s="104" t="str">
        <f t="shared" si="1393"/>
        <v>RY4</v>
      </c>
    </row>
    <row r="4572" spans="56:61" hidden="1" x14ac:dyDescent="0.3">
      <c r="BD4572" t="str">
        <f t="shared" si="1392"/>
        <v>RY4HITCHIN HOSPITAL</v>
      </c>
      <c r="BE4572" s="104" t="s">
        <v>7199</v>
      </c>
      <c r="BF4572" s="104" t="s">
        <v>7200</v>
      </c>
      <c r="BG4572" s="104" t="s">
        <v>7199</v>
      </c>
      <c r="BH4572" s="104" t="s">
        <v>7200</v>
      </c>
      <c r="BI4572" s="104" t="str">
        <f t="shared" si="1393"/>
        <v>RY4</v>
      </c>
    </row>
    <row r="4573" spans="56:61" hidden="1" x14ac:dyDescent="0.3">
      <c r="BD4573" t="str">
        <f t="shared" si="1392"/>
        <v>RY4HOLYWELL</v>
      </c>
      <c r="BE4573" s="104" t="s">
        <v>7207</v>
      </c>
      <c r="BF4573" s="104" t="s">
        <v>7208</v>
      </c>
      <c r="BG4573" s="104" t="s">
        <v>7207</v>
      </c>
      <c r="BH4573" s="104" t="s">
        <v>7208</v>
      </c>
      <c r="BI4573" s="104" t="str">
        <f t="shared" si="1393"/>
        <v>RY4</v>
      </c>
    </row>
    <row r="4574" spans="56:61" hidden="1" x14ac:dyDescent="0.3">
      <c r="BD4574" t="str">
        <f t="shared" si="1392"/>
        <v>RY4KINGSLEY GREEN</v>
      </c>
      <c r="BE4574" s="104" t="s">
        <v>7231</v>
      </c>
      <c r="BF4574" s="104" t="s">
        <v>7232</v>
      </c>
      <c r="BG4574" s="104" t="s">
        <v>7231</v>
      </c>
      <c r="BH4574" s="104" t="s">
        <v>7232</v>
      </c>
      <c r="BI4574" s="104" t="str">
        <f t="shared" si="1393"/>
        <v>RY4</v>
      </c>
    </row>
    <row r="4575" spans="56:61" hidden="1" x14ac:dyDescent="0.3">
      <c r="BD4575" t="str">
        <f t="shared" si="1392"/>
        <v xml:space="preserve">RY4LANGLEY HOUSE </v>
      </c>
      <c r="BE4575" s="104" t="s">
        <v>8516</v>
      </c>
      <c r="BF4575" s="104" t="s">
        <v>9746</v>
      </c>
      <c r="BG4575" s="104" t="s">
        <v>8516</v>
      </c>
      <c r="BH4575" s="104" t="s">
        <v>9746</v>
      </c>
      <c r="BI4575" s="104" t="str">
        <f t="shared" si="1393"/>
        <v>RY4</v>
      </c>
    </row>
    <row r="4576" spans="56:61" hidden="1" x14ac:dyDescent="0.3">
      <c r="BD4576" t="str">
        <f t="shared" si="1392"/>
        <v>RY4LANGTON</v>
      </c>
      <c r="BE4576" s="104" t="s">
        <v>7195</v>
      </c>
      <c r="BF4576" s="104" t="s">
        <v>7196</v>
      </c>
      <c r="BG4576" s="104" t="s">
        <v>7195</v>
      </c>
      <c r="BH4576" s="104" t="s">
        <v>7196</v>
      </c>
      <c r="BI4576" s="104" t="str">
        <f t="shared" si="1393"/>
        <v>RY4</v>
      </c>
    </row>
    <row r="4577" spans="56:61" hidden="1" x14ac:dyDescent="0.3">
      <c r="BD4577" t="str">
        <f t="shared" si="1392"/>
        <v>RY4NASCOT LAWN</v>
      </c>
      <c r="BE4577" s="104" t="s">
        <v>7218</v>
      </c>
      <c r="BF4577" s="104" t="s">
        <v>1767</v>
      </c>
      <c r="BG4577" s="104" t="s">
        <v>7218</v>
      </c>
      <c r="BH4577" s="104" t="s">
        <v>1767</v>
      </c>
      <c r="BI4577" s="104" t="str">
        <f t="shared" si="1393"/>
        <v>RY4</v>
      </c>
    </row>
    <row r="4578" spans="56:61" hidden="1" x14ac:dyDescent="0.3">
      <c r="BD4578" t="str">
        <f t="shared" si="1392"/>
        <v>RY4NIGHTINGALE COTTAGES</v>
      </c>
      <c r="BE4578" s="104" t="s">
        <v>7233</v>
      </c>
      <c r="BF4578" s="104" t="s">
        <v>7234</v>
      </c>
      <c r="BG4578" s="104" t="s">
        <v>7233</v>
      </c>
      <c r="BH4578" s="104" t="s">
        <v>7234</v>
      </c>
      <c r="BI4578" s="104" t="str">
        <f t="shared" si="1393"/>
        <v>RY4</v>
      </c>
    </row>
    <row r="4579" spans="56:61" hidden="1" x14ac:dyDescent="0.3">
      <c r="BD4579" t="str">
        <f t="shared" si="1392"/>
        <v>RY4POTTERS BAR COMMUNITY HOSPITAL</v>
      </c>
      <c r="BE4579" s="104" t="s">
        <v>7193</v>
      </c>
      <c r="BF4579" s="104" t="s">
        <v>7194</v>
      </c>
      <c r="BG4579" s="104" t="s">
        <v>7193</v>
      </c>
      <c r="BH4579" s="104" t="s">
        <v>7194</v>
      </c>
      <c r="BI4579" s="104" t="str">
        <f t="shared" si="1393"/>
        <v>RY4</v>
      </c>
    </row>
    <row r="4580" spans="56:61" hidden="1" x14ac:dyDescent="0.3">
      <c r="BD4580" t="str">
        <f t="shared" si="1392"/>
        <v>RY4QE2</v>
      </c>
      <c r="BE4580" s="104" t="s">
        <v>7235</v>
      </c>
      <c r="BF4580" s="104" t="s">
        <v>7236</v>
      </c>
      <c r="BG4580" s="104" t="s">
        <v>7235</v>
      </c>
      <c r="BH4580" s="104" t="s">
        <v>7236</v>
      </c>
      <c r="BI4580" s="104" t="str">
        <f t="shared" si="1393"/>
        <v>RY4</v>
      </c>
    </row>
    <row r="4581" spans="56:61" hidden="1" x14ac:dyDescent="0.3">
      <c r="BD4581" t="str">
        <f t="shared" si="1392"/>
        <v>RY4QUEEN VICTORIA MEMORIAL HOSPITAL</v>
      </c>
      <c r="BE4581" s="104" t="s">
        <v>7209</v>
      </c>
      <c r="BF4581" s="104" t="s">
        <v>7210</v>
      </c>
      <c r="BG4581" s="104" t="s">
        <v>7209</v>
      </c>
      <c r="BH4581" s="104" t="s">
        <v>7210</v>
      </c>
      <c r="BI4581" s="104" t="str">
        <f t="shared" si="1393"/>
        <v>RY4</v>
      </c>
    </row>
    <row r="4582" spans="56:61" hidden="1" x14ac:dyDescent="0.3">
      <c r="BD4582" t="str">
        <f t="shared" si="1392"/>
        <v>RY4ROYSTON HOSPITAL</v>
      </c>
      <c r="BE4582" s="104" t="s">
        <v>7203</v>
      </c>
      <c r="BF4582" s="104" t="s">
        <v>7204</v>
      </c>
      <c r="BG4582" s="104" t="s">
        <v>7203</v>
      </c>
      <c r="BH4582" s="104" t="s">
        <v>7204</v>
      </c>
      <c r="BI4582" s="104" t="str">
        <f t="shared" si="1393"/>
        <v>RY4</v>
      </c>
    </row>
    <row r="4583" spans="56:61" hidden="1" x14ac:dyDescent="0.3">
      <c r="BD4583" t="str">
        <f t="shared" si="1392"/>
        <v>RY4RUNCIE UNIT</v>
      </c>
      <c r="BE4583" s="104" t="s">
        <v>7216</v>
      </c>
      <c r="BF4583" s="104" t="s">
        <v>7217</v>
      </c>
      <c r="BG4583" s="104" t="s">
        <v>7216</v>
      </c>
      <c r="BH4583" s="104" t="s">
        <v>7217</v>
      </c>
      <c r="BI4583" s="104" t="str">
        <f t="shared" si="1393"/>
        <v>RY4</v>
      </c>
    </row>
    <row r="4584" spans="56:61" hidden="1" x14ac:dyDescent="0.3">
      <c r="BD4584" t="str">
        <f t="shared" si="1392"/>
        <v>RY4SOPWELL</v>
      </c>
      <c r="BE4584" s="104" t="s">
        <v>7211</v>
      </c>
      <c r="BF4584" s="104" t="s">
        <v>7212</v>
      </c>
      <c r="BG4584" s="104" t="s">
        <v>7211</v>
      </c>
      <c r="BH4584" s="104" t="s">
        <v>7212</v>
      </c>
      <c r="BI4584" s="104" t="str">
        <f t="shared" si="1393"/>
        <v>RY4</v>
      </c>
    </row>
    <row r="4585" spans="56:61" hidden="1" x14ac:dyDescent="0.3">
      <c r="BD4585" t="str">
        <f t="shared" si="1392"/>
        <v>RY4ST NICHOLAS</v>
      </c>
      <c r="BE4585" s="104" t="s">
        <v>7223</v>
      </c>
      <c r="BF4585" s="104" t="s">
        <v>7224</v>
      </c>
      <c r="BG4585" s="104" t="s">
        <v>7223</v>
      </c>
      <c r="BH4585" s="104" t="s">
        <v>7224</v>
      </c>
      <c r="BI4585" s="104" t="str">
        <f t="shared" si="1393"/>
        <v>RY4</v>
      </c>
    </row>
    <row r="4586" spans="56:61" hidden="1" x14ac:dyDescent="0.3">
      <c r="BD4586" t="str">
        <f t="shared" ref="BD4586:BD4591" si="1394">CONCATENATE(LEFT(BE4586, 3),BF4586)</f>
        <v>RY5JOHN COUPLAND COMMUNITY HOSPITAL</v>
      </c>
      <c r="BE4586" s="104" t="s">
        <v>7241</v>
      </c>
      <c r="BF4586" s="104" t="s">
        <v>7242</v>
      </c>
      <c r="BG4586" s="104" t="s">
        <v>7241</v>
      </c>
      <c r="BH4586" s="104" t="s">
        <v>7242</v>
      </c>
      <c r="BI4586" s="104" t="str">
        <f t="shared" ref="BI4586:BI4590" si="1395">LEFT(BG4586,3)</f>
        <v>RY5</v>
      </c>
    </row>
    <row r="4587" spans="56:61" hidden="1" x14ac:dyDescent="0.3">
      <c r="BD4587" t="str">
        <f t="shared" si="1394"/>
        <v>RY5LOUTH COMMUNITY HOSPITAL</v>
      </c>
      <c r="BE4587" s="104" t="s">
        <v>7243</v>
      </c>
      <c r="BF4587" s="104" t="s">
        <v>7244</v>
      </c>
      <c r="BG4587" s="104" t="s">
        <v>7243</v>
      </c>
      <c r="BH4587" s="104" t="s">
        <v>7244</v>
      </c>
      <c r="BI4587" s="104" t="str">
        <f t="shared" si="1395"/>
        <v>RY5</v>
      </c>
    </row>
    <row r="4588" spans="56:61" hidden="1" x14ac:dyDescent="0.3">
      <c r="BD4588" t="str">
        <f t="shared" si="1394"/>
        <v>RY5SKEGNESS HOSPITAL</v>
      </c>
      <c r="BE4588" s="104" t="s">
        <v>7237</v>
      </c>
      <c r="BF4588" s="104" t="s">
        <v>7238</v>
      </c>
      <c r="BG4588" s="104" t="s">
        <v>7237</v>
      </c>
      <c r="BH4588" s="104" t="s">
        <v>7238</v>
      </c>
      <c r="BI4588" s="104" t="str">
        <f t="shared" si="1395"/>
        <v>RY5</v>
      </c>
    </row>
    <row r="4589" spans="56:61" hidden="1" x14ac:dyDescent="0.3">
      <c r="BD4589" t="str">
        <f t="shared" si="1394"/>
        <v>RY5THE BUTTERFLY HOSPICE</v>
      </c>
      <c r="BE4589" s="77" t="s">
        <v>9817</v>
      </c>
      <c r="BF4589" s="98" t="s">
        <v>9818</v>
      </c>
      <c r="BG4589" s="77" t="s">
        <v>9817</v>
      </c>
      <c r="BH4589" s="98" t="s">
        <v>9818</v>
      </c>
      <c r="BI4589" s="104" t="str">
        <f t="shared" si="1395"/>
        <v>RY5</v>
      </c>
    </row>
    <row r="4590" spans="56:61" hidden="1" x14ac:dyDescent="0.3">
      <c r="BD4590" t="str">
        <f t="shared" si="1394"/>
        <v>RY5THE JOHNSON COMMUNITY HOSPITAL</v>
      </c>
      <c r="BE4590" s="104" t="s">
        <v>7239</v>
      </c>
      <c r="BF4590" s="104" t="s">
        <v>7240</v>
      </c>
      <c r="BG4590" s="104" t="s">
        <v>7239</v>
      </c>
      <c r="BH4590" s="104" t="s">
        <v>7240</v>
      </c>
      <c r="BI4590" s="104" t="str">
        <f t="shared" si="1395"/>
        <v>RY5</v>
      </c>
    </row>
    <row r="4591" spans="56:61" hidden="1" x14ac:dyDescent="0.3">
      <c r="BD4591" t="str">
        <f t="shared" si="1394"/>
        <v>RY5LINCOLN COUNTY HOSPITAL</v>
      </c>
      <c r="BE4591" s="29" t="s">
        <v>10253</v>
      </c>
      <c r="BF4591" s="29" t="s">
        <v>9602</v>
      </c>
      <c r="BG4591" s="29" t="s">
        <v>10254</v>
      </c>
      <c r="BH4591" s="29" t="s">
        <v>9602</v>
      </c>
      <c r="BI4591" s="29" t="s">
        <v>1102</v>
      </c>
    </row>
    <row r="4592" spans="56:61" hidden="1" x14ac:dyDescent="0.3">
      <c r="BD4592" t="str">
        <f t="shared" ref="BD4592:BD4623" si="1396">CONCATENATE(LEFT(BE4592, 3),BF4592)</f>
        <v>RY6ARMLEY MOOR HEALTH CENTRE</v>
      </c>
      <c r="BE4592" s="104" t="s">
        <v>8313</v>
      </c>
      <c r="BF4592" s="104" t="s">
        <v>8314</v>
      </c>
      <c r="BG4592" s="104" t="s">
        <v>8313</v>
      </c>
      <c r="BH4592" s="104" t="s">
        <v>8314</v>
      </c>
      <c r="BI4592" s="104" t="str">
        <f t="shared" ref="BI4592:BI4623" si="1397">LEFT(BG4592,3)</f>
        <v>RY6</v>
      </c>
    </row>
    <row r="4593" spans="56:61" hidden="1" x14ac:dyDescent="0.3">
      <c r="BD4593" t="str">
        <f t="shared" si="1396"/>
        <v>RY6BECKETTS PARK</v>
      </c>
      <c r="BE4593" s="104" t="s">
        <v>7246</v>
      </c>
      <c r="BF4593" s="104" t="s">
        <v>7247</v>
      </c>
      <c r="BG4593" s="104" t="s">
        <v>7246</v>
      </c>
      <c r="BH4593" s="104" t="s">
        <v>7247</v>
      </c>
      <c r="BI4593" s="104" t="str">
        <f t="shared" si="1397"/>
        <v>RY6</v>
      </c>
    </row>
    <row r="4594" spans="56:61" hidden="1" x14ac:dyDescent="0.3">
      <c r="BD4594" t="str">
        <f t="shared" si="1396"/>
        <v>RY6BEESTON HILL COMMUNITY HEALTH CENTRE</v>
      </c>
      <c r="BE4594" s="104" t="s">
        <v>8315</v>
      </c>
      <c r="BF4594" s="104" t="s">
        <v>8316</v>
      </c>
      <c r="BG4594" s="104" t="s">
        <v>8315</v>
      </c>
      <c r="BH4594" s="104" t="s">
        <v>8316</v>
      </c>
      <c r="BI4594" s="104" t="str">
        <f t="shared" si="1397"/>
        <v>RY6</v>
      </c>
    </row>
    <row r="4595" spans="56:61" hidden="1" x14ac:dyDescent="0.3">
      <c r="BD4595" t="str">
        <f t="shared" si="1396"/>
        <v>RY6BEESTON VILLAGE SURGERY</v>
      </c>
      <c r="BE4595" s="104" t="s">
        <v>8317</v>
      </c>
      <c r="BF4595" s="104" t="s">
        <v>8318</v>
      </c>
      <c r="BG4595" s="104" t="s">
        <v>8317</v>
      </c>
      <c r="BH4595" s="104" t="s">
        <v>8318</v>
      </c>
      <c r="BI4595" s="104" t="str">
        <f t="shared" si="1397"/>
        <v>RY6</v>
      </c>
    </row>
    <row r="4596" spans="56:61" hidden="1" x14ac:dyDescent="0.3">
      <c r="BD4596" t="str">
        <f t="shared" si="1396"/>
        <v>RY6BRAMLEY CLINIC</v>
      </c>
      <c r="BE4596" s="104" t="s">
        <v>8319</v>
      </c>
      <c r="BF4596" s="104" t="s">
        <v>8320</v>
      </c>
      <c r="BG4596" s="104" t="s">
        <v>8319</v>
      </c>
      <c r="BH4596" s="104" t="s">
        <v>8320</v>
      </c>
      <c r="BI4596" s="104" t="str">
        <f t="shared" si="1397"/>
        <v>RY6</v>
      </c>
    </row>
    <row r="4597" spans="56:61" hidden="1" x14ac:dyDescent="0.3">
      <c r="BD4597" t="str">
        <f t="shared" si="1396"/>
        <v>RY6BURMANTOFTS HEALTH CENTRE</v>
      </c>
      <c r="BE4597" s="104" t="s">
        <v>8321</v>
      </c>
      <c r="BF4597" s="104" t="s">
        <v>8322</v>
      </c>
      <c r="BG4597" s="104" t="s">
        <v>8321</v>
      </c>
      <c r="BH4597" s="104" t="s">
        <v>8322</v>
      </c>
      <c r="BI4597" s="104" t="str">
        <f t="shared" si="1397"/>
        <v>RY6</v>
      </c>
    </row>
    <row r="4598" spans="56:61" hidden="1" x14ac:dyDescent="0.3">
      <c r="BD4598" t="str">
        <f t="shared" si="1396"/>
        <v>RY6CALVERLEY MEDICAL CENTRE</v>
      </c>
      <c r="BE4598" s="104" t="s">
        <v>8419</v>
      </c>
      <c r="BF4598" s="104" t="s">
        <v>8420</v>
      </c>
      <c r="BG4598" s="104" t="s">
        <v>8419</v>
      </c>
      <c r="BH4598" s="104" t="s">
        <v>8420</v>
      </c>
      <c r="BI4598" s="104" t="str">
        <f t="shared" si="1397"/>
        <v>RY6</v>
      </c>
    </row>
    <row r="4599" spans="56:61" hidden="1" x14ac:dyDescent="0.3">
      <c r="BD4599" t="str">
        <f t="shared" si="1396"/>
        <v>RY6CAMHS SERVICE (12A CLARENDON ROAD)</v>
      </c>
      <c r="BE4599" s="104" t="s">
        <v>8417</v>
      </c>
      <c r="BF4599" s="104" t="s">
        <v>8418</v>
      </c>
      <c r="BG4599" s="104" t="s">
        <v>8417</v>
      </c>
      <c r="BH4599" s="104" t="s">
        <v>8418</v>
      </c>
      <c r="BI4599" s="104" t="str">
        <f t="shared" si="1397"/>
        <v>RY6</v>
      </c>
    </row>
    <row r="4600" spans="56:61" hidden="1" x14ac:dyDescent="0.3">
      <c r="BD4600" t="str">
        <f t="shared" si="1396"/>
        <v>RY6CFU (SJUH)</v>
      </c>
      <c r="BE4600" s="104" t="s">
        <v>7248</v>
      </c>
      <c r="BF4600" s="104" t="s">
        <v>7249</v>
      </c>
      <c r="BG4600" s="104" t="s">
        <v>7248</v>
      </c>
      <c r="BH4600" s="104" t="s">
        <v>7249</v>
      </c>
      <c r="BI4600" s="104" t="str">
        <f t="shared" si="1397"/>
        <v>RY6</v>
      </c>
    </row>
    <row r="4601" spans="56:61" hidden="1" x14ac:dyDescent="0.3">
      <c r="BD4601" t="str">
        <f t="shared" si="1396"/>
        <v>RY6CHAPEL ALLERTON HOSPITAL (MUSCULOSKELETAL)</v>
      </c>
      <c r="BE4601" s="104" t="s">
        <v>7250</v>
      </c>
      <c r="BF4601" s="104" t="s">
        <v>7251</v>
      </c>
      <c r="BG4601" s="104" t="s">
        <v>7250</v>
      </c>
      <c r="BH4601" s="104" t="s">
        <v>7251</v>
      </c>
      <c r="BI4601" s="104" t="str">
        <f t="shared" si="1397"/>
        <v>RY6</v>
      </c>
    </row>
    <row r="4602" spans="56:61" hidden="1" x14ac:dyDescent="0.3">
      <c r="BD4602" t="str">
        <f t="shared" si="1396"/>
        <v>RY6CHAPELTOWN HEALTH CENTRE</v>
      </c>
      <c r="BE4602" s="104" t="s">
        <v>8323</v>
      </c>
      <c r="BF4602" s="104" t="s">
        <v>8324</v>
      </c>
      <c r="BG4602" s="104" t="s">
        <v>8323</v>
      </c>
      <c r="BH4602" s="104" t="s">
        <v>8324</v>
      </c>
      <c r="BI4602" s="104" t="str">
        <f t="shared" si="1397"/>
        <v>RY6</v>
      </c>
    </row>
    <row r="4603" spans="56:61" hidden="1" x14ac:dyDescent="0.3">
      <c r="BD4603" t="str">
        <f t="shared" si="1396"/>
        <v>RY6CHAPELTOWN IFSS</v>
      </c>
      <c r="BE4603" s="104" t="s">
        <v>7252</v>
      </c>
      <c r="BF4603" s="104" t="s">
        <v>7253</v>
      </c>
      <c r="BG4603" s="104" t="s">
        <v>7252</v>
      </c>
      <c r="BH4603" s="104" t="s">
        <v>7253</v>
      </c>
      <c r="BI4603" s="104" t="str">
        <f t="shared" si="1397"/>
        <v>RY6</v>
      </c>
    </row>
    <row r="4604" spans="56:61" hidden="1" x14ac:dyDescent="0.3">
      <c r="BD4604" t="str">
        <f t="shared" si="1396"/>
        <v>RY6CITY WISE CLINIC</v>
      </c>
      <c r="BE4604" s="104" t="s">
        <v>8325</v>
      </c>
      <c r="BF4604" s="104" t="s">
        <v>8326</v>
      </c>
      <c r="BG4604" s="104" t="s">
        <v>8325</v>
      </c>
      <c r="BH4604" s="104" t="s">
        <v>8326</v>
      </c>
      <c r="BI4604" s="104" t="str">
        <f t="shared" si="1397"/>
        <v>RY6</v>
      </c>
    </row>
    <row r="4605" spans="56:61" hidden="1" x14ac:dyDescent="0.3">
      <c r="BD4605" t="str">
        <f t="shared" si="1396"/>
        <v>RY6COLTON MILL MEDICAL CENTRE</v>
      </c>
      <c r="BE4605" s="104" t="s">
        <v>8327</v>
      </c>
      <c r="BF4605" s="104" t="s">
        <v>8328</v>
      </c>
      <c r="BG4605" s="104" t="s">
        <v>8327</v>
      </c>
      <c r="BH4605" s="104" t="s">
        <v>8328</v>
      </c>
      <c r="BI4605" s="104" t="str">
        <f t="shared" si="1397"/>
        <v>RY6</v>
      </c>
    </row>
    <row r="4606" spans="56:61" hidden="1" x14ac:dyDescent="0.3">
      <c r="BD4606" t="str">
        <f t="shared" si="1396"/>
        <v>RY6CRAVEN ROAD MEDICAL PRACTICE</v>
      </c>
      <c r="BE4606" s="104" t="s">
        <v>8421</v>
      </c>
      <c r="BF4606" s="104" t="s">
        <v>8422</v>
      </c>
      <c r="BG4606" s="104" t="s">
        <v>8421</v>
      </c>
      <c r="BH4606" s="104" t="s">
        <v>8422</v>
      </c>
      <c r="BI4606" s="104" t="str">
        <f t="shared" si="1397"/>
        <v>RY6</v>
      </c>
    </row>
    <row r="4607" spans="56:61" hidden="1" x14ac:dyDescent="0.3">
      <c r="BD4607" t="str">
        <f t="shared" si="1396"/>
        <v>RY6CRINGLEBAR</v>
      </c>
      <c r="BE4607" s="104" t="s">
        <v>7255</v>
      </c>
      <c r="BF4607" s="104" t="s">
        <v>7256</v>
      </c>
      <c r="BG4607" s="104" t="s">
        <v>7255</v>
      </c>
      <c r="BH4607" s="104" t="s">
        <v>7256</v>
      </c>
      <c r="BI4607" s="104" t="str">
        <f t="shared" si="1397"/>
        <v>RY6</v>
      </c>
    </row>
    <row r="4608" spans="56:61" hidden="1" x14ac:dyDescent="0.3">
      <c r="BD4608" t="str">
        <f t="shared" si="1396"/>
        <v>RY6EAST LEEDS HEALTH CENTRE</v>
      </c>
      <c r="BE4608" s="104" t="s">
        <v>8329</v>
      </c>
      <c r="BF4608" s="104" t="s">
        <v>8330</v>
      </c>
      <c r="BG4608" s="104" t="s">
        <v>8329</v>
      </c>
      <c r="BH4608" s="104" t="s">
        <v>8330</v>
      </c>
      <c r="BI4608" s="104" t="str">
        <f t="shared" si="1397"/>
        <v>RY6</v>
      </c>
    </row>
    <row r="4609" spans="56:61" hidden="1" x14ac:dyDescent="0.3">
      <c r="BD4609" t="str">
        <f t="shared" si="1396"/>
        <v>RY6FOUNDRY LANE SURGERY</v>
      </c>
      <c r="BE4609" s="104" t="s">
        <v>8461</v>
      </c>
      <c r="BF4609" s="104" t="s">
        <v>8462</v>
      </c>
      <c r="BG4609" s="104" t="s">
        <v>8461</v>
      </c>
      <c r="BH4609" s="104" t="s">
        <v>8462</v>
      </c>
      <c r="BI4609" s="104" t="str">
        <f t="shared" si="1397"/>
        <v>RY6</v>
      </c>
    </row>
    <row r="4610" spans="56:61" hidden="1" x14ac:dyDescent="0.3">
      <c r="BD4610" t="str">
        <f t="shared" si="1396"/>
        <v>RY6GARFORTH CLINIC</v>
      </c>
      <c r="BE4610" s="104" t="s">
        <v>8331</v>
      </c>
      <c r="BF4610" s="104" t="s">
        <v>8332</v>
      </c>
      <c r="BG4610" s="104" t="s">
        <v>8331</v>
      </c>
      <c r="BH4610" s="104" t="s">
        <v>8332</v>
      </c>
      <c r="BI4610" s="104" t="str">
        <f t="shared" si="1397"/>
        <v>RY6</v>
      </c>
    </row>
    <row r="4611" spans="56:61" hidden="1" x14ac:dyDescent="0.3">
      <c r="BD4611" t="str">
        <f t="shared" si="1396"/>
        <v>RY6GILDERSOME CLINIC</v>
      </c>
      <c r="BE4611" s="104" t="s">
        <v>8333</v>
      </c>
      <c r="BF4611" s="104" t="s">
        <v>8334</v>
      </c>
      <c r="BG4611" s="104" t="s">
        <v>8333</v>
      </c>
      <c r="BH4611" s="104" t="s">
        <v>8334</v>
      </c>
      <c r="BI4611" s="104" t="str">
        <f t="shared" si="1397"/>
        <v>RY6</v>
      </c>
    </row>
    <row r="4612" spans="56:61" hidden="1" x14ac:dyDescent="0.3">
      <c r="BD4612" t="str">
        <f t="shared" si="1396"/>
        <v>RY6GIPTON CLINIC</v>
      </c>
      <c r="BE4612" s="104" t="s">
        <v>8335</v>
      </c>
      <c r="BF4612" s="104" t="s">
        <v>8336</v>
      </c>
      <c r="BG4612" s="104" t="s">
        <v>8335</v>
      </c>
      <c r="BH4612" s="104" t="s">
        <v>8336</v>
      </c>
      <c r="BI4612" s="104" t="str">
        <f t="shared" si="1397"/>
        <v>RY6</v>
      </c>
    </row>
    <row r="4613" spans="56:61" hidden="1" x14ac:dyDescent="0.3">
      <c r="BD4613" t="str">
        <f t="shared" si="1396"/>
        <v>RY6GUISELEY CLINIC</v>
      </c>
      <c r="BE4613" s="104" t="s">
        <v>8337</v>
      </c>
      <c r="BF4613" s="104" t="s">
        <v>8338</v>
      </c>
      <c r="BG4613" s="104" t="s">
        <v>8337</v>
      </c>
      <c r="BH4613" s="104" t="s">
        <v>8338</v>
      </c>
      <c r="BI4613" s="104" t="str">
        <f t="shared" si="1397"/>
        <v>RY6</v>
      </c>
    </row>
    <row r="4614" spans="56:61" hidden="1" x14ac:dyDescent="0.3">
      <c r="BD4614" t="str">
        <f t="shared" si="1396"/>
        <v>RY6HALTON CLINIC</v>
      </c>
      <c r="BE4614" s="104" t="s">
        <v>8339</v>
      </c>
      <c r="BF4614" s="104" t="s">
        <v>8340</v>
      </c>
      <c r="BG4614" s="104" t="s">
        <v>8339</v>
      </c>
      <c r="BH4614" s="104" t="s">
        <v>8340</v>
      </c>
      <c r="BI4614" s="104" t="str">
        <f t="shared" si="1397"/>
        <v>RY6</v>
      </c>
    </row>
    <row r="4615" spans="56:61" hidden="1" x14ac:dyDescent="0.3">
      <c r="BD4615" t="str">
        <f t="shared" si="1396"/>
        <v>RY6HANNAH HOUSE</v>
      </c>
      <c r="BE4615" s="104" t="s">
        <v>8341</v>
      </c>
      <c r="BF4615" s="104" t="s">
        <v>8342</v>
      </c>
      <c r="BG4615" s="104" t="s">
        <v>8341</v>
      </c>
      <c r="BH4615" s="104" t="s">
        <v>8342</v>
      </c>
      <c r="BI4615" s="104" t="str">
        <f t="shared" si="1397"/>
        <v>RY6</v>
      </c>
    </row>
    <row r="4616" spans="56:61" hidden="1" x14ac:dyDescent="0.3">
      <c r="BD4616" t="str">
        <f t="shared" si="1396"/>
        <v>RY6HAREHILLS CHILDRENS CENTRE</v>
      </c>
      <c r="BE4616" s="104" t="s">
        <v>8343</v>
      </c>
      <c r="BF4616" s="104" t="s">
        <v>8344</v>
      </c>
      <c r="BG4616" s="104" t="s">
        <v>8343</v>
      </c>
      <c r="BH4616" s="104" t="s">
        <v>8344</v>
      </c>
      <c r="BI4616" s="104" t="str">
        <f t="shared" si="1397"/>
        <v>RY6</v>
      </c>
    </row>
    <row r="4617" spans="56:61" hidden="1" x14ac:dyDescent="0.3">
      <c r="BD4617" t="str">
        <f t="shared" si="1396"/>
        <v>RY6HARRY BOOTH HOUSE</v>
      </c>
      <c r="BE4617" s="104" t="s">
        <v>8459</v>
      </c>
      <c r="BF4617" s="104" t="s">
        <v>8460</v>
      </c>
      <c r="BG4617" s="104" t="s">
        <v>8459</v>
      </c>
      <c r="BH4617" s="104" t="s">
        <v>8460</v>
      </c>
      <c r="BI4617" s="104" t="str">
        <f t="shared" si="1397"/>
        <v>RY6</v>
      </c>
    </row>
    <row r="4618" spans="56:61" hidden="1" x14ac:dyDescent="0.3">
      <c r="BD4618" t="str">
        <f t="shared" si="1396"/>
        <v>RY6HAWTHORN HOUSE</v>
      </c>
      <c r="BE4618" s="104" t="s">
        <v>8345</v>
      </c>
      <c r="BF4618" s="104" t="s">
        <v>8346</v>
      </c>
      <c r="BG4618" s="104" t="s">
        <v>8345</v>
      </c>
      <c r="BH4618" s="104" t="s">
        <v>8346</v>
      </c>
      <c r="BI4618" s="104" t="str">
        <f t="shared" si="1397"/>
        <v>RY6</v>
      </c>
    </row>
    <row r="4619" spans="56:61" hidden="1" x14ac:dyDescent="0.3">
      <c r="BD4619" t="str">
        <f t="shared" si="1396"/>
        <v>RY6HAWTHORN SURGERY</v>
      </c>
      <c r="BE4619" s="104" t="s">
        <v>8423</v>
      </c>
      <c r="BF4619" s="104" t="s">
        <v>8424</v>
      </c>
      <c r="BG4619" s="104" t="s">
        <v>8423</v>
      </c>
      <c r="BH4619" s="104" t="s">
        <v>8424</v>
      </c>
      <c r="BI4619" s="104" t="str">
        <f t="shared" si="1397"/>
        <v>RY6</v>
      </c>
    </row>
    <row r="4620" spans="56:61" hidden="1" x14ac:dyDescent="0.3">
      <c r="BD4620" t="str">
        <f t="shared" si="1396"/>
        <v>RY6HIGHFIELD MEDICAL CENTRE</v>
      </c>
      <c r="BE4620" s="104" t="s">
        <v>8425</v>
      </c>
      <c r="BF4620" s="104" t="s">
        <v>8426</v>
      </c>
      <c r="BG4620" s="104" t="s">
        <v>8425</v>
      </c>
      <c r="BH4620" s="104" t="s">
        <v>8426</v>
      </c>
      <c r="BI4620" s="104" t="str">
        <f t="shared" si="1397"/>
        <v>RY6</v>
      </c>
    </row>
    <row r="4621" spans="56:61" hidden="1" x14ac:dyDescent="0.3">
      <c r="BD4621" t="str">
        <f t="shared" si="1396"/>
        <v>RY6HILLFOOT SURGERY</v>
      </c>
      <c r="BE4621" s="104" t="s">
        <v>8427</v>
      </c>
      <c r="BF4621" s="104" t="s">
        <v>8428</v>
      </c>
      <c r="BG4621" s="104" t="s">
        <v>8427</v>
      </c>
      <c r="BH4621" s="104" t="s">
        <v>8428</v>
      </c>
      <c r="BI4621" s="104" t="str">
        <f t="shared" si="1397"/>
        <v>RY6</v>
      </c>
    </row>
    <row r="4622" spans="56:61" hidden="1" x14ac:dyDescent="0.3">
      <c r="BD4622" t="str">
        <f t="shared" si="1396"/>
        <v>RY6HOLT PARK HEALTH CENTRE</v>
      </c>
      <c r="BE4622" s="104" t="s">
        <v>8347</v>
      </c>
      <c r="BF4622" s="104" t="s">
        <v>8348</v>
      </c>
      <c r="BG4622" s="104" t="s">
        <v>8347</v>
      </c>
      <c r="BH4622" s="104" t="s">
        <v>8348</v>
      </c>
      <c r="BI4622" s="104" t="str">
        <f t="shared" si="1397"/>
        <v>RY6</v>
      </c>
    </row>
    <row r="4623" spans="56:61" hidden="1" x14ac:dyDescent="0.3">
      <c r="BD4623" t="str">
        <f t="shared" si="1396"/>
        <v>RY6HORSFORTH CLINIC</v>
      </c>
      <c r="BE4623" s="104" t="s">
        <v>8349</v>
      </c>
      <c r="BF4623" s="104" t="s">
        <v>8350</v>
      </c>
      <c r="BG4623" s="104" t="s">
        <v>8349</v>
      </c>
      <c r="BH4623" s="104" t="s">
        <v>8350</v>
      </c>
      <c r="BI4623" s="104" t="str">
        <f t="shared" si="1397"/>
        <v>RY6</v>
      </c>
    </row>
    <row r="4624" spans="56:61" hidden="1" x14ac:dyDescent="0.3">
      <c r="BD4624" t="str">
        <f t="shared" ref="BD4624:BD4650" si="1398">CONCATENATE(LEFT(BE4624, 3),BF4624)</f>
        <v>RY6HUNSLET HEALTH CENTRE</v>
      </c>
      <c r="BE4624" s="104" t="s">
        <v>8351</v>
      </c>
      <c r="BF4624" s="104" t="s">
        <v>8352</v>
      </c>
      <c r="BG4624" s="104" t="s">
        <v>8351</v>
      </c>
      <c r="BH4624" s="104" t="s">
        <v>8352</v>
      </c>
      <c r="BI4624" s="104" t="str">
        <f t="shared" ref="BI4624:BI4650" si="1399">LEFT(BG4624,3)</f>
        <v>RY6</v>
      </c>
    </row>
    <row r="4625" spans="56:61" hidden="1" x14ac:dyDescent="0.3">
      <c r="BD4625" t="str">
        <f t="shared" si="1398"/>
        <v>RY6IRELAND WOOD SURGERY</v>
      </c>
      <c r="BE4625" s="104" t="s">
        <v>8455</v>
      </c>
      <c r="BF4625" s="104" t="s">
        <v>8456</v>
      </c>
      <c r="BG4625" s="104" t="s">
        <v>8455</v>
      </c>
      <c r="BH4625" s="104" t="s">
        <v>8456</v>
      </c>
      <c r="BI4625" s="104" t="str">
        <f t="shared" si="1399"/>
        <v>RY6</v>
      </c>
    </row>
    <row r="4626" spans="56:61" hidden="1" x14ac:dyDescent="0.3">
      <c r="BD4626" t="str">
        <f t="shared" si="1398"/>
        <v>RY6KIPPAX HEALTH CENTRE</v>
      </c>
      <c r="BE4626" s="104" t="s">
        <v>8353</v>
      </c>
      <c r="BF4626" s="104" t="s">
        <v>8354</v>
      </c>
      <c r="BG4626" s="104" t="s">
        <v>8353</v>
      </c>
      <c r="BH4626" s="104" t="s">
        <v>8354</v>
      </c>
      <c r="BI4626" s="104" t="str">
        <f t="shared" si="1399"/>
        <v>RY6</v>
      </c>
    </row>
    <row r="4627" spans="56:61" hidden="1" x14ac:dyDescent="0.3">
      <c r="BD4627" t="str">
        <f t="shared" si="1398"/>
        <v>RY6KIRKSTALL HEALTH CENTRE</v>
      </c>
      <c r="BE4627" s="104" t="s">
        <v>8355</v>
      </c>
      <c r="BF4627" s="104" t="s">
        <v>8356</v>
      </c>
      <c r="BG4627" s="104" t="s">
        <v>8355</v>
      </c>
      <c r="BH4627" s="104" t="s">
        <v>8356</v>
      </c>
      <c r="BI4627" s="104" t="str">
        <f t="shared" si="1399"/>
        <v>RY6</v>
      </c>
    </row>
    <row r="4628" spans="56:61" hidden="1" x14ac:dyDescent="0.3">
      <c r="BD4628" t="str">
        <f t="shared" si="1398"/>
        <v>RY6KIRKSTALL LANE MEDICAL CENTRE</v>
      </c>
      <c r="BE4628" s="104" t="s">
        <v>8429</v>
      </c>
      <c r="BF4628" s="104" t="s">
        <v>8430</v>
      </c>
      <c r="BG4628" s="104" t="s">
        <v>8429</v>
      </c>
      <c r="BH4628" s="104" t="s">
        <v>8430</v>
      </c>
      <c r="BI4628" s="104" t="str">
        <f t="shared" si="1399"/>
        <v>RY6</v>
      </c>
    </row>
    <row r="4629" spans="56:61" hidden="1" x14ac:dyDescent="0.3">
      <c r="BD4629" t="str">
        <f t="shared" si="1398"/>
        <v>RY6LEAFIELD CLINIC</v>
      </c>
      <c r="BE4629" s="104" t="s">
        <v>8357</v>
      </c>
      <c r="BF4629" s="104" t="s">
        <v>8358</v>
      </c>
      <c r="BG4629" s="104" t="s">
        <v>8357</v>
      </c>
      <c r="BH4629" s="104" t="s">
        <v>8358</v>
      </c>
      <c r="BI4629" s="104" t="str">
        <f t="shared" si="1399"/>
        <v>RY6</v>
      </c>
    </row>
    <row r="4630" spans="56:61" hidden="1" x14ac:dyDescent="0.3">
      <c r="BD4630" t="str">
        <f t="shared" si="1398"/>
        <v>RY6LEEDS CITY COLLEGE - HORSFORTH CAMPUS</v>
      </c>
      <c r="BE4630" s="104" t="s">
        <v>8451</v>
      </c>
      <c r="BF4630" s="104" t="s">
        <v>8452</v>
      </c>
      <c r="BG4630" s="104" t="s">
        <v>8451</v>
      </c>
      <c r="BH4630" s="104" t="s">
        <v>8452</v>
      </c>
      <c r="BI4630" s="104" t="str">
        <f t="shared" si="1399"/>
        <v>RY6</v>
      </c>
    </row>
    <row r="4631" spans="56:61" hidden="1" x14ac:dyDescent="0.3">
      <c r="BD4631" t="str">
        <f t="shared" si="1398"/>
        <v>RY6LEEDS CITY COLLEGE - PARK LANE CAMPUS</v>
      </c>
      <c r="BE4631" s="104" t="s">
        <v>8447</v>
      </c>
      <c r="BF4631" s="104" t="s">
        <v>8448</v>
      </c>
      <c r="BG4631" s="104" t="s">
        <v>8447</v>
      </c>
      <c r="BH4631" s="104" t="s">
        <v>8448</v>
      </c>
      <c r="BI4631" s="104" t="str">
        <f t="shared" si="1399"/>
        <v>RY6</v>
      </c>
    </row>
    <row r="4632" spans="56:61" hidden="1" x14ac:dyDescent="0.3">
      <c r="BD4632" t="str">
        <f t="shared" si="1398"/>
        <v>RY6LEEDS CITY COLLEGE - THOMAS DANBY CAMPUS</v>
      </c>
      <c r="BE4632" s="104" t="s">
        <v>8449</v>
      </c>
      <c r="BF4632" s="104" t="s">
        <v>8450</v>
      </c>
      <c r="BG4632" s="104" t="s">
        <v>8449</v>
      </c>
      <c r="BH4632" s="104" t="s">
        <v>8450</v>
      </c>
      <c r="BI4632" s="104" t="str">
        <f t="shared" si="1399"/>
        <v>RY6</v>
      </c>
    </row>
    <row r="4633" spans="56:61" hidden="1" x14ac:dyDescent="0.3">
      <c r="BD4633" t="str">
        <f t="shared" si="1398"/>
        <v>RY6LEEDS COMMUNITY EQUIPMENT SERVICE</v>
      </c>
      <c r="BE4633" s="104" t="s">
        <v>8359</v>
      </c>
      <c r="BF4633" s="104" t="s">
        <v>8360</v>
      </c>
      <c r="BG4633" s="104" t="s">
        <v>8359</v>
      </c>
      <c r="BH4633" s="104" t="s">
        <v>8360</v>
      </c>
      <c r="BI4633" s="104" t="str">
        <f t="shared" si="1399"/>
        <v>RY6</v>
      </c>
    </row>
    <row r="4634" spans="56:61" hidden="1" x14ac:dyDescent="0.3">
      <c r="BD4634" t="str">
        <f t="shared" si="1398"/>
        <v>RY6LEEDS GENERAL INFIRMARY</v>
      </c>
      <c r="BE4634" s="104" t="s">
        <v>7245</v>
      </c>
      <c r="BF4634" s="104" t="s">
        <v>3038</v>
      </c>
      <c r="BG4634" s="104" t="s">
        <v>7245</v>
      </c>
      <c r="BH4634" s="104" t="s">
        <v>3038</v>
      </c>
      <c r="BI4634" s="104" t="str">
        <f t="shared" si="1399"/>
        <v>RY6</v>
      </c>
    </row>
    <row r="4635" spans="56:61" hidden="1" x14ac:dyDescent="0.3">
      <c r="BD4635" t="str">
        <f t="shared" si="1398"/>
        <v>RY6LEEDS STUDENT MEDICAL PRACTICE</v>
      </c>
      <c r="BE4635" s="104" t="s">
        <v>8431</v>
      </c>
      <c r="BF4635" s="104" t="s">
        <v>8432</v>
      </c>
      <c r="BG4635" s="104" t="s">
        <v>8431</v>
      </c>
      <c r="BH4635" s="104" t="s">
        <v>8432</v>
      </c>
      <c r="BI4635" s="104" t="str">
        <f t="shared" si="1399"/>
        <v>RY6</v>
      </c>
    </row>
    <row r="4636" spans="56:61" hidden="1" x14ac:dyDescent="0.3">
      <c r="BD4636" t="str">
        <f t="shared" si="1398"/>
        <v>RY6LITTLE WOODHOUSE HALL</v>
      </c>
      <c r="BE4636" s="104" t="s">
        <v>8361</v>
      </c>
      <c r="BF4636" s="104" t="s">
        <v>8362</v>
      </c>
      <c r="BG4636" s="104" t="s">
        <v>8361</v>
      </c>
      <c r="BH4636" s="104" t="s">
        <v>8362</v>
      </c>
      <c r="BI4636" s="104" t="str">
        <f t="shared" si="1399"/>
        <v>RY6</v>
      </c>
    </row>
    <row r="4637" spans="56:61" hidden="1" x14ac:dyDescent="0.3">
      <c r="BD4637" t="str">
        <f t="shared" si="1398"/>
        <v>RY6MANOR PARK SURGERY</v>
      </c>
      <c r="BE4637" s="104" t="s">
        <v>8457</v>
      </c>
      <c r="BF4637" s="104" t="s">
        <v>8458</v>
      </c>
      <c r="BG4637" s="104" t="s">
        <v>8457</v>
      </c>
      <c r="BH4637" s="104" t="s">
        <v>8458</v>
      </c>
      <c r="BI4637" s="104" t="str">
        <f t="shared" si="1399"/>
        <v>RY6</v>
      </c>
    </row>
    <row r="4638" spans="56:61" hidden="1" x14ac:dyDescent="0.3">
      <c r="BD4638" t="str">
        <f t="shared" si="1398"/>
        <v>RY6MEANWOOD HEALTH CENTRE</v>
      </c>
      <c r="BE4638" s="104" t="s">
        <v>8363</v>
      </c>
      <c r="BF4638" s="104" t="s">
        <v>8364</v>
      </c>
      <c r="BG4638" s="104" t="s">
        <v>8363</v>
      </c>
      <c r="BH4638" s="104" t="s">
        <v>8364</v>
      </c>
      <c r="BI4638" s="104" t="str">
        <f t="shared" si="1399"/>
        <v>RY6</v>
      </c>
    </row>
    <row r="4639" spans="56:61" hidden="1" x14ac:dyDescent="0.3">
      <c r="BD4639" t="str">
        <f t="shared" si="1398"/>
        <v>RY6MIDDLETON COMMUNITY HEALTH CENTRE</v>
      </c>
      <c r="BE4639" s="104" t="s">
        <v>8365</v>
      </c>
      <c r="BF4639" s="104" t="s">
        <v>8366</v>
      </c>
      <c r="BG4639" s="104" t="s">
        <v>8365</v>
      </c>
      <c r="BH4639" s="104" t="s">
        <v>8366</v>
      </c>
      <c r="BI4639" s="104" t="str">
        <f t="shared" si="1399"/>
        <v>RY6</v>
      </c>
    </row>
    <row r="4640" spans="56:61" hidden="1" x14ac:dyDescent="0.3">
      <c r="BD4640" t="str">
        <f t="shared" si="1398"/>
        <v>RY6MORLEY HEALTH CENTRE</v>
      </c>
      <c r="BE4640" s="104" t="s">
        <v>8367</v>
      </c>
      <c r="BF4640" s="104" t="s">
        <v>8368</v>
      </c>
      <c r="BG4640" s="104" t="s">
        <v>8367</v>
      </c>
      <c r="BH4640" s="104" t="s">
        <v>8368</v>
      </c>
      <c r="BI4640" s="104" t="str">
        <f t="shared" si="1399"/>
        <v>RY6</v>
      </c>
    </row>
    <row r="4641" spans="56:61" hidden="1" x14ac:dyDescent="0.3">
      <c r="BD4641" t="str">
        <f t="shared" si="1398"/>
        <v>RY6NEW CROFT SURGERY</v>
      </c>
      <c r="BE4641" s="104" t="s">
        <v>8433</v>
      </c>
      <c r="BF4641" s="104" t="s">
        <v>8434</v>
      </c>
      <c r="BG4641" s="104" t="s">
        <v>8433</v>
      </c>
      <c r="BH4641" s="104" t="s">
        <v>8434</v>
      </c>
      <c r="BI4641" s="104" t="str">
        <f t="shared" si="1399"/>
        <v>RY6</v>
      </c>
    </row>
    <row r="4642" spans="56:61" hidden="1" x14ac:dyDescent="0.3">
      <c r="BD4642" t="str">
        <f t="shared" si="1398"/>
        <v>RY6NORTH WEST HOUSE (PCT HQ)</v>
      </c>
      <c r="BE4642" s="104" t="s">
        <v>8369</v>
      </c>
      <c r="BF4642" s="104" t="s">
        <v>8370</v>
      </c>
      <c r="BG4642" s="104" t="s">
        <v>8369</v>
      </c>
      <c r="BH4642" s="104" t="s">
        <v>8370</v>
      </c>
      <c r="BI4642" s="104" t="str">
        <f t="shared" si="1399"/>
        <v>RY6</v>
      </c>
    </row>
    <row r="4643" spans="56:61" hidden="1" x14ac:dyDescent="0.3">
      <c r="BD4643" t="str">
        <f t="shared" si="1398"/>
        <v>RY6OFFENDER HEALTHCARE - LEEDS</v>
      </c>
      <c r="BE4643" s="104" t="s">
        <v>8467</v>
      </c>
      <c r="BF4643" s="104" t="s">
        <v>8468</v>
      </c>
      <c r="BG4643" s="104" t="s">
        <v>8467</v>
      </c>
      <c r="BH4643" s="104" t="s">
        <v>8468</v>
      </c>
      <c r="BI4643" s="104" t="str">
        <f t="shared" si="1399"/>
        <v>RY6</v>
      </c>
    </row>
    <row r="4644" spans="56:61" hidden="1" x14ac:dyDescent="0.3">
      <c r="BD4644" t="str">
        <f t="shared" si="1398"/>
        <v>RY6OFFENDER HEALTHCARE - WEALSTUN</v>
      </c>
      <c r="BE4644" s="104" t="s">
        <v>8471</v>
      </c>
      <c r="BF4644" s="104" t="s">
        <v>8472</v>
      </c>
      <c r="BG4644" s="104" t="s">
        <v>8471</v>
      </c>
      <c r="BH4644" s="104" t="s">
        <v>8472</v>
      </c>
      <c r="BI4644" s="104" t="str">
        <f t="shared" si="1399"/>
        <v>RY6</v>
      </c>
    </row>
    <row r="4645" spans="56:61" hidden="1" x14ac:dyDescent="0.3">
      <c r="BD4645" t="str">
        <f t="shared" si="1398"/>
        <v>RY6OFFENDER HEALTHCARE - WETHERBY</v>
      </c>
      <c r="BE4645" s="104" t="s">
        <v>8469</v>
      </c>
      <c r="BF4645" s="104" t="s">
        <v>8470</v>
      </c>
      <c r="BG4645" s="104" t="s">
        <v>8469</v>
      </c>
      <c r="BH4645" s="104" t="s">
        <v>8470</v>
      </c>
      <c r="BI4645" s="104" t="str">
        <f t="shared" si="1399"/>
        <v>RY6</v>
      </c>
    </row>
    <row r="4646" spans="56:61" hidden="1" x14ac:dyDescent="0.3">
      <c r="BD4646" t="str">
        <f t="shared" si="1398"/>
        <v>RY6OSMONDTHORPE ONE STOP SHOP</v>
      </c>
      <c r="BE4646" s="104" t="s">
        <v>7257</v>
      </c>
      <c r="BF4646" s="104" t="s">
        <v>7258</v>
      </c>
      <c r="BG4646" s="104" t="s">
        <v>7257</v>
      </c>
      <c r="BH4646" s="104" t="s">
        <v>7258</v>
      </c>
      <c r="BI4646" s="104" t="str">
        <f t="shared" si="1399"/>
        <v>RY6</v>
      </c>
    </row>
    <row r="4647" spans="56:61" hidden="1" x14ac:dyDescent="0.3">
      <c r="BD4647" t="str">
        <f t="shared" si="1398"/>
        <v>RY6OTLEY CLINIC</v>
      </c>
      <c r="BE4647" s="104" t="s">
        <v>8371</v>
      </c>
      <c r="BF4647" s="104" t="s">
        <v>8372</v>
      </c>
      <c r="BG4647" s="104" t="s">
        <v>8371</v>
      </c>
      <c r="BH4647" s="104" t="s">
        <v>8372</v>
      </c>
      <c r="BI4647" s="104" t="str">
        <f t="shared" si="1399"/>
        <v>RY6</v>
      </c>
    </row>
    <row r="4648" spans="56:61" hidden="1" x14ac:dyDescent="0.3">
      <c r="BD4648" t="str">
        <f t="shared" si="1398"/>
        <v>RY6PARK EDGE MEDICAL CENTRE</v>
      </c>
      <c r="BE4648" s="104" t="s">
        <v>8373</v>
      </c>
      <c r="BF4648" s="104" t="s">
        <v>8374</v>
      </c>
      <c r="BG4648" s="104" t="s">
        <v>8373</v>
      </c>
      <c r="BH4648" s="104" t="s">
        <v>8374</v>
      </c>
      <c r="BI4648" s="104" t="str">
        <f t="shared" si="1399"/>
        <v>RY6</v>
      </c>
    </row>
    <row r="4649" spans="56:61" hidden="1" x14ac:dyDescent="0.3">
      <c r="BD4649" t="str">
        <f t="shared" si="1398"/>
        <v>RY6PARK EDGE PRACTICE</v>
      </c>
      <c r="BE4649" s="104" t="s">
        <v>8435</v>
      </c>
      <c r="BF4649" s="104" t="s">
        <v>8436</v>
      </c>
      <c r="BG4649" s="104" t="s">
        <v>8435</v>
      </c>
      <c r="BH4649" s="104" t="s">
        <v>8436</v>
      </c>
      <c r="BI4649" s="104" t="str">
        <f t="shared" si="1399"/>
        <v>RY6</v>
      </c>
    </row>
    <row r="4650" spans="56:61" hidden="1" x14ac:dyDescent="0.3">
      <c r="BD4650" t="str">
        <f t="shared" si="1398"/>
        <v>RY6PARK ROAD MEDICAL CENTRE</v>
      </c>
      <c r="BE4650" s="104" t="s">
        <v>8437</v>
      </c>
      <c r="BF4650" s="104" t="s">
        <v>8438</v>
      </c>
      <c r="BG4650" s="104" t="s">
        <v>8437</v>
      </c>
      <c r="BH4650" s="104" t="s">
        <v>8438</v>
      </c>
      <c r="BI4650" s="104" t="str">
        <f t="shared" si="1399"/>
        <v>RY6</v>
      </c>
    </row>
    <row r="4651" spans="56:61" hidden="1" x14ac:dyDescent="0.3">
      <c r="BD4651" t="str">
        <f t="shared" ref="BD4651:BD4714" si="1400">CONCATENATE(LEFT(BE4651, 3),BF4651)</f>
        <v>RY6PARKSIDE COMMUNITY HEALTH CENTRE</v>
      </c>
      <c r="BE4651" s="104" t="s">
        <v>8375</v>
      </c>
      <c r="BF4651" s="104" t="s">
        <v>8376</v>
      </c>
      <c r="BG4651" s="104" t="s">
        <v>8375</v>
      </c>
      <c r="BH4651" s="104" t="s">
        <v>8376</v>
      </c>
      <c r="BI4651" s="104" t="str">
        <f t="shared" ref="BI4651:BI4714" si="1401">LEFT(BG4651,3)</f>
        <v>RY6</v>
      </c>
    </row>
    <row r="4652" spans="56:61" hidden="1" x14ac:dyDescent="0.3">
      <c r="BD4652" t="str">
        <f t="shared" si="1400"/>
        <v>RY6PRIORY VIEW MEDICAL CENTRE</v>
      </c>
      <c r="BE4652" s="104" t="s">
        <v>8453</v>
      </c>
      <c r="BF4652" s="104" t="s">
        <v>8454</v>
      </c>
      <c r="BG4652" s="104" t="s">
        <v>8453</v>
      </c>
      <c r="BH4652" s="104" t="s">
        <v>8454</v>
      </c>
      <c r="BI4652" s="104" t="str">
        <f t="shared" si="1401"/>
        <v>RY6</v>
      </c>
    </row>
    <row r="4653" spans="56:61" hidden="1" x14ac:dyDescent="0.3">
      <c r="BD4653" t="str">
        <f t="shared" si="1400"/>
        <v>RY6PUDSEY HEALTH CENTRE</v>
      </c>
      <c r="BE4653" s="104" t="s">
        <v>8377</v>
      </c>
      <c r="BF4653" s="104" t="s">
        <v>8378</v>
      </c>
      <c r="BG4653" s="104" t="s">
        <v>8377</v>
      </c>
      <c r="BH4653" s="104" t="s">
        <v>8378</v>
      </c>
      <c r="BI4653" s="104" t="str">
        <f t="shared" si="1401"/>
        <v>RY6</v>
      </c>
    </row>
    <row r="4654" spans="56:61" hidden="1" x14ac:dyDescent="0.3">
      <c r="BD4654" t="str">
        <f t="shared" si="1400"/>
        <v>RY6REGINALD CENTRE</v>
      </c>
      <c r="BE4654" s="104" t="s">
        <v>8379</v>
      </c>
      <c r="BF4654" s="104" t="s">
        <v>8380</v>
      </c>
      <c r="BG4654" s="104" t="s">
        <v>8379</v>
      </c>
      <c r="BH4654" s="104" t="s">
        <v>8380</v>
      </c>
      <c r="BI4654" s="104" t="str">
        <f t="shared" si="1401"/>
        <v>RY6</v>
      </c>
    </row>
    <row r="4655" spans="56:61" hidden="1" x14ac:dyDescent="0.3">
      <c r="BD4655" t="str">
        <f t="shared" si="1400"/>
        <v>RY6RICHMOND HOUSE</v>
      </c>
      <c r="BE4655" s="104" t="s">
        <v>8381</v>
      </c>
      <c r="BF4655" s="104" t="s">
        <v>8382</v>
      </c>
      <c r="BG4655" s="104" t="s">
        <v>8381</v>
      </c>
      <c r="BH4655" s="104" t="s">
        <v>8382</v>
      </c>
      <c r="BI4655" s="104" t="str">
        <f t="shared" si="1401"/>
        <v>RY6</v>
      </c>
    </row>
    <row r="4656" spans="56:61" hidden="1" x14ac:dyDescent="0.3">
      <c r="BD4656" t="str">
        <f t="shared" si="1400"/>
        <v>RY6ROBIN LANE MEDICAL CENTRE</v>
      </c>
      <c r="BE4656" s="104" t="s">
        <v>8439</v>
      </c>
      <c r="BF4656" s="104" t="s">
        <v>8440</v>
      </c>
      <c r="BG4656" s="104" t="s">
        <v>8439</v>
      </c>
      <c r="BH4656" s="104" t="s">
        <v>8440</v>
      </c>
      <c r="BI4656" s="104" t="str">
        <f t="shared" si="1401"/>
        <v>RY6</v>
      </c>
    </row>
    <row r="4657" spans="56:61" hidden="1" x14ac:dyDescent="0.3">
      <c r="BD4657" t="str">
        <f t="shared" si="1400"/>
        <v>RY6ROTHWELL HEALTH CENTRE</v>
      </c>
      <c r="BE4657" s="104" t="s">
        <v>8383</v>
      </c>
      <c r="BF4657" s="104" t="s">
        <v>8384</v>
      </c>
      <c r="BG4657" s="104" t="s">
        <v>8383</v>
      </c>
      <c r="BH4657" s="104" t="s">
        <v>8384</v>
      </c>
      <c r="BI4657" s="104" t="str">
        <f t="shared" si="1401"/>
        <v>RY6</v>
      </c>
    </row>
    <row r="4658" spans="56:61" hidden="1" x14ac:dyDescent="0.3">
      <c r="BD4658" t="str">
        <f t="shared" si="1400"/>
        <v>RY6RUTLAND LODGE MEDICAL PRACTICE</v>
      </c>
      <c r="BE4658" s="104" t="s">
        <v>8385</v>
      </c>
      <c r="BF4658" s="104" t="s">
        <v>8386</v>
      </c>
      <c r="BG4658" s="104" t="s">
        <v>8385</v>
      </c>
      <c r="BH4658" s="104" t="s">
        <v>8386</v>
      </c>
      <c r="BI4658" s="104" t="str">
        <f t="shared" si="1401"/>
        <v>RY6</v>
      </c>
    </row>
    <row r="4659" spans="56:61" hidden="1" x14ac:dyDescent="0.3">
      <c r="BD4659" t="str">
        <f t="shared" si="1400"/>
        <v>RY6SCOTT HALL LEISURE CENTRE</v>
      </c>
      <c r="BE4659" s="104" t="s">
        <v>8441</v>
      </c>
      <c r="BF4659" s="104" t="s">
        <v>8442</v>
      </c>
      <c r="BG4659" s="104" t="s">
        <v>8441</v>
      </c>
      <c r="BH4659" s="104" t="s">
        <v>8442</v>
      </c>
      <c r="BI4659" s="104" t="str">
        <f t="shared" si="1401"/>
        <v>RY6</v>
      </c>
    </row>
    <row r="4660" spans="56:61" hidden="1" x14ac:dyDescent="0.3">
      <c r="BD4660" t="str">
        <f t="shared" si="1400"/>
        <v>RY6SEACROFT CLINIC</v>
      </c>
      <c r="BE4660" s="104" t="s">
        <v>8387</v>
      </c>
      <c r="BF4660" s="104" t="s">
        <v>8388</v>
      </c>
      <c r="BG4660" s="104" t="s">
        <v>8387</v>
      </c>
      <c r="BH4660" s="104" t="s">
        <v>8388</v>
      </c>
      <c r="BI4660" s="104" t="str">
        <f t="shared" si="1401"/>
        <v>RY6</v>
      </c>
    </row>
    <row r="4661" spans="56:61" hidden="1" x14ac:dyDescent="0.3">
      <c r="BD4661" t="str">
        <f t="shared" si="1400"/>
        <v>RY6SEACROFT HOSPITAL</v>
      </c>
      <c r="BE4661" s="104" t="s">
        <v>7259</v>
      </c>
      <c r="BF4661" s="104" t="s">
        <v>7260</v>
      </c>
      <c r="BG4661" s="104" t="s">
        <v>7259</v>
      </c>
      <c r="BH4661" s="104" t="s">
        <v>7260</v>
      </c>
      <c r="BI4661" s="104" t="str">
        <f t="shared" si="1401"/>
        <v>RY6</v>
      </c>
    </row>
    <row r="4662" spans="56:61" hidden="1" x14ac:dyDescent="0.3">
      <c r="BD4662" t="str">
        <f t="shared" si="1400"/>
        <v>RY6SEACROFT ONE STOP SHOP</v>
      </c>
      <c r="BE4662" s="104" t="s">
        <v>7261</v>
      </c>
      <c r="BF4662" s="104" t="s">
        <v>3090</v>
      </c>
      <c r="BG4662" s="104" t="s">
        <v>7261</v>
      </c>
      <c r="BH4662" s="104" t="s">
        <v>3090</v>
      </c>
      <c r="BI4662" s="104" t="str">
        <f t="shared" si="1401"/>
        <v>RY6</v>
      </c>
    </row>
    <row r="4663" spans="56:61" hidden="1" x14ac:dyDescent="0.3">
      <c r="BD4663" t="str">
        <f t="shared" si="1400"/>
        <v>RY6SHAFTSBURY HOUSE</v>
      </c>
      <c r="BE4663" s="104" t="s">
        <v>8389</v>
      </c>
      <c r="BF4663" s="104" t="s">
        <v>8390</v>
      </c>
      <c r="BG4663" s="104" t="s">
        <v>8389</v>
      </c>
      <c r="BH4663" s="104" t="s">
        <v>8390</v>
      </c>
      <c r="BI4663" s="104" t="str">
        <f t="shared" si="1401"/>
        <v>RY6</v>
      </c>
    </row>
    <row r="4664" spans="56:61" hidden="1" x14ac:dyDescent="0.3">
      <c r="BD4664" t="str">
        <f t="shared" si="1400"/>
        <v>RY6ST GEORGES CENTRE</v>
      </c>
      <c r="BE4664" s="104" t="s">
        <v>8391</v>
      </c>
      <c r="BF4664" s="104" t="s">
        <v>8392</v>
      </c>
      <c r="BG4664" s="104" t="s">
        <v>8391</v>
      </c>
      <c r="BH4664" s="104" t="s">
        <v>8392</v>
      </c>
      <c r="BI4664" s="104" t="str">
        <f t="shared" si="1401"/>
        <v>RY6</v>
      </c>
    </row>
    <row r="4665" spans="56:61" hidden="1" x14ac:dyDescent="0.3">
      <c r="BD4665" t="str">
        <f t="shared" si="1400"/>
        <v>RY6ST MARY'S HOSPITAL</v>
      </c>
      <c r="BE4665" s="104" t="s">
        <v>7254</v>
      </c>
      <c r="BF4665" s="104" t="s">
        <v>1216</v>
      </c>
      <c r="BG4665" s="104" t="s">
        <v>7254</v>
      </c>
      <c r="BH4665" s="104" t="s">
        <v>1216</v>
      </c>
      <c r="BI4665" s="104" t="str">
        <f t="shared" si="1401"/>
        <v>RY6</v>
      </c>
    </row>
    <row r="4666" spans="56:61" hidden="1" x14ac:dyDescent="0.3">
      <c r="BD4666" t="str">
        <f t="shared" si="1400"/>
        <v>RY6STOCKDALE HOUSE</v>
      </c>
      <c r="BE4666" s="104" t="s">
        <v>8393</v>
      </c>
      <c r="BF4666" s="104" t="s">
        <v>8394</v>
      </c>
      <c r="BG4666" s="104" t="s">
        <v>8393</v>
      </c>
      <c r="BH4666" s="104" t="s">
        <v>8394</v>
      </c>
      <c r="BI4666" s="104" t="str">
        <f t="shared" si="1401"/>
        <v>RY6</v>
      </c>
    </row>
    <row r="4667" spans="56:61" hidden="1" x14ac:dyDescent="0.3">
      <c r="BD4667" t="str">
        <f t="shared" si="1400"/>
        <v>RY6STREET LANE PRACTICE</v>
      </c>
      <c r="BE4667" s="104" t="s">
        <v>8463</v>
      </c>
      <c r="BF4667" s="104" t="s">
        <v>8464</v>
      </c>
      <c r="BG4667" s="104" t="s">
        <v>8463</v>
      </c>
      <c r="BH4667" s="104" t="s">
        <v>8464</v>
      </c>
      <c r="BI4667" s="104" t="str">
        <f t="shared" si="1401"/>
        <v>RY6</v>
      </c>
    </row>
    <row r="4668" spans="56:61" hidden="1" x14ac:dyDescent="0.3">
      <c r="BD4668" t="str">
        <f t="shared" si="1400"/>
        <v>RY6SUNFIELD MEDICAL CENTRE</v>
      </c>
      <c r="BE4668" s="104" t="s">
        <v>8395</v>
      </c>
      <c r="BF4668" s="104" t="s">
        <v>8396</v>
      </c>
      <c r="BG4668" s="104" t="s">
        <v>8395</v>
      </c>
      <c r="BH4668" s="104" t="s">
        <v>8396</v>
      </c>
      <c r="BI4668" s="104" t="str">
        <f t="shared" si="1401"/>
        <v>RY6</v>
      </c>
    </row>
    <row r="4669" spans="56:61" hidden="1" x14ac:dyDescent="0.3">
      <c r="BD4669" t="str">
        <f t="shared" si="1400"/>
        <v>RY6SWILLINGTON CLINIC</v>
      </c>
      <c r="BE4669" s="104" t="s">
        <v>8397</v>
      </c>
      <c r="BF4669" s="104" t="s">
        <v>8398</v>
      </c>
      <c r="BG4669" s="104" t="s">
        <v>8397</v>
      </c>
      <c r="BH4669" s="104" t="s">
        <v>8398</v>
      </c>
      <c r="BI4669" s="104" t="str">
        <f t="shared" si="1401"/>
        <v>RY6</v>
      </c>
    </row>
    <row r="4670" spans="56:61" hidden="1" x14ac:dyDescent="0.3">
      <c r="BD4670" t="str">
        <f t="shared" si="1400"/>
        <v>RY6THORNTON MEDICAL CENTRE</v>
      </c>
      <c r="BE4670" s="104" t="s">
        <v>8399</v>
      </c>
      <c r="BF4670" s="104" t="s">
        <v>8400</v>
      </c>
      <c r="BG4670" s="104" t="s">
        <v>8399</v>
      </c>
      <c r="BH4670" s="104" t="s">
        <v>8400</v>
      </c>
      <c r="BI4670" s="104" t="str">
        <f t="shared" si="1401"/>
        <v>RY6</v>
      </c>
    </row>
    <row r="4671" spans="56:61" hidden="1" x14ac:dyDescent="0.3">
      <c r="BD4671" t="str">
        <f t="shared" si="1400"/>
        <v>RY6TINSHILL LANE SURGERY</v>
      </c>
      <c r="BE4671" s="104" t="s">
        <v>8443</v>
      </c>
      <c r="BF4671" s="104" t="s">
        <v>8444</v>
      </c>
      <c r="BG4671" s="104" t="s">
        <v>8443</v>
      </c>
      <c r="BH4671" s="104" t="s">
        <v>8444</v>
      </c>
      <c r="BI4671" s="104" t="str">
        <f t="shared" si="1401"/>
        <v>RY6</v>
      </c>
    </row>
    <row r="4672" spans="56:61" hidden="1" x14ac:dyDescent="0.3">
      <c r="BD4672" t="str">
        <f t="shared" si="1400"/>
        <v>RY6WEST LODGE SURGERY</v>
      </c>
      <c r="BE4672" s="104" t="s">
        <v>8465</v>
      </c>
      <c r="BF4672" s="104" t="s">
        <v>8466</v>
      </c>
      <c r="BG4672" s="104" t="s">
        <v>8465</v>
      </c>
      <c r="BH4672" s="104" t="s">
        <v>8466</v>
      </c>
      <c r="BI4672" s="104" t="str">
        <f t="shared" si="1401"/>
        <v>RY6</v>
      </c>
    </row>
    <row r="4673" spans="56:61" hidden="1" x14ac:dyDescent="0.3">
      <c r="BD4673" t="str">
        <f t="shared" si="1400"/>
        <v>RY6WESTGATE SURGERY</v>
      </c>
      <c r="BE4673" s="104" t="s">
        <v>8401</v>
      </c>
      <c r="BF4673" s="104" t="s">
        <v>8402</v>
      </c>
      <c r="BG4673" s="104" t="s">
        <v>8401</v>
      </c>
      <c r="BH4673" s="104" t="s">
        <v>8402</v>
      </c>
      <c r="BI4673" s="104" t="str">
        <f t="shared" si="1401"/>
        <v>RY6</v>
      </c>
    </row>
    <row r="4674" spans="56:61" hidden="1" x14ac:dyDescent="0.3">
      <c r="BD4674" t="str">
        <f t="shared" si="1400"/>
        <v>RY6WETHERBY HEALTH CENTRE</v>
      </c>
      <c r="BE4674" s="104" t="s">
        <v>8403</v>
      </c>
      <c r="BF4674" s="104" t="s">
        <v>8404</v>
      </c>
      <c r="BG4674" s="104" t="s">
        <v>8403</v>
      </c>
      <c r="BH4674" s="104" t="s">
        <v>8404</v>
      </c>
      <c r="BI4674" s="104" t="str">
        <f t="shared" si="1401"/>
        <v>RY6</v>
      </c>
    </row>
    <row r="4675" spans="56:61" hidden="1" x14ac:dyDescent="0.3">
      <c r="BD4675" t="str">
        <f t="shared" si="1400"/>
        <v>RY6WHARFEDALE HOSPITAL</v>
      </c>
      <c r="BE4675" s="104" t="s">
        <v>7262</v>
      </c>
      <c r="BF4675" s="104" t="s">
        <v>7263</v>
      </c>
      <c r="BG4675" s="104" t="s">
        <v>7262</v>
      </c>
      <c r="BH4675" s="104" t="s">
        <v>7263</v>
      </c>
      <c r="BI4675" s="104" t="str">
        <f t="shared" si="1401"/>
        <v>RY6</v>
      </c>
    </row>
    <row r="4676" spans="56:61" hidden="1" x14ac:dyDescent="0.3">
      <c r="BD4676" t="str">
        <f t="shared" si="1400"/>
        <v>RY6WHITEHALL SURGERY</v>
      </c>
      <c r="BE4676" s="104" t="s">
        <v>8445</v>
      </c>
      <c r="BF4676" s="104" t="s">
        <v>8446</v>
      </c>
      <c r="BG4676" s="104" t="s">
        <v>8445</v>
      </c>
      <c r="BH4676" s="104" t="s">
        <v>8446</v>
      </c>
      <c r="BI4676" s="104" t="str">
        <f t="shared" si="1401"/>
        <v>RY6</v>
      </c>
    </row>
    <row r="4677" spans="56:61" hidden="1" x14ac:dyDescent="0.3">
      <c r="BD4677" t="str">
        <f t="shared" si="1400"/>
        <v>RY6WIRA HOUSE</v>
      </c>
      <c r="BE4677" s="104" t="s">
        <v>8405</v>
      </c>
      <c r="BF4677" s="104" t="s">
        <v>8406</v>
      </c>
      <c r="BG4677" s="104" t="s">
        <v>8405</v>
      </c>
      <c r="BH4677" s="104" t="s">
        <v>8406</v>
      </c>
      <c r="BI4677" s="104" t="str">
        <f t="shared" si="1401"/>
        <v>RY6</v>
      </c>
    </row>
    <row r="4678" spans="56:61" hidden="1" x14ac:dyDescent="0.3">
      <c r="BD4678" t="str">
        <f t="shared" si="1400"/>
        <v>RY6WOODHOUSE HEALTH CENTRE</v>
      </c>
      <c r="BE4678" s="104" t="s">
        <v>8407</v>
      </c>
      <c r="BF4678" s="104" t="s">
        <v>8408</v>
      </c>
      <c r="BG4678" s="104" t="s">
        <v>8407</v>
      </c>
      <c r="BH4678" s="104" t="s">
        <v>8408</v>
      </c>
      <c r="BI4678" s="104" t="str">
        <f t="shared" si="1401"/>
        <v>RY6</v>
      </c>
    </row>
    <row r="4679" spans="56:61" hidden="1" x14ac:dyDescent="0.3">
      <c r="BD4679" t="str">
        <f t="shared" si="1400"/>
        <v>RY6WOODSLEY ROAD HEALTH CENTRE</v>
      </c>
      <c r="BE4679" s="104" t="s">
        <v>8409</v>
      </c>
      <c r="BF4679" s="104" t="s">
        <v>8410</v>
      </c>
      <c r="BG4679" s="104" t="s">
        <v>8409</v>
      </c>
      <c r="BH4679" s="104" t="s">
        <v>8410</v>
      </c>
      <c r="BI4679" s="104" t="str">
        <f t="shared" si="1401"/>
        <v>RY6</v>
      </c>
    </row>
    <row r="4680" spans="56:61" hidden="1" x14ac:dyDescent="0.3">
      <c r="BD4680" t="str">
        <f t="shared" si="1400"/>
        <v>RY6WORTLEY BECK HEALTH CENTRE</v>
      </c>
      <c r="BE4680" s="104" t="s">
        <v>8411</v>
      </c>
      <c r="BF4680" s="104" t="s">
        <v>8412</v>
      </c>
      <c r="BG4680" s="104" t="s">
        <v>8411</v>
      </c>
      <c r="BH4680" s="104" t="s">
        <v>8412</v>
      </c>
      <c r="BI4680" s="104" t="str">
        <f t="shared" si="1401"/>
        <v>RY6</v>
      </c>
    </row>
    <row r="4681" spans="56:61" hidden="1" x14ac:dyDescent="0.3">
      <c r="BD4681" t="str">
        <f t="shared" si="1400"/>
        <v>RY6YEADON HEALTH CENTRE</v>
      </c>
      <c r="BE4681" s="104" t="s">
        <v>8413</v>
      </c>
      <c r="BF4681" s="104" t="s">
        <v>8414</v>
      </c>
      <c r="BG4681" s="104" t="s">
        <v>8413</v>
      </c>
      <c r="BH4681" s="104" t="s">
        <v>8414</v>
      </c>
      <c r="BI4681" s="104" t="str">
        <f t="shared" si="1401"/>
        <v>RY6</v>
      </c>
    </row>
    <row r="4682" spans="56:61" hidden="1" x14ac:dyDescent="0.3">
      <c r="BD4682" t="str">
        <f t="shared" si="1400"/>
        <v>RY6YORK STREET PRACTICE</v>
      </c>
      <c r="BE4682" s="104" t="s">
        <v>8415</v>
      </c>
      <c r="BF4682" s="104" t="s">
        <v>8416</v>
      </c>
      <c r="BG4682" s="104" t="s">
        <v>8415</v>
      </c>
      <c r="BH4682" s="104" t="s">
        <v>8416</v>
      </c>
      <c r="BI4682" s="104" t="str">
        <f t="shared" si="1401"/>
        <v>RY6</v>
      </c>
    </row>
    <row r="4683" spans="56:61" hidden="1" x14ac:dyDescent="0.3">
      <c r="BD4683" t="str">
        <f t="shared" si="1400"/>
        <v>RY6YORK TOWERS</v>
      </c>
      <c r="BE4683" s="104" t="s">
        <v>7264</v>
      </c>
      <c r="BF4683" s="104" t="s">
        <v>3062</v>
      </c>
      <c r="BG4683" s="104" t="s">
        <v>7264</v>
      </c>
      <c r="BH4683" s="104" t="s">
        <v>3062</v>
      </c>
      <c r="BI4683" s="104" t="str">
        <f t="shared" si="1401"/>
        <v>RY6</v>
      </c>
    </row>
    <row r="4684" spans="56:61" hidden="1" x14ac:dyDescent="0.3">
      <c r="BD4684" t="str">
        <f t="shared" si="1400"/>
        <v>RY8AMBERLEY HOUSE</v>
      </c>
      <c r="BE4684" s="104" t="s">
        <v>8707</v>
      </c>
      <c r="BF4684" s="104" t="s">
        <v>8708</v>
      </c>
      <c r="BG4684" s="104" t="s">
        <v>8707</v>
      </c>
      <c r="BH4684" s="104" t="s">
        <v>8708</v>
      </c>
      <c r="BI4684" s="104" t="str">
        <f t="shared" si="1401"/>
        <v>RY8</v>
      </c>
    </row>
    <row r="4685" spans="56:61" hidden="1" x14ac:dyDescent="0.3">
      <c r="BD4685" t="str">
        <f t="shared" si="1400"/>
        <v>RY8ASH GREEN</v>
      </c>
      <c r="BE4685" s="104" t="s">
        <v>7295</v>
      </c>
      <c r="BF4685" s="104" t="s">
        <v>7296</v>
      </c>
      <c r="BG4685" s="104" t="s">
        <v>7295</v>
      </c>
      <c r="BH4685" s="104" t="s">
        <v>7296</v>
      </c>
      <c r="BI4685" s="104" t="str">
        <f t="shared" si="1401"/>
        <v>RY8</v>
      </c>
    </row>
    <row r="4686" spans="56:61" hidden="1" x14ac:dyDescent="0.3">
      <c r="BD4686" t="str">
        <f t="shared" si="1400"/>
        <v>RY8ASHBY &amp; DISTRICT HOSPITAL</v>
      </c>
      <c r="BE4686" s="104" t="s">
        <v>7331</v>
      </c>
      <c r="BF4686" s="104" t="s">
        <v>7332</v>
      </c>
      <c r="BG4686" s="104" t="s">
        <v>7331</v>
      </c>
      <c r="BH4686" s="104" t="s">
        <v>7332</v>
      </c>
      <c r="BI4686" s="104" t="str">
        <f t="shared" si="1401"/>
        <v>RY8</v>
      </c>
    </row>
    <row r="4687" spans="56:61" hidden="1" x14ac:dyDescent="0.3">
      <c r="BD4687" t="str">
        <f t="shared" si="1400"/>
        <v>RY8BABINGTON HOSPITAL</v>
      </c>
      <c r="BE4687" s="104" t="s">
        <v>7323</v>
      </c>
      <c r="BF4687" s="104" t="s">
        <v>7324</v>
      </c>
      <c r="BG4687" s="104" t="s">
        <v>7323</v>
      </c>
      <c r="BH4687" s="104" t="s">
        <v>7324</v>
      </c>
      <c r="BI4687" s="104" t="str">
        <f t="shared" si="1401"/>
        <v>RY8</v>
      </c>
    </row>
    <row r="4688" spans="56:61" hidden="1" x14ac:dyDescent="0.3">
      <c r="BD4688" t="str">
        <f t="shared" si="1400"/>
        <v>RY8BABINGTON HOSPITAL 2</v>
      </c>
      <c r="BE4688" s="104" t="s">
        <v>7276</v>
      </c>
      <c r="BF4688" s="104" t="s">
        <v>7277</v>
      </c>
      <c r="BG4688" s="104" t="s">
        <v>7276</v>
      </c>
      <c r="BH4688" s="104" t="s">
        <v>7277</v>
      </c>
      <c r="BI4688" s="104" t="str">
        <f t="shared" si="1401"/>
        <v>RY8</v>
      </c>
    </row>
    <row r="4689" spans="56:61" hidden="1" x14ac:dyDescent="0.3">
      <c r="BD4689" t="str">
        <f t="shared" si="1400"/>
        <v>RY8BOLSOVER HOSPITAL</v>
      </c>
      <c r="BE4689" s="104" t="s">
        <v>7395</v>
      </c>
      <c r="BF4689" s="104" t="s">
        <v>7396</v>
      </c>
      <c r="BG4689" s="104" t="s">
        <v>7395</v>
      </c>
      <c r="BH4689" s="104" t="s">
        <v>7396</v>
      </c>
      <c r="BI4689" s="104" t="str">
        <f t="shared" si="1401"/>
        <v>RY8</v>
      </c>
    </row>
    <row r="4690" spans="56:61" hidden="1" x14ac:dyDescent="0.3">
      <c r="BD4690" t="str">
        <f t="shared" si="1400"/>
        <v>RY8BUXTON COTTAGE HOSPITAL</v>
      </c>
      <c r="BE4690" s="104" t="s">
        <v>7274</v>
      </c>
      <c r="BF4690" s="104" t="s">
        <v>7275</v>
      </c>
      <c r="BG4690" s="104" t="s">
        <v>7274</v>
      </c>
      <c r="BH4690" s="104" t="s">
        <v>7275</v>
      </c>
      <c r="BI4690" s="104" t="str">
        <f t="shared" si="1401"/>
        <v>RY8</v>
      </c>
    </row>
    <row r="4691" spans="56:61" hidden="1" x14ac:dyDescent="0.3">
      <c r="BD4691" t="str">
        <f t="shared" si="1400"/>
        <v>RY8BUXTON HOSPITAL</v>
      </c>
      <c r="BE4691" s="104" t="s">
        <v>7292</v>
      </c>
      <c r="BF4691" s="104" t="s">
        <v>7293</v>
      </c>
      <c r="BG4691" s="104" t="s">
        <v>7292</v>
      </c>
      <c r="BH4691" s="104" t="s">
        <v>7293</v>
      </c>
      <c r="BI4691" s="104" t="str">
        <f t="shared" si="1401"/>
        <v>RY8</v>
      </c>
    </row>
    <row r="4692" spans="56:61" hidden="1" x14ac:dyDescent="0.3">
      <c r="BD4692" t="str">
        <f t="shared" si="1400"/>
        <v>RY8CARDIOLOGY - ILKESTON</v>
      </c>
      <c r="BE4692" s="104" t="s">
        <v>7349</v>
      </c>
      <c r="BF4692" s="104" t="s">
        <v>7350</v>
      </c>
      <c r="BG4692" s="104" t="s">
        <v>7349</v>
      </c>
      <c r="BH4692" s="104" t="s">
        <v>7350</v>
      </c>
      <c r="BI4692" s="104" t="str">
        <f t="shared" si="1401"/>
        <v>RY8</v>
      </c>
    </row>
    <row r="4693" spans="56:61" hidden="1" x14ac:dyDescent="0.3">
      <c r="BD4693" t="str">
        <f t="shared" si="1400"/>
        <v>RY8CARDIOLOGY - LONG EATON</v>
      </c>
      <c r="BE4693" s="104" t="s">
        <v>7386</v>
      </c>
      <c r="BF4693" s="104" t="s">
        <v>7387</v>
      </c>
      <c r="BG4693" s="104" t="s">
        <v>7386</v>
      </c>
      <c r="BH4693" s="104" t="s">
        <v>7387</v>
      </c>
      <c r="BI4693" s="104" t="str">
        <f t="shared" si="1401"/>
        <v>RY8</v>
      </c>
    </row>
    <row r="4694" spans="56:61" hidden="1" x14ac:dyDescent="0.3">
      <c r="BD4694" t="str">
        <f t="shared" si="1400"/>
        <v>RY8CAVENDISH HOSPITAL</v>
      </c>
      <c r="BE4694" s="104" t="s">
        <v>7397</v>
      </c>
      <c r="BF4694" s="104" t="s">
        <v>7398</v>
      </c>
      <c r="BG4694" s="104" t="s">
        <v>7397</v>
      </c>
      <c r="BH4694" s="104" t="s">
        <v>7398</v>
      </c>
      <c r="BI4694" s="104" t="str">
        <f t="shared" si="1401"/>
        <v>RY8</v>
      </c>
    </row>
    <row r="4695" spans="56:61" hidden="1" x14ac:dyDescent="0.3">
      <c r="BD4695" t="str">
        <f t="shared" si="1400"/>
        <v>RY8CLAY CROSS HOSPITAL</v>
      </c>
      <c r="BE4695" s="104" t="s">
        <v>7393</v>
      </c>
      <c r="BF4695" s="104" t="s">
        <v>7394</v>
      </c>
      <c r="BG4695" s="104" t="s">
        <v>7393</v>
      </c>
      <c r="BH4695" s="104" t="s">
        <v>7394</v>
      </c>
      <c r="BI4695" s="104" t="str">
        <f t="shared" si="1401"/>
        <v>RY8</v>
      </c>
    </row>
    <row r="4696" spans="56:61" hidden="1" x14ac:dyDescent="0.3">
      <c r="BD4696" t="str">
        <f t="shared" si="1400"/>
        <v>RY8COALVILLE COMMUNITY HOSPITAL</v>
      </c>
      <c r="BE4696" s="104" t="s">
        <v>7299</v>
      </c>
      <c r="BF4696" s="104" t="s">
        <v>7300</v>
      </c>
      <c r="BG4696" s="104" t="s">
        <v>7299</v>
      </c>
      <c r="BH4696" s="104" t="s">
        <v>7300</v>
      </c>
      <c r="BI4696" s="104" t="str">
        <f t="shared" si="1401"/>
        <v>RY8</v>
      </c>
    </row>
    <row r="4697" spans="56:61" hidden="1" x14ac:dyDescent="0.3">
      <c r="BD4697" t="str">
        <f t="shared" si="1400"/>
        <v>RY8COMMUNITY PAEDIATRICS</v>
      </c>
      <c r="BE4697" s="104" t="s">
        <v>7426</v>
      </c>
      <c r="BF4697" s="104" t="s">
        <v>3702</v>
      </c>
      <c r="BG4697" s="104" t="s">
        <v>7426</v>
      </c>
      <c r="BH4697" s="104" t="s">
        <v>3702</v>
      </c>
      <c r="BI4697" s="104" t="str">
        <f t="shared" si="1401"/>
        <v>RY8</v>
      </c>
    </row>
    <row r="4698" spans="56:61" hidden="1" x14ac:dyDescent="0.3">
      <c r="BD4698" t="str">
        <f t="shared" si="1400"/>
        <v>RY8DERBYSHIRE COUNTY PCT HEALTH PROMOTION</v>
      </c>
      <c r="BE4698" s="104" t="s">
        <v>7402</v>
      </c>
      <c r="BF4698" s="104" t="s">
        <v>7403</v>
      </c>
      <c r="BG4698" s="104" t="s">
        <v>7402</v>
      </c>
      <c r="BH4698" s="104" t="s">
        <v>7403</v>
      </c>
      <c r="BI4698" s="104" t="str">
        <f t="shared" si="1401"/>
        <v>RY8</v>
      </c>
    </row>
    <row r="4699" spans="56:61" hidden="1" x14ac:dyDescent="0.3">
      <c r="BD4699" t="str">
        <f t="shared" si="1400"/>
        <v>RY8DRONFIELD CIVIC HALL</v>
      </c>
      <c r="BE4699" s="104" t="s">
        <v>7267</v>
      </c>
      <c r="BF4699" s="104" t="s">
        <v>7268</v>
      </c>
      <c r="BG4699" s="104" t="s">
        <v>7267</v>
      </c>
      <c r="BH4699" s="104" t="s">
        <v>7268</v>
      </c>
      <c r="BI4699" s="104" t="str">
        <f t="shared" si="1401"/>
        <v>RY8</v>
      </c>
    </row>
    <row r="4700" spans="56:61" hidden="1" x14ac:dyDescent="0.3">
      <c r="BD4700" t="str">
        <f t="shared" si="1400"/>
        <v>RY8EAR NOSE &amp; THROAT - ILKESTON</v>
      </c>
      <c r="BE4700" s="104" t="s">
        <v>7351</v>
      </c>
      <c r="BF4700" s="104" t="s">
        <v>7352</v>
      </c>
      <c r="BG4700" s="104" t="s">
        <v>7351</v>
      </c>
      <c r="BH4700" s="104" t="s">
        <v>7352</v>
      </c>
      <c r="BI4700" s="104" t="str">
        <f t="shared" si="1401"/>
        <v>RY8</v>
      </c>
    </row>
    <row r="4701" spans="56:61" hidden="1" x14ac:dyDescent="0.3">
      <c r="BD4701" t="str">
        <f t="shared" si="1400"/>
        <v>RY8EAR NOSE &amp; THROAT (ADH)</v>
      </c>
      <c r="BE4701" s="104" t="s">
        <v>7404</v>
      </c>
      <c r="BF4701" s="104" t="s">
        <v>7405</v>
      </c>
      <c r="BG4701" s="104" t="s">
        <v>7404</v>
      </c>
      <c r="BH4701" s="104" t="s">
        <v>7405</v>
      </c>
      <c r="BI4701" s="104" t="str">
        <f t="shared" si="1401"/>
        <v>RY8</v>
      </c>
    </row>
    <row r="4702" spans="56:61" hidden="1" x14ac:dyDescent="0.3">
      <c r="BD4702" t="str">
        <f t="shared" si="1400"/>
        <v>RY8EAR NOSE &amp; THROAT (CCH)</v>
      </c>
      <c r="BE4702" s="104" t="s">
        <v>7406</v>
      </c>
      <c r="BF4702" s="104" t="s">
        <v>7407</v>
      </c>
      <c r="BG4702" s="104" t="s">
        <v>7406</v>
      </c>
      <c r="BH4702" s="104" t="s">
        <v>7407</v>
      </c>
      <c r="BI4702" s="104" t="str">
        <f t="shared" si="1401"/>
        <v>RY8</v>
      </c>
    </row>
    <row r="4703" spans="56:61" hidden="1" x14ac:dyDescent="0.3">
      <c r="BD4703" t="str">
        <f t="shared" si="1400"/>
        <v>RY8EAR NOSE &amp; THROAT (LH)</v>
      </c>
      <c r="BE4703" s="104" t="s">
        <v>7408</v>
      </c>
      <c r="BF4703" s="104" t="s">
        <v>7409</v>
      </c>
      <c r="BG4703" s="104" t="s">
        <v>7408</v>
      </c>
      <c r="BH4703" s="104" t="s">
        <v>7409</v>
      </c>
      <c r="BI4703" s="104" t="str">
        <f t="shared" si="1401"/>
        <v>RY8</v>
      </c>
    </row>
    <row r="4704" spans="56:61" hidden="1" x14ac:dyDescent="0.3">
      <c r="BD4704" t="str">
        <f t="shared" si="1400"/>
        <v>RY8EAR NOSE &amp; THROAT HMH</v>
      </c>
      <c r="BE4704" s="104" t="s">
        <v>7301</v>
      </c>
      <c r="BF4704" s="104" t="s">
        <v>7302</v>
      </c>
      <c r="BG4704" s="104" t="s">
        <v>7301</v>
      </c>
      <c r="BH4704" s="104" t="s">
        <v>7302</v>
      </c>
      <c r="BI4704" s="104" t="str">
        <f t="shared" si="1401"/>
        <v>RY8</v>
      </c>
    </row>
    <row r="4705" spans="56:61" hidden="1" x14ac:dyDescent="0.3">
      <c r="BD4705" t="str">
        <f t="shared" si="1400"/>
        <v>RY8ENT - LONG EATON</v>
      </c>
      <c r="BE4705" s="104" t="s">
        <v>7388</v>
      </c>
      <c r="BF4705" s="104" t="s">
        <v>7389</v>
      </c>
      <c r="BG4705" s="104" t="s">
        <v>7388</v>
      </c>
      <c r="BH4705" s="104" t="s">
        <v>7389</v>
      </c>
      <c r="BI4705" s="104" t="str">
        <f t="shared" si="1401"/>
        <v>RY8</v>
      </c>
    </row>
    <row r="4706" spans="56:61" hidden="1" x14ac:dyDescent="0.3">
      <c r="BD4706" t="str">
        <f t="shared" si="1400"/>
        <v>RY8FEILDING PALMER COTTAGE HOSPITAL</v>
      </c>
      <c r="BE4706" s="104" t="s">
        <v>7311</v>
      </c>
      <c r="BF4706" s="104" t="s">
        <v>7312</v>
      </c>
      <c r="BG4706" s="104" t="s">
        <v>7311</v>
      </c>
      <c r="BH4706" s="104" t="s">
        <v>7312</v>
      </c>
      <c r="BI4706" s="104" t="str">
        <f t="shared" si="1401"/>
        <v>RY8</v>
      </c>
    </row>
    <row r="4707" spans="56:61" hidden="1" x14ac:dyDescent="0.3">
      <c r="BD4707" t="str">
        <f t="shared" si="1400"/>
        <v>RY8FEILDING PALMER HOSPITAL</v>
      </c>
      <c r="BE4707" s="104" t="s">
        <v>7410</v>
      </c>
      <c r="BF4707" s="104" t="s">
        <v>7411</v>
      </c>
      <c r="BG4707" s="104" t="s">
        <v>7410</v>
      </c>
      <c r="BH4707" s="104" t="s">
        <v>7411</v>
      </c>
      <c r="BI4707" s="104" t="str">
        <f t="shared" si="1401"/>
        <v>RY8</v>
      </c>
    </row>
    <row r="4708" spans="56:61" hidden="1" x14ac:dyDescent="0.3">
      <c r="BD4708" t="str">
        <f t="shared" si="1400"/>
        <v>RY8GASTROENTEROLOGY - HMH</v>
      </c>
      <c r="BE4708" s="104" t="s">
        <v>7303</v>
      </c>
      <c r="BF4708" s="104" t="s">
        <v>7304</v>
      </c>
      <c r="BG4708" s="104" t="s">
        <v>7303</v>
      </c>
      <c r="BH4708" s="104" t="s">
        <v>7304</v>
      </c>
      <c r="BI4708" s="104" t="str">
        <f t="shared" si="1401"/>
        <v>RY8</v>
      </c>
    </row>
    <row r="4709" spans="56:61" hidden="1" x14ac:dyDescent="0.3">
      <c r="BD4709" t="str">
        <f t="shared" si="1400"/>
        <v>RY8GASTROENTEROLOGY - ILKESTON</v>
      </c>
      <c r="BE4709" s="104" t="s">
        <v>7353</v>
      </c>
      <c r="BF4709" s="104" t="s">
        <v>7354</v>
      </c>
      <c r="BG4709" s="104" t="s">
        <v>7353</v>
      </c>
      <c r="BH4709" s="104" t="s">
        <v>7354</v>
      </c>
      <c r="BI4709" s="104" t="str">
        <f t="shared" si="1401"/>
        <v>RY8</v>
      </c>
    </row>
    <row r="4710" spans="56:61" hidden="1" x14ac:dyDescent="0.3">
      <c r="BD4710" t="str">
        <f t="shared" si="1400"/>
        <v>RY8GASTROENTEROLOGY - LONG EATON</v>
      </c>
      <c r="BE4710" s="104" t="s">
        <v>7382</v>
      </c>
      <c r="BF4710" s="104" t="s">
        <v>7383</v>
      </c>
      <c r="BG4710" s="104" t="s">
        <v>7382</v>
      </c>
      <c r="BH4710" s="104" t="s">
        <v>7383</v>
      </c>
      <c r="BI4710" s="104" t="str">
        <f t="shared" si="1401"/>
        <v>RY8</v>
      </c>
    </row>
    <row r="4711" spans="56:61" hidden="1" x14ac:dyDescent="0.3">
      <c r="BD4711" t="str">
        <f t="shared" si="1400"/>
        <v>RY8GASTROENTEROLOGY - RIPLEY</v>
      </c>
      <c r="BE4711" s="104" t="s">
        <v>7335</v>
      </c>
      <c r="BF4711" s="104" t="s">
        <v>7336</v>
      </c>
      <c r="BG4711" s="104" t="s">
        <v>7335</v>
      </c>
      <c r="BH4711" s="104" t="s">
        <v>7336</v>
      </c>
      <c r="BI4711" s="104" t="str">
        <f t="shared" si="1401"/>
        <v>RY8</v>
      </c>
    </row>
    <row r="4712" spans="56:61" hidden="1" x14ac:dyDescent="0.3">
      <c r="BD4712" t="str">
        <f t="shared" si="1400"/>
        <v>RY8GASTROENTEROLOGY DPT(CCH)</v>
      </c>
      <c r="BE4712" s="104" t="s">
        <v>7412</v>
      </c>
      <c r="BF4712" s="104" t="s">
        <v>7413</v>
      </c>
      <c r="BG4712" s="104" t="s">
        <v>7412</v>
      </c>
      <c r="BH4712" s="104" t="s">
        <v>7413</v>
      </c>
      <c r="BI4712" s="104" t="str">
        <f t="shared" si="1401"/>
        <v>RY8</v>
      </c>
    </row>
    <row r="4713" spans="56:61" hidden="1" x14ac:dyDescent="0.3">
      <c r="BD4713" t="str">
        <f t="shared" si="1400"/>
        <v>RY8GENERAL MEDICINE (ADH)</v>
      </c>
      <c r="BE4713" s="104" t="s">
        <v>7429</v>
      </c>
      <c r="BF4713" s="104" t="s">
        <v>7430</v>
      </c>
      <c r="BG4713" s="104" t="s">
        <v>7429</v>
      </c>
      <c r="BH4713" s="104" t="s">
        <v>7430</v>
      </c>
      <c r="BI4713" s="104" t="str">
        <f t="shared" si="1401"/>
        <v>RY8</v>
      </c>
    </row>
    <row r="4714" spans="56:61" hidden="1" x14ac:dyDescent="0.3">
      <c r="BD4714" t="str">
        <f t="shared" si="1400"/>
        <v>RY8GENERAL MEDICINE (CCH)</v>
      </c>
      <c r="BE4714" s="104" t="s">
        <v>7427</v>
      </c>
      <c r="BF4714" s="104" t="s">
        <v>7428</v>
      </c>
      <c r="BG4714" s="104" t="s">
        <v>7427</v>
      </c>
      <c r="BH4714" s="104" t="s">
        <v>7428</v>
      </c>
      <c r="BI4714" s="104" t="str">
        <f t="shared" si="1401"/>
        <v>RY8</v>
      </c>
    </row>
    <row r="4715" spans="56:61" hidden="1" x14ac:dyDescent="0.3">
      <c r="BD4715" t="str">
        <f t="shared" ref="BD4715:BD4778" si="1402">CONCATENATE(LEFT(BE4715, 3),BF4715)</f>
        <v>RY8GERIATRIC MEDICINE</v>
      </c>
      <c r="BE4715" s="104" t="s">
        <v>7355</v>
      </c>
      <c r="BF4715" s="104" t="s">
        <v>7356</v>
      </c>
      <c r="BG4715" s="104" t="s">
        <v>7355</v>
      </c>
      <c r="BH4715" s="104" t="s">
        <v>7356</v>
      </c>
      <c r="BI4715" s="104" t="str">
        <f t="shared" ref="BI4715:BI4778" si="1403">LEFT(BG4715,3)</f>
        <v>RY8</v>
      </c>
    </row>
    <row r="4716" spans="56:61" hidden="1" x14ac:dyDescent="0.3">
      <c r="BD4716" t="str">
        <f t="shared" si="1402"/>
        <v>RY8GERIATRIC MEDICINE - BABINGTON</v>
      </c>
      <c r="BE4716" s="104" t="s">
        <v>7333</v>
      </c>
      <c r="BF4716" s="104" t="s">
        <v>7334</v>
      </c>
      <c r="BG4716" s="104" t="s">
        <v>7333</v>
      </c>
      <c r="BH4716" s="104" t="s">
        <v>7334</v>
      </c>
      <c r="BI4716" s="104" t="str">
        <f t="shared" si="1403"/>
        <v>RY8</v>
      </c>
    </row>
    <row r="4717" spans="56:61" hidden="1" x14ac:dyDescent="0.3">
      <c r="BD4717" t="str">
        <f t="shared" si="1402"/>
        <v>RY8GERIATRIC MEDICINE - RIPLEY</v>
      </c>
      <c r="BE4717" s="104" t="s">
        <v>7337</v>
      </c>
      <c r="BF4717" s="104" t="s">
        <v>7338</v>
      </c>
      <c r="BG4717" s="104" t="s">
        <v>7337</v>
      </c>
      <c r="BH4717" s="104" t="s">
        <v>7338</v>
      </c>
      <c r="BI4717" s="104" t="str">
        <f t="shared" si="1403"/>
        <v>RY8</v>
      </c>
    </row>
    <row r="4718" spans="56:61" hidden="1" x14ac:dyDescent="0.3">
      <c r="BD4718" t="str">
        <f t="shared" si="1402"/>
        <v>RY8GYNAECOLOGY - HMH</v>
      </c>
      <c r="BE4718" s="104" t="s">
        <v>7305</v>
      </c>
      <c r="BF4718" s="104" t="s">
        <v>7306</v>
      </c>
      <c r="BG4718" s="104" t="s">
        <v>7305</v>
      </c>
      <c r="BH4718" s="104" t="s">
        <v>7306</v>
      </c>
      <c r="BI4718" s="104" t="str">
        <f t="shared" si="1403"/>
        <v>RY8</v>
      </c>
    </row>
    <row r="4719" spans="56:61" hidden="1" x14ac:dyDescent="0.3">
      <c r="BD4719" t="str">
        <f t="shared" si="1402"/>
        <v>RY8GYNAECOLOGY - ILKESTON</v>
      </c>
      <c r="BE4719" s="104" t="s">
        <v>7357</v>
      </c>
      <c r="BF4719" s="104" t="s">
        <v>7358</v>
      </c>
      <c r="BG4719" s="104" t="s">
        <v>7357</v>
      </c>
      <c r="BH4719" s="104" t="s">
        <v>7358</v>
      </c>
      <c r="BI4719" s="104" t="str">
        <f t="shared" si="1403"/>
        <v>RY8</v>
      </c>
    </row>
    <row r="4720" spans="56:61" hidden="1" x14ac:dyDescent="0.3">
      <c r="BD4720" t="str">
        <f t="shared" si="1402"/>
        <v>RY8GYNAECOLOGY - LONG EATON</v>
      </c>
      <c r="BE4720" s="104" t="s">
        <v>7384</v>
      </c>
      <c r="BF4720" s="104" t="s">
        <v>7385</v>
      </c>
      <c r="BG4720" s="104" t="s">
        <v>7384</v>
      </c>
      <c r="BH4720" s="104" t="s">
        <v>7385</v>
      </c>
      <c r="BI4720" s="104" t="str">
        <f t="shared" si="1403"/>
        <v>RY8</v>
      </c>
    </row>
    <row r="4721" spans="56:61" hidden="1" x14ac:dyDescent="0.3">
      <c r="BD4721" t="str">
        <f t="shared" si="1402"/>
        <v>RY8GYNAECOLOGY - RIPLEY</v>
      </c>
      <c r="BE4721" s="104" t="s">
        <v>7339</v>
      </c>
      <c r="BF4721" s="104" t="s">
        <v>7340</v>
      </c>
      <c r="BG4721" s="104" t="s">
        <v>7339</v>
      </c>
      <c r="BH4721" s="104" t="s">
        <v>7340</v>
      </c>
      <c r="BI4721" s="104" t="str">
        <f t="shared" si="1403"/>
        <v>RY8</v>
      </c>
    </row>
    <row r="4722" spans="56:61" hidden="1" x14ac:dyDescent="0.3">
      <c r="BD4722" t="str">
        <f t="shared" si="1402"/>
        <v>RY8HARBOROUGH OUT PATIENTS</v>
      </c>
      <c r="BE4722" s="104" t="s">
        <v>7414</v>
      </c>
      <c r="BF4722" s="104" t="s">
        <v>7415</v>
      </c>
      <c r="BG4722" s="104" t="s">
        <v>7414</v>
      </c>
      <c r="BH4722" s="104" t="s">
        <v>7415</v>
      </c>
      <c r="BI4722" s="104" t="str">
        <f t="shared" si="1403"/>
        <v>RY8</v>
      </c>
    </row>
    <row r="4723" spans="56:61" hidden="1" x14ac:dyDescent="0.3">
      <c r="BD4723" t="str">
        <f t="shared" si="1402"/>
        <v>RY8HAZELWOOD</v>
      </c>
      <c r="BE4723" s="104" t="s">
        <v>7399</v>
      </c>
      <c r="BF4723" s="104" t="s">
        <v>1396</v>
      </c>
      <c r="BG4723" s="104" t="s">
        <v>7399</v>
      </c>
      <c r="BH4723" s="104" t="s">
        <v>1396</v>
      </c>
      <c r="BI4723" s="104" t="str">
        <f t="shared" si="1403"/>
        <v>RY8</v>
      </c>
    </row>
    <row r="4724" spans="56:61" hidden="1" x14ac:dyDescent="0.3">
      <c r="BD4724" t="str">
        <f t="shared" si="1402"/>
        <v>RY8HEANOR MEMORIAL HOSPITAL</v>
      </c>
      <c r="BE4724" s="104" t="s">
        <v>7325</v>
      </c>
      <c r="BF4724" s="104" t="s">
        <v>7326</v>
      </c>
      <c r="BG4724" s="104" t="s">
        <v>7325</v>
      </c>
      <c r="BH4724" s="104" t="s">
        <v>7326</v>
      </c>
      <c r="BI4724" s="104" t="str">
        <f t="shared" si="1403"/>
        <v>RY8</v>
      </c>
    </row>
    <row r="4725" spans="56:61" hidden="1" x14ac:dyDescent="0.3">
      <c r="BD4725" t="str">
        <f t="shared" si="1402"/>
        <v>RY8HEANOR MEMORIAL HOSPITAL 2</v>
      </c>
      <c r="BE4725" s="104" t="s">
        <v>7278</v>
      </c>
      <c r="BF4725" s="104" t="s">
        <v>7279</v>
      </c>
      <c r="BG4725" s="104" t="s">
        <v>7278</v>
      </c>
      <c r="BH4725" s="104" t="s">
        <v>7279</v>
      </c>
      <c r="BI4725" s="104" t="str">
        <f t="shared" si="1403"/>
        <v>RY8</v>
      </c>
    </row>
    <row r="4726" spans="56:61" hidden="1" x14ac:dyDescent="0.3">
      <c r="BD4726" t="str">
        <f t="shared" si="1402"/>
        <v>RY8HINCKLEY &amp; BOSWORTH COMMUNITY HOSPITAL</v>
      </c>
      <c r="BE4726" s="104" t="s">
        <v>7328</v>
      </c>
      <c r="BF4726" s="104" t="s">
        <v>7329</v>
      </c>
      <c r="BG4726" s="104" t="s">
        <v>7328</v>
      </c>
      <c r="BH4726" s="104" t="s">
        <v>7329</v>
      </c>
      <c r="BI4726" s="104" t="str">
        <f t="shared" si="1403"/>
        <v>RY8</v>
      </c>
    </row>
    <row r="4727" spans="56:61" hidden="1" x14ac:dyDescent="0.3">
      <c r="BD4727" t="str">
        <f t="shared" si="1402"/>
        <v>RY8HINCKLEY &amp; DISTRICT HOSP</v>
      </c>
      <c r="BE4727" s="104" t="s">
        <v>7416</v>
      </c>
      <c r="BF4727" s="104" t="s">
        <v>7417</v>
      </c>
      <c r="BG4727" s="104" t="s">
        <v>7416</v>
      </c>
      <c r="BH4727" s="104" t="s">
        <v>7417</v>
      </c>
      <c r="BI4727" s="104" t="str">
        <f t="shared" si="1403"/>
        <v>RY8</v>
      </c>
    </row>
    <row r="4728" spans="56:61" hidden="1" x14ac:dyDescent="0.3">
      <c r="BD4728" t="str">
        <f t="shared" si="1402"/>
        <v>RY8HINCKLEY AND DISTRICT HOSPITAL</v>
      </c>
      <c r="BE4728" s="104" t="s">
        <v>7330</v>
      </c>
      <c r="BF4728" s="104" t="s">
        <v>4367</v>
      </c>
      <c r="BG4728" s="104" t="s">
        <v>7330</v>
      </c>
      <c r="BH4728" s="104" t="s">
        <v>4367</v>
      </c>
      <c r="BI4728" s="104" t="str">
        <f t="shared" si="1403"/>
        <v>RY8</v>
      </c>
    </row>
    <row r="4729" spans="56:61" hidden="1" x14ac:dyDescent="0.3">
      <c r="BD4729" t="str">
        <f t="shared" si="1402"/>
        <v>RY8ILKESTON COMMUNITY HOSPITAL</v>
      </c>
      <c r="BE4729" s="104" t="s">
        <v>7400</v>
      </c>
      <c r="BF4729" s="104" t="s">
        <v>7401</v>
      </c>
      <c r="BG4729" s="104" t="s">
        <v>7400</v>
      </c>
      <c r="BH4729" s="104" t="s">
        <v>7401</v>
      </c>
      <c r="BI4729" s="104" t="str">
        <f t="shared" si="1403"/>
        <v>RY8</v>
      </c>
    </row>
    <row r="4730" spans="56:61" hidden="1" x14ac:dyDescent="0.3">
      <c r="BD4730" t="str">
        <f t="shared" si="1402"/>
        <v>RY8ILKESTON HOSPITAL</v>
      </c>
      <c r="BE4730" s="104" t="s">
        <v>7282</v>
      </c>
      <c r="BF4730" s="104" t="s">
        <v>7283</v>
      </c>
      <c r="BG4730" s="104" t="s">
        <v>7282</v>
      </c>
      <c r="BH4730" s="104" t="s">
        <v>7283</v>
      </c>
      <c r="BI4730" s="104" t="str">
        <f t="shared" si="1403"/>
        <v>RY8</v>
      </c>
    </row>
    <row r="4731" spans="56:61" hidden="1" x14ac:dyDescent="0.3">
      <c r="BD4731" t="str">
        <f t="shared" si="1402"/>
        <v>RY8LONG EATON HEALTH CENTRE</v>
      </c>
      <c r="BE4731" s="104" t="s">
        <v>8709</v>
      </c>
      <c r="BF4731" s="104" t="s">
        <v>8710</v>
      </c>
      <c r="BG4731" s="104" t="s">
        <v>8709</v>
      </c>
      <c r="BH4731" s="104" t="s">
        <v>8710</v>
      </c>
      <c r="BI4731" s="104" t="str">
        <f t="shared" si="1403"/>
        <v>RY8</v>
      </c>
    </row>
    <row r="4732" spans="56:61" hidden="1" x14ac:dyDescent="0.3">
      <c r="BD4732" t="str">
        <f t="shared" si="1402"/>
        <v>RY8LOUGHBOROUGH HOSPITAL</v>
      </c>
      <c r="BE4732" s="104" t="s">
        <v>7291</v>
      </c>
      <c r="BF4732" s="104" t="s">
        <v>4357</v>
      </c>
      <c r="BG4732" s="104" t="s">
        <v>7291</v>
      </c>
      <c r="BH4732" s="104" t="s">
        <v>4357</v>
      </c>
      <c r="BI4732" s="104" t="str">
        <f t="shared" si="1403"/>
        <v>RY8</v>
      </c>
    </row>
    <row r="4733" spans="56:61" hidden="1" x14ac:dyDescent="0.3">
      <c r="BD4733" t="str">
        <f t="shared" si="1402"/>
        <v>RY8MARKET HARBOROUGH &amp; DISTRICT HOSPITAL</v>
      </c>
      <c r="BE4733" s="104" t="s">
        <v>7313</v>
      </c>
      <c r="BF4733" s="104" t="s">
        <v>7314</v>
      </c>
      <c r="BG4733" s="104" t="s">
        <v>7313</v>
      </c>
      <c r="BH4733" s="104" t="s">
        <v>7314</v>
      </c>
      <c r="BI4733" s="104" t="str">
        <f t="shared" si="1403"/>
        <v>RY8</v>
      </c>
    </row>
    <row r="4734" spans="56:61" hidden="1" x14ac:dyDescent="0.3">
      <c r="BD4734" t="str">
        <f t="shared" si="1402"/>
        <v>RY8MELTON MOWBRAY HOSPITAL</v>
      </c>
      <c r="BE4734" s="104" t="s">
        <v>7269</v>
      </c>
      <c r="BF4734" s="104" t="s">
        <v>4353</v>
      </c>
      <c r="BG4734" s="104" t="s">
        <v>7269</v>
      </c>
      <c r="BH4734" s="104" t="s">
        <v>4353</v>
      </c>
      <c r="BI4734" s="104" t="str">
        <f t="shared" si="1403"/>
        <v>RY8</v>
      </c>
    </row>
    <row r="4735" spans="56:61" hidden="1" x14ac:dyDescent="0.3">
      <c r="BD4735" t="str">
        <f t="shared" si="1402"/>
        <v>RY8MELTON WAR MEMORIAL HOSPITAL</v>
      </c>
      <c r="BE4735" s="104" t="s">
        <v>7315</v>
      </c>
      <c r="BF4735" s="104" t="s">
        <v>7316</v>
      </c>
      <c r="BG4735" s="104" t="s">
        <v>7315</v>
      </c>
      <c r="BH4735" s="104" t="s">
        <v>7316</v>
      </c>
      <c r="BI4735" s="104" t="str">
        <f t="shared" si="1403"/>
        <v>RY8</v>
      </c>
    </row>
    <row r="4736" spans="56:61" hidden="1" x14ac:dyDescent="0.3">
      <c r="BD4736" t="str">
        <f t="shared" si="1402"/>
        <v>RY8MMH OUT PATIENTS</v>
      </c>
      <c r="BE4736" s="104" t="s">
        <v>7418</v>
      </c>
      <c r="BF4736" s="104" t="s">
        <v>7419</v>
      </c>
      <c r="BG4736" s="104" t="s">
        <v>7418</v>
      </c>
      <c r="BH4736" s="104" t="s">
        <v>7419</v>
      </c>
      <c r="BI4736" s="104" t="str">
        <f t="shared" si="1403"/>
        <v>RY8</v>
      </c>
    </row>
    <row r="4737" spans="56:61" hidden="1" x14ac:dyDescent="0.3">
      <c r="BD4737" t="str">
        <f t="shared" si="1402"/>
        <v>RY8NEPHROLOGY - LONG EATON</v>
      </c>
      <c r="BE4737" s="104" t="s">
        <v>7378</v>
      </c>
      <c r="BF4737" s="104" t="s">
        <v>7379</v>
      </c>
      <c r="BG4737" s="104" t="s">
        <v>7378</v>
      </c>
      <c r="BH4737" s="104" t="s">
        <v>7379</v>
      </c>
      <c r="BI4737" s="104" t="str">
        <f t="shared" si="1403"/>
        <v>RY8</v>
      </c>
    </row>
    <row r="4738" spans="56:61" hidden="1" x14ac:dyDescent="0.3">
      <c r="BD4738" t="str">
        <f t="shared" si="1402"/>
        <v>RY8NEWHOLME HOSPITAL</v>
      </c>
      <c r="BE4738" s="104" t="s">
        <v>7392</v>
      </c>
      <c r="BF4738" s="104" t="s">
        <v>1891</v>
      </c>
      <c r="BG4738" s="104" t="s">
        <v>7392</v>
      </c>
      <c r="BH4738" s="104" t="s">
        <v>1891</v>
      </c>
      <c r="BI4738" s="104" t="str">
        <f t="shared" si="1403"/>
        <v>RY8</v>
      </c>
    </row>
    <row r="4739" spans="56:61" hidden="1" x14ac:dyDescent="0.3">
      <c r="BD4739" t="str">
        <f t="shared" si="1402"/>
        <v>RY8OLD VICARAGE</v>
      </c>
      <c r="BE4739" s="104" t="s">
        <v>7322</v>
      </c>
      <c r="BF4739" s="104" t="s">
        <v>4953</v>
      </c>
      <c r="BG4739" s="104" t="s">
        <v>7322</v>
      </c>
      <c r="BH4739" s="104" t="s">
        <v>4953</v>
      </c>
      <c r="BI4739" s="104" t="str">
        <f t="shared" si="1403"/>
        <v>RY8</v>
      </c>
    </row>
    <row r="4740" spans="56:61" hidden="1" x14ac:dyDescent="0.3">
      <c r="BD4740" t="str">
        <f t="shared" si="1402"/>
        <v>RY8OPHTHALMOLOGY - ILKESTON</v>
      </c>
      <c r="BE4740" s="104" t="s">
        <v>7359</v>
      </c>
      <c r="BF4740" s="104" t="s">
        <v>7360</v>
      </c>
      <c r="BG4740" s="104" t="s">
        <v>7359</v>
      </c>
      <c r="BH4740" s="104" t="s">
        <v>7360</v>
      </c>
      <c r="BI4740" s="104" t="str">
        <f t="shared" si="1403"/>
        <v>RY8</v>
      </c>
    </row>
    <row r="4741" spans="56:61" hidden="1" x14ac:dyDescent="0.3">
      <c r="BD4741" t="str">
        <f t="shared" si="1402"/>
        <v>RY8OPHTHALMOLOGY - LONG EATON</v>
      </c>
      <c r="BE4741" s="104" t="s">
        <v>7376</v>
      </c>
      <c r="BF4741" s="104" t="s">
        <v>7377</v>
      </c>
      <c r="BG4741" s="104" t="s">
        <v>7376</v>
      </c>
      <c r="BH4741" s="104" t="s">
        <v>7377</v>
      </c>
      <c r="BI4741" s="104" t="str">
        <f t="shared" si="1403"/>
        <v>RY8</v>
      </c>
    </row>
    <row r="4742" spans="56:61" hidden="1" x14ac:dyDescent="0.3">
      <c r="BD4742" t="str">
        <f t="shared" si="1402"/>
        <v>RY8OPHTHALMOLOGY - RIPLEY</v>
      </c>
      <c r="BE4742" s="104" t="s">
        <v>7341</v>
      </c>
      <c r="BF4742" s="104" t="s">
        <v>7342</v>
      </c>
      <c r="BG4742" s="104" t="s">
        <v>7341</v>
      </c>
      <c r="BH4742" s="104" t="s">
        <v>7342</v>
      </c>
      <c r="BI4742" s="104" t="str">
        <f t="shared" si="1403"/>
        <v>RY8</v>
      </c>
    </row>
    <row r="4743" spans="56:61" hidden="1" x14ac:dyDescent="0.3">
      <c r="BD4743" t="str">
        <f t="shared" si="1402"/>
        <v>RY8OPMH</v>
      </c>
      <c r="BE4743" s="104" t="s">
        <v>7390</v>
      </c>
      <c r="BF4743" s="104" t="s">
        <v>7391</v>
      </c>
      <c r="BG4743" s="104" t="s">
        <v>7390</v>
      </c>
      <c r="BH4743" s="104" t="s">
        <v>7391</v>
      </c>
      <c r="BI4743" s="104" t="str">
        <f t="shared" si="1403"/>
        <v>RY8</v>
      </c>
    </row>
    <row r="4744" spans="56:61" hidden="1" x14ac:dyDescent="0.3">
      <c r="BD4744" t="str">
        <f t="shared" si="1402"/>
        <v>RY8ORCHARD COTTAGES</v>
      </c>
      <c r="BE4744" s="104" t="s">
        <v>7297</v>
      </c>
      <c r="BF4744" s="104" t="s">
        <v>7298</v>
      </c>
      <c r="BG4744" s="104" t="s">
        <v>7297</v>
      </c>
      <c r="BH4744" s="104" t="s">
        <v>7298</v>
      </c>
      <c r="BI4744" s="104" t="str">
        <f t="shared" si="1403"/>
        <v>RY8</v>
      </c>
    </row>
    <row r="4745" spans="56:61" hidden="1" x14ac:dyDescent="0.3">
      <c r="BD4745" t="str">
        <f t="shared" si="1402"/>
        <v>RY8ORTHOPAEDIC- LONG EATON</v>
      </c>
      <c r="BE4745" s="104" t="s">
        <v>7372</v>
      </c>
      <c r="BF4745" s="104" t="s">
        <v>7373</v>
      </c>
      <c r="BG4745" s="104" t="s">
        <v>7372</v>
      </c>
      <c r="BH4745" s="104" t="s">
        <v>7373</v>
      </c>
      <c r="BI4745" s="104" t="str">
        <f t="shared" si="1403"/>
        <v>RY8</v>
      </c>
    </row>
    <row r="4746" spans="56:61" hidden="1" x14ac:dyDescent="0.3">
      <c r="BD4746" t="str">
        <f t="shared" si="1402"/>
        <v>RY8PAEDIATRICS - RIPLEY</v>
      </c>
      <c r="BE4746" s="104" t="s">
        <v>7343</v>
      </c>
      <c r="BF4746" s="104" t="s">
        <v>7344</v>
      </c>
      <c r="BG4746" s="104" t="s">
        <v>7343</v>
      </c>
      <c r="BH4746" s="104" t="s">
        <v>7344</v>
      </c>
      <c r="BI4746" s="104" t="str">
        <f t="shared" si="1403"/>
        <v>RY8</v>
      </c>
    </row>
    <row r="4747" spans="56:61" hidden="1" x14ac:dyDescent="0.3">
      <c r="BD4747" t="str">
        <f t="shared" si="1402"/>
        <v>RY8PAEDIATRICS (LCRCHS ONLY)</v>
      </c>
      <c r="BE4747" s="104" t="s">
        <v>7420</v>
      </c>
      <c r="BF4747" s="104" t="s">
        <v>7421</v>
      </c>
      <c r="BG4747" s="104" t="s">
        <v>7420</v>
      </c>
      <c r="BH4747" s="104" t="s">
        <v>7421</v>
      </c>
      <c r="BI4747" s="104" t="str">
        <f t="shared" si="1403"/>
        <v>RY8</v>
      </c>
    </row>
    <row r="4748" spans="56:61" hidden="1" x14ac:dyDescent="0.3">
      <c r="BD4748" t="str">
        <f t="shared" si="1402"/>
        <v>RY8PALLIATIVE CARE - ILKESTON</v>
      </c>
      <c r="BE4748" s="104" t="s">
        <v>7369</v>
      </c>
      <c r="BF4748" s="104" t="s">
        <v>7370</v>
      </c>
      <c r="BG4748" s="104" t="s">
        <v>7369</v>
      </c>
      <c r="BH4748" s="104" t="s">
        <v>7370</v>
      </c>
      <c r="BI4748" s="104" t="str">
        <f t="shared" si="1403"/>
        <v>RY8</v>
      </c>
    </row>
    <row r="4749" spans="56:61" hidden="1" x14ac:dyDescent="0.3">
      <c r="BD4749" t="str">
        <f t="shared" si="1402"/>
        <v>RY8PALLIATIVE CARE - RIPLEY</v>
      </c>
      <c r="BE4749" s="104" t="s">
        <v>7345</v>
      </c>
      <c r="BF4749" s="104" t="s">
        <v>7346</v>
      </c>
      <c r="BG4749" s="104" t="s">
        <v>7345</v>
      </c>
      <c r="BH4749" s="104" t="s">
        <v>7346</v>
      </c>
      <c r="BI4749" s="104" t="str">
        <f t="shared" si="1403"/>
        <v>RY8</v>
      </c>
    </row>
    <row r="4750" spans="56:61" hidden="1" x14ac:dyDescent="0.3">
      <c r="BD4750" t="str">
        <f t="shared" si="1402"/>
        <v>RY8PARK HILL</v>
      </c>
      <c r="BE4750" s="104" t="s">
        <v>7284</v>
      </c>
      <c r="BF4750" s="104" t="s">
        <v>7285</v>
      </c>
      <c r="BG4750" s="104" t="s">
        <v>7284</v>
      </c>
      <c r="BH4750" s="104" t="s">
        <v>7285</v>
      </c>
      <c r="BI4750" s="104" t="str">
        <f t="shared" si="1403"/>
        <v>RY8</v>
      </c>
    </row>
    <row r="4751" spans="56:61" hidden="1" x14ac:dyDescent="0.3">
      <c r="BD4751" t="str">
        <f t="shared" si="1402"/>
        <v>RY8RESPIRATORY- LONG EATON</v>
      </c>
      <c r="BE4751" s="104" t="s">
        <v>7374</v>
      </c>
      <c r="BF4751" s="104" t="s">
        <v>7375</v>
      </c>
      <c r="BG4751" s="104" t="s">
        <v>7374</v>
      </c>
      <c r="BH4751" s="104" t="s">
        <v>7375</v>
      </c>
      <c r="BI4751" s="104" t="str">
        <f t="shared" si="1403"/>
        <v>RY8</v>
      </c>
    </row>
    <row r="4752" spans="56:61" hidden="1" x14ac:dyDescent="0.3">
      <c r="BD4752" t="str">
        <f t="shared" si="1402"/>
        <v>RY8RESPIRATORY MEDICINE</v>
      </c>
      <c r="BE4752" s="104" t="s">
        <v>7361</v>
      </c>
      <c r="BF4752" s="104" t="s">
        <v>7362</v>
      </c>
      <c r="BG4752" s="104" t="s">
        <v>7361</v>
      </c>
      <c r="BH4752" s="104" t="s">
        <v>7362</v>
      </c>
      <c r="BI4752" s="104" t="str">
        <f t="shared" si="1403"/>
        <v>RY8</v>
      </c>
    </row>
    <row r="4753" spans="56:61" hidden="1" x14ac:dyDescent="0.3">
      <c r="BD4753" t="str">
        <f t="shared" si="1402"/>
        <v>RY8RHEUMATOLOGY - HMH</v>
      </c>
      <c r="BE4753" s="104" t="s">
        <v>7307</v>
      </c>
      <c r="BF4753" s="104" t="s">
        <v>7308</v>
      </c>
      <c r="BG4753" s="104" t="s">
        <v>7307</v>
      </c>
      <c r="BH4753" s="104" t="s">
        <v>7308</v>
      </c>
      <c r="BI4753" s="104" t="str">
        <f t="shared" si="1403"/>
        <v>RY8</v>
      </c>
    </row>
    <row r="4754" spans="56:61" hidden="1" x14ac:dyDescent="0.3">
      <c r="BD4754" t="str">
        <f t="shared" si="1402"/>
        <v>RY8RHEUMATOLOGY - ILKESTON</v>
      </c>
      <c r="BE4754" s="104" t="s">
        <v>7363</v>
      </c>
      <c r="BF4754" s="104" t="s">
        <v>7364</v>
      </c>
      <c r="BG4754" s="104" t="s">
        <v>7363</v>
      </c>
      <c r="BH4754" s="104" t="s">
        <v>7364</v>
      </c>
      <c r="BI4754" s="104" t="str">
        <f t="shared" si="1403"/>
        <v>RY8</v>
      </c>
    </row>
    <row r="4755" spans="56:61" hidden="1" x14ac:dyDescent="0.3">
      <c r="BD4755" t="str">
        <f t="shared" si="1402"/>
        <v>RY8RHEUMATOLOGY - RIPLEY</v>
      </c>
      <c r="BE4755" s="104" t="s">
        <v>7347</v>
      </c>
      <c r="BF4755" s="104" t="s">
        <v>7348</v>
      </c>
      <c r="BG4755" s="104" t="s">
        <v>7347</v>
      </c>
      <c r="BH4755" s="104" t="s">
        <v>7348</v>
      </c>
      <c r="BI4755" s="104" t="str">
        <f t="shared" si="1403"/>
        <v>RY8</v>
      </c>
    </row>
    <row r="4756" spans="56:61" hidden="1" x14ac:dyDescent="0.3">
      <c r="BD4756" t="str">
        <f t="shared" si="1402"/>
        <v>RY8RIPLEY HOSPITAL</v>
      </c>
      <c r="BE4756" s="104" t="s">
        <v>7327</v>
      </c>
      <c r="BF4756" s="104" t="s">
        <v>1922</v>
      </c>
      <c r="BG4756" s="104" t="s">
        <v>7327</v>
      </c>
      <c r="BH4756" s="104" t="s">
        <v>1922</v>
      </c>
      <c r="BI4756" s="104" t="str">
        <f t="shared" si="1403"/>
        <v>RY8</v>
      </c>
    </row>
    <row r="4757" spans="56:61" hidden="1" x14ac:dyDescent="0.3">
      <c r="BD4757" t="str">
        <f t="shared" si="1402"/>
        <v>RY8RIPLEY HOSPITAL 2</v>
      </c>
      <c r="BE4757" s="104" t="s">
        <v>7280</v>
      </c>
      <c r="BF4757" s="104" t="s">
        <v>7281</v>
      </c>
      <c r="BG4757" s="104" t="s">
        <v>7280</v>
      </c>
      <c r="BH4757" s="104" t="s">
        <v>7281</v>
      </c>
      <c r="BI4757" s="104" t="str">
        <f t="shared" si="1403"/>
        <v>RY8</v>
      </c>
    </row>
    <row r="4758" spans="56:61" hidden="1" x14ac:dyDescent="0.3">
      <c r="BD4758" t="str">
        <f t="shared" si="1402"/>
        <v>RY8RMH DAY HOSPITAL</v>
      </c>
      <c r="BE4758" s="104" t="s">
        <v>7422</v>
      </c>
      <c r="BF4758" s="104" t="s">
        <v>7423</v>
      </c>
      <c r="BG4758" s="104" t="s">
        <v>7422</v>
      </c>
      <c r="BH4758" s="104" t="s">
        <v>7423</v>
      </c>
      <c r="BI4758" s="104" t="str">
        <f t="shared" si="1403"/>
        <v>RY8</v>
      </c>
    </row>
    <row r="4759" spans="56:61" hidden="1" x14ac:dyDescent="0.3">
      <c r="BD4759" t="str">
        <f t="shared" si="1402"/>
        <v>RY8ROBERTSON ROAD</v>
      </c>
      <c r="BE4759" s="104" t="s">
        <v>8711</v>
      </c>
      <c r="BF4759" s="104" t="s">
        <v>8712</v>
      </c>
      <c r="BG4759" s="104" t="s">
        <v>8711</v>
      </c>
      <c r="BH4759" s="104" t="s">
        <v>8712</v>
      </c>
      <c r="BI4759" s="104" t="str">
        <f t="shared" si="1403"/>
        <v>RY8</v>
      </c>
    </row>
    <row r="4760" spans="56:61" hidden="1" x14ac:dyDescent="0.3">
      <c r="BD4760" t="str">
        <f t="shared" si="1402"/>
        <v>RY8ROCKLEY HOUSE</v>
      </c>
      <c r="BE4760" s="104" t="s">
        <v>8713</v>
      </c>
      <c r="BF4760" s="104" t="s">
        <v>8714</v>
      </c>
      <c r="BG4760" s="104" t="s">
        <v>8713</v>
      </c>
      <c r="BH4760" s="104" t="s">
        <v>8714</v>
      </c>
      <c r="BI4760" s="104" t="str">
        <f t="shared" si="1403"/>
        <v>RY8</v>
      </c>
    </row>
    <row r="4761" spans="56:61" hidden="1" x14ac:dyDescent="0.3">
      <c r="BD4761" t="str">
        <f t="shared" si="1402"/>
        <v>RY8RUTLAND MEMORIAL HOSPITAL</v>
      </c>
      <c r="BE4761" s="104" t="s">
        <v>7317</v>
      </c>
      <c r="BF4761" s="104" t="s">
        <v>7318</v>
      </c>
      <c r="BG4761" s="104" t="s">
        <v>7317</v>
      </c>
      <c r="BH4761" s="104" t="s">
        <v>7318</v>
      </c>
      <c r="BI4761" s="104" t="str">
        <f t="shared" si="1403"/>
        <v>RY8</v>
      </c>
    </row>
    <row r="4762" spans="56:61" hidden="1" x14ac:dyDescent="0.3">
      <c r="BD4762" t="str">
        <f t="shared" si="1402"/>
        <v>RY8RUTLAND OUT PATIENTS</v>
      </c>
      <c r="BE4762" s="104" t="s">
        <v>7424</v>
      </c>
      <c r="BF4762" s="104" t="s">
        <v>7425</v>
      </c>
      <c r="BG4762" s="104" t="s">
        <v>7424</v>
      </c>
      <c r="BH4762" s="104" t="s">
        <v>7425</v>
      </c>
      <c r="BI4762" s="104" t="str">
        <f t="shared" si="1403"/>
        <v>RY8</v>
      </c>
    </row>
    <row r="4763" spans="56:61" hidden="1" x14ac:dyDescent="0.3">
      <c r="BD4763" t="str">
        <f t="shared" si="1402"/>
        <v>RY8ST LUKE'S HOSPITAL</v>
      </c>
      <c r="BE4763" s="104" t="s">
        <v>7320</v>
      </c>
      <c r="BF4763" s="104" t="s">
        <v>7321</v>
      </c>
      <c r="BG4763" s="104" t="s">
        <v>7320</v>
      </c>
      <c r="BH4763" s="104" t="s">
        <v>7321</v>
      </c>
      <c r="BI4763" s="104" t="str">
        <f t="shared" si="1403"/>
        <v>RY8</v>
      </c>
    </row>
    <row r="4764" spans="56:61" hidden="1" x14ac:dyDescent="0.3">
      <c r="BD4764" t="str">
        <f t="shared" si="1402"/>
        <v>RY8ST MARY'S HOSPITAL</v>
      </c>
      <c r="BE4764" s="104" t="s">
        <v>7319</v>
      </c>
      <c r="BF4764" s="104" t="s">
        <v>1216</v>
      </c>
      <c r="BG4764" s="104" t="s">
        <v>7319</v>
      </c>
      <c r="BH4764" s="104" t="s">
        <v>1216</v>
      </c>
      <c r="BI4764" s="104" t="str">
        <f t="shared" si="1403"/>
        <v>RY8</v>
      </c>
    </row>
    <row r="4765" spans="56:61" hidden="1" x14ac:dyDescent="0.3">
      <c r="BD4765" t="str">
        <f t="shared" si="1402"/>
        <v>RY8ST OSWALD'S</v>
      </c>
      <c r="BE4765" s="104" t="s">
        <v>7289</v>
      </c>
      <c r="BF4765" s="104" t="s">
        <v>7290</v>
      </c>
      <c r="BG4765" s="104" t="s">
        <v>7289</v>
      </c>
      <c r="BH4765" s="104" t="s">
        <v>7290</v>
      </c>
      <c r="BI4765" s="104" t="str">
        <f t="shared" si="1403"/>
        <v>RY8</v>
      </c>
    </row>
    <row r="4766" spans="56:61" hidden="1" x14ac:dyDescent="0.3">
      <c r="BD4766" t="str">
        <f t="shared" si="1402"/>
        <v>RY8ST OSWALD'S COMMUNITY HOSPITAL</v>
      </c>
      <c r="BE4766" s="104" t="s">
        <v>7270</v>
      </c>
      <c r="BF4766" s="104" t="s">
        <v>7271</v>
      </c>
      <c r="BG4766" s="104" t="s">
        <v>7270</v>
      </c>
      <c r="BH4766" s="104" t="s">
        <v>7271</v>
      </c>
      <c r="BI4766" s="104" t="str">
        <f t="shared" si="1403"/>
        <v>RY8</v>
      </c>
    </row>
    <row r="4767" spans="56:61" hidden="1" x14ac:dyDescent="0.3">
      <c r="BD4767" t="str">
        <f t="shared" si="1402"/>
        <v>RY8THE LIMES</v>
      </c>
      <c r="BE4767" s="104" t="s">
        <v>7371</v>
      </c>
      <c r="BF4767" s="104" t="s">
        <v>3576</v>
      </c>
      <c r="BG4767" s="104" t="s">
        <v>7371</v>
      </c>
      <c r="BH4767" s="104" t="s">
        <v>3576</v>
      </c>
      <c r="BI4767" s="104" t="str">
        <f t="shared" si="1403"/>
        <v>RY8</v>
      </c>
    </row>
    <row r="4768" spans="56:61" hidden="1" x14ac:dyDescent="0.3">
      <c r="BD4768" t="str">
        <f t="shared" si="1402"/>
        <v>RY8THE MANOR STORE</v>
      </c>
      <c r="BE4768" s="104" t="s">
        <v>7287</v>
      </c>
      <c r="BF4768" s="104" t="s">
        <v>7288</v>
      </c>
      <c r="BG4768" s="104" t="s">
        <v>7287</v>
      </c>
      <c r="BH4768" s="104" t="s">
        <v>7288</v>
      </c>
      <c r="BI4768" s="104" t="str">
        <f t="shared" si="1403"/>
        <v>RY8</v>
      </c>
    </row>
    <row r="4769" spans="56:61" hidden="1" x14ac:dyDescent="0.3">
      <c r="BD4769" t="str">
        <f t="shared" si="1402"/>
        <v>RY8THE POPLARS</v>
      </c>
      <c r="BE4769" s="104" t="s">
        <v>7286</v>
      </c>
      <c r="BF4769" s="104" t="s">
        <v>6710</v>
      </c>
      <c r="BG4769" s="104" t="s">
        <v>7286</v>
      </c>
      <c r="BH4769" s="104" t="s">
        <v>6710</v>
      </c>
      <c r="BI4769" s="104" t="str">
        <f t="shared" si="1403"/>
        <v>RY8</v>
      </c>
    </row>
    <row r="4770" spans="56:61" hidden="1" x14ac:dyDescent="0.3">
      <c r="BD4770" t="str">
        <f t="shared" si="1402"/>
        <v>RY8THE SPINNEY</v>
      </c>
      <c r="BE4770" s="104" t="s">
        <v>7265</v>
      </c>
      <c r="BF4770" s="104" t="s">
        <v>7266</v>
      </c>
      <c r="BG4770" s="104" t="s">
        <v>7265</v>
      </c>
      <c r="BH4770" s="104" t="s">
        <v>7266</v>
      </c>
      <c r="BI4770" s="104" t="str">
        <f t="shared" si="1403"/>
        <v>RY8</v>
      </c>
    </row>
    <row r="4771" spans="56:61" hidden="1" x14ac:dyDescent="0.3">
      <c r="BD4771" t="str">
        <f t="shared" si="1402"/>
        <v>RY8TRAUMA &amp; ORTHOPAEDICS - HMH</v>
      </c>
      <c r="BE4771" s="104" t="s">
        <v>7309</v>
      </c>
      <c r="BF4771" s="104" t="s">
        <v>7310</v>
      </c>
      <c r="BG4771" s="104" t="s">
        <v>7309</v>
      </c>
      <c r="BH4771" s="104" t="s">
        <v>7310</v>
      </c>
      <c r="BI4771" s="104" t="str">
        <f t="shared" si="1403"/>
        <v>RY8</v>
      </c>
    </row>
    <row r="4772" spans="56:61" hidden="1" x14ac:dyDescent="0.3">
      <c r="BD4772" t="str">
        <f t="shared" si="1402"/>
        <v>RY8TRAUMA &amp; ORTHOPAEDICS - ILKESTON</v>
      </c>
      <c r="BE4772" s="104" t="s">
        <v>7365</v>
      </c>
      <c r="BF4772" s="104" t="s">
        <v>7366</v>
      </c>
      <c r="BG4772" s="104" t="s">
        <v>7365</v>
      </c>
      <c r="BH4772" s="104" t="s">
        <v>7366</v>
      </c>
      <c r="BI4772" s="104" t="str">
        <f t="shared" si="1403"/>
        <v>RY8</v>
      </c>
    </row>
    <row r="4773" spans="56:61" hidden="1" x14ac:dyDescent="0.3">
      <c r="BD4773" t="str">
        <f t="shared" si="1402"/>
        <v>RY8UROLOGY</v>
      </c>
      <c r="BE4773" s="104" t="s">
        <v>7367</v>
      </c>
      <c r="BF4773" s="104" t="s">
        <v>7368</v>
      </c>
      <c r="BG4773" s="104" t="s">
        <v>7367</v>
      </c>
      <c r="BH4773" s="104" t="s">
        <v>7368</v>
      </c>
      <c r="BI4773" s="104" t="str">
        <f t="shared" si="1403"/>
        <v>RY8</v>
      </c>
    </row>
    <row r="4774" spans="56:61" hidden="1" x14ac:dyDescent="0.3">
      <c r="BD4774" t="str">
        <f t="shared" si="1402"/>
        <v>RY8UROLOGY - LONG EATON</v>
      </c>
      <c r="BE4774" s="104" t="s">
        <v>7380</v>
      </c>
      <c r="BF4774" s="104" t="s">
        <v>7381</v>
      </c>
      <c r="BG4774" s="104" t="s">
        <v>7380</v>
      </c>
      <c r="BH4774" s="104" t="s">
        <v>7381</v>
      </c>
      <c r="BI4774" s="104" t="str">
        <f t="shared" si="1403"/>
        <v>RY8</v>
      </c>
    </row>
    <row r="4775" spans="56:61" hidden="1" x14ac:dyDescent="0.3">
      <c r="BD4775" t="str">
        <f t="shared" si="1402"/>
        <v>RY8WALTON HOSPITAL</v>
      </c>
      <c r="BE4775" s="104" t="s">
        <v>7294</v>
      </c>
      <c r="BF4775" s="104" t="s">
        <v>1869</v>
      </c>
      <c r="BG4775" s="104" t="s">
        <v>7294</v>
      </c>
      <c r="BH4775" s="104" t="s">
        <v>1869</v>
      </c>
      <c r="BI4775" s="104" t="str">
        <f t="shared" si="1403"/>
        <v>RY8</v>
      </c>
    </row>
    <row r="4776" spans="56:61" hidden="1" x14ac:dyDescent="0.3">
      <c r="BD4776" t="str">
        <f t="shared" si="1402"/>
        <v>RY8WHEATBRIDGE ROAD HEALTH VILLAGE</v>
      </c>
      <c r="BE4776" s="104" t="s">
        <v>8715</v>
      </c>
      <c r="BF4776" s="104" t="s">
        <v>8716</v>
      </c>
      <c r="BG4776" s="104" t="s">
        <v>8715</v>
      </c>
      <c r="BH4776" s="104" t="s">
        <v>8716</v>
      </c>
      <c r="BI4776" s="104" t="str">
        <f t="shared" si="1403"/>
        <v>RY8</v>
      </c>
    </row>
    <row r="4777" spans="56:61" hidden="1" x14ac:dyDescent="0.3">
      <c r="BD4777" t="str">
        <f t="shared" si="1402"/>
        <v>RY8WHITWORTH CENTRE</v>
      </c>
      <c r="BE4777" s="104" t="s">
        <v>8717</v>
      </c>
      <c r="BF4777" s="104" t="s">
        <v>8718</v>
      </c>
      <c r="BG4777" s="104" t="s">
        <v>8717</v>
      </c>
      <c r="BH4777" s="104" t="s">
        <v>8718</v>
      </c>
      <c r="BI4777" s="104" t="str">
        <f t="shared" si="1403"/>
        <v>RY8</v>
      </c>
    </row>
    <row r="4778" spans="56:61" hidden="1" x14ac:dyDescent="0.3">
      <c r="BD4778" t="str">
        <f t="shared" si="1402"/>
        <v>RY8WHITWORTH HOSPITAL</v>
      </c>
      <c r="BE4778" s="104" t="s">
        <v>7272</v>
      </c>
      <c r="BF4778" s="104" t="s">
        <v>7273</v>
      </c>
      <c r="BG4778" s="104" t="s">
        <v>7272</v>
      </c>
      <c r="BH4778" s="104" t="s">
        <v>7273</v>
      </c>
      <c r="BI4778" s="104" t="str">
        <f t="shared" si="1403"/>
        <v>RY8</v>
      </c>
    </row>
    <row r="4779" spans="56:61" hidden="1" x14ac:dyDescent="0.3">
      <c r="BD4779" t="str">
        <f t="shared" ref="BD4779:BD4842" si="1404">CONCATENATE(LEFT(BE4779, 3),BF4779)</f>
        <v>RY9RICHMOND ROYAL HOSPITAL</v>
      </c>
      <c r="BE4779" s="104" t="s">
        <v>7433</v>
      </c>
      <c r="BF4779" s="104" t="s">
        <v>7434</v>
      </c>
      <c r="BG4779" s="104" t="s">
        <v>7433</v>
      </c>
      <c r="BH4779" s="104" t="s">
        <v>7434</v>
      </c>
      <c r="BI4779" s="104" t="str">
        <f t="shared" ref="BI4779:BI4842" si="1405">LEFT(BG4779,3)</f>
        <v>RY9</v>
      </c>
    </row>
    <row r="4780" spans="56:61" hidden="1" x14ac:dyDescent="0.3">
      <c r="BD4780" t="str">
        <f t="shared" si="1404"/>
        <v>RY9TEDDINGTON MEMORIAL HOSPITAL</v>
      </c>
      <c r="BE4780" s="104" t="s">
        <v>7431</v>
      </c>
      <c r="BF4780" s="104" t="s">
        <v>7432</v>
      </c>
      <c r="BG4780" s="104" t="s">
        <v>7431</v>
      </c>
      <c r="BH4780" s="104" t="s">
        <v>7432</v>
      </c>
      <c r="BI4780" s="104" t="str">
        <f t="shared" si="1405"/>
        <v>RY9</v>
      </c>
    </row>
    <row r="4781" spans="56:61" hidden="1" x14ac:dyDescent="0.3">
      <c r="BD4781" t="str">
        <f t="shared" si="1404"/>
        <v>RY9TEDDINGTON MEMORIAL HOSPITAL HRCH</v>
      </c>
      <c r="BE4781" s="104" t="s">
        <v>7435</v>
      </c>
      <c r="BF4781" s="104" t="s">
        <v>7436</v>
      </c>
      <c r="BG4781" s="104" t="s">
        <v>7435</v>
      </c>
      <c r="BH4781" s="104" t="s">
        <v>7436</v>
      </c>
      <c r="BI4781" s="104" t="str">
        <f t="shared" si="1405"/>
        <v>RY9</v>
      </c>
    </row>
    <row r="4782" spans="56:61" hidden="1" x14ac:dyDescent="0.3">
      <c r="BD4782" t="str">
        <f t="shared" si="1404"/>
        <v>RYGABBEY VIEW</v>
      </c>
      <c r="BE4782" s="104" t="s">
        <v>7473</v>
      </c>
      <c r="BF4782" s="104" t="s">
        <v>3661</v>
      </c>
      <c r="BG4782" s="104" t="s">
        <v>7473</v>
      </c>
      <c r="BH4782" s="104" t="s">
        <v>3661</v>
      </c>
      <c r="BI4782" s="104" t="str">
        <f t="shared" si="1405"/>
        <v>RYG</v>
      </c>
    </row>
    <row r="4783" spans="56:61" hidden="1" x14ac:dyDescent="0.3">
      <c r="BD4783" t="str">
        <f t="shared" si="1404"/>
        <v>RYGADOLESCENT UNIT</v>
      </c>
      <c r="BE4783" s="104" t="s">
        <v>7463</v>
      </c>
      <c r="BF4783" s="104" t="s">
        <v>1696</v>
      </c>
      <c r="BG4783" s="104" t="s">
        <v>7463</v>
      </c>
      <c r="BH4783" s="104" t="s">
        <v>1696</v>
      </c>
      <c r="BI4783" s="104" t="str">
        <f t="shared" si="1405"/>
        <v>RYG</v>
      </c>
    </row>
    <row r="4784" spans="56:61" hidden="1" x14ac:dyDescent="0.3">
      <c r="BD4784" t="str">
        <f t="shared" si="1404"/>
        <v>RYGASPEN CENTRE</v>
      </c>
      <c r="BE4784" s="104" t="s">
        <v>8476</v>
      </c>
      <c r="BF4784" s="104" t="s">
        <v>8477</v>
      </c>
      <c r="BG4784" s="104" t="s">
        <v>8476</v>
      </c>
      <c r="BH4784" s="104" t="s">
        <v>8477</v>
      </c>
      <c r="BI4784" s="104" t="str">
        <f t="shared" si="1405"/>
        <v>RYG</v>
      </c>
    </row>
    <row r="4785" spans="56:61" hidden="1" x14ac:dyDescent="0.3">
      <c r="BD4785" t="str">
        <f t="shared" si="1404"/>
        <v>RYGBROOKLANDS HOSPITAL</v>
      </c>
      <c r="BE4785" s="104" t="s">
        <v>7464</v>
      </c>
      <c r="BF4785" s="104" t="s">
        <v>7465</v>
      </c>
      <c r="BG4785" s="104" t="s">
        <v>7464</v>
      </c>
      <c r="BH4785" s="104" t="s">
        <v>7465</v>
      </c>
      <c r="BI4785" s="104" t="str">
        <f t="shared" si="1405"/>
        <v>RYG</v>
      </c>
    </row>
    <row r="4786" spans="56:61" hidden="1" x14ac:dyDescent="0.3">
      <c r="BD4786" t="str">
        <f t="shared" si="1404"/>
        <v>RYGCANLEY HEALTH VISITORS BASE</v>
      </c>
      <c r="BE4786" s="104" t="s">
        <v>7474</v>
      </c>
      <c r="BF4786" s="104" t="s">
        <v>7475</v>
      </c>
      <c r="BG4786" s="104" t="s">
        <v>7474</v>
      </c>
      <c r="BH4786" s="104" t="s">
        <v>7475</v>
      </c>
      <c r="BI4786" s="104" t="str">
        <f t="shared" si="1405"/>
        <v>RYG</v>
      </c>
    </row>
    <row r="4787" spans="56:61" hidden="1" x14ac:dyDescent="0.3">
      <c r="BD4787" t="str">
        <f t="shared" si="1404"/>
        <v>RYGCOV &amp; WARK PSYCHOLOGY SUITE</v>
      </c>
      <c r="BE4787" s="104" t="s">
        <v>7466</v>
      </c>
      <c r="BF4787" s="104" t="s">
        <v>7467</v>
      </c>
      <c r="BG4787" s="104" t="s">
        <v>7466</v>
      </c>
      <c r="BH4787" s="104" t="s">
        <v>7467</v>
      </c>
      <c r="BI4787" s="104" t="str">
        <f t="shared" si="1405"/>
        <v>RYG</v>
      </c>
    </row>
    <row r="4788" spans="56:61" hidden="1" x14ac:dyDescent="0.3">
      <c r="BD4788" t="str">
        <f t="shared" si="1404"/>
        <v>RYGELLYS EXTRA ACRE</v>
      </c>
      <c r="BE4788" s="104" t="s">
        <v>7482</v>
      </c>
      <c r="BF4788" s="104" t="s">
        <v>7483</v>
      </c>
      <c r="BG4788" s="104" t="s">
        <v>7482</v>
      </c>
      <c r="BH4788" s="104" t="s">
        <v>7483</v>
      </c>
      <c r="BI4788" s="104" t="str">
        <f t="shared" si="1405"/>
        <v>RYG</v>
      </c>
    </row>
    <row r="4789" spans="56:61" hidden="1" x14ac:dyDescent="0.3">
      <c r="BD4789" t="str">
        <f t="shared" si="1404"/>
        <v>RYGGULSON HOSPITAL</v>
      </c>
      <c r="BE4789" s="104" t="s">
        <v>7451</v>
      </c>
      <c r="BF4789" s="104" t="s">
        <v>7452</v>
      </c>
      <c r="BG4789" s="104" t="s">
        <v>7451</v>
      </c>
      <c r="BH4789" s="104" t="s">
        <v>7452</v>
      </c>
      <c r="BI4789" s="104" t="str">
        <f t="shared" si="1405"/>
        <v>RYG</v>
      </c>
    </row>
    <row r="4790" spans="56:61" hidden="1" x14ac:dyDescent="0.3">
      <c r="BD4790" t="str">
        <f t="shared" si="1404"/>
        <v>RYGHAWTHORN &amp; MAPLE DAY (EMI UNIT)</v>
      </c>
      <c r="BE4790" s="104" t="s">
        <v>7440</v>
      </c>
      <c r="BF4790" s="104" t="s">
        <v>7441</v>
      </c>
      <c r="BG4790" s="104" t="s">
        <v>7440</v>
      </c>
      <c r="BH4790" s="104" t="s">
        <v>7441</v>
      </c>
      <c r="BI4790" s="104" t="str">
        <f t="shared" si="1405"/>
        <v>RYG</v>
      </c>
    </row>
    <row r="4791" spans="56:61" hidden="1" x14ac:dyDescent="0.3">
      <c r="BD4791" t="str">
        <f t="shared" si="1404"/>
        <v>RYGIRONMONGER ROW</v>
      </c>
      <c r="BE4791" s="104" t="s">
        <v>7453</v>
      </c>
      <c r="BF4791" s="104" t="s">
        <v>7454</v>
      </c>
      <c r="BG4791" s="104" t="s">
        <v>7453</v>
      </c>
      <c r="BH4791" s="104" t="s">
        <v>7454</v>
      </c>
      <c r="BI4791" s="104" t="str">
        <f t="shared" si="1405"/>
        <v>RYG</v>
      </c>
    </row>
    <row r="4792" spans="56:61" hidden="1" x14ac:dyDescent="0.3">
      <c r="BD4792" t="str">
        <f t="shared" si="1404"/>
        <v>RYGLOXLEY BUILDING</v>
      </c>
      <c r="BE4792" s="104" t="s">
        <v>7461</v>
      </c>
      <c r="BF4792" s="104" t="s">
        <v>7462</v>
      </c>
      <c r="BG4792" s="104" t="s">
        <v>7461</v>
      </c>
      <c r="BH4792" s="104" t="s">
        <v>7462</v>
      </c>
      <c r="BI4792" s="104" t="str">
        <f t="shared" si="1405"/>
        <v>RYG</v>
      </c>
    </row>
    <row r="4793" spans="56:61" hidden="1" x14ac:dyDescent="0.3">
      <c r="BD4793" t="str">
        <f t="shared" si="1404"/>
        <v>RYGMAPLEWOOD</v>
      </c>
      <c r="BE4793" s="104" t="s">
        <v>7478</v>
      </c>
      <c r="BF4793" s="104" t="s">
        <v>7479</v>
      </c>
      <c r="BG4793" s="104" t="s">
        <v>7478</v>
      </c>
      <c r="BH4793" s="104" t="s">
        <v>7479</v>
      </c>
      <c r="BI4793" s="104" t="str">
        <f t="shared" si="1405"/>
        <v>RYG</v>
      </c>
    </row>
    <row r="4794" spans="56:61" hidden="1" x14ac:dyDescent="0.3">
      <c r="BD4794" t="str">
        <f t="shared" si="1404"/>
        <v>RYGNEWFIELD ANNEXE</v>
      </c>
      <c r="BE4794" s="104" t="s">
        <v>7476</v>
      </c>
      <c r="BF4794" s="104" t="s">
        <v>7477</v>
      </c>
      <c r="BG4794" s="104" t="s">
        <v>7476</v>
      </c>
      <c r="BH4794" s="104" t="s">
        <v>7477</v>
      </c>
      <c r="BI4794" s="104" t="str">
        <f t="shared" si="1405"/>
        <v>RYG</v>
      </c>
    </row>
    <row r="4795" spans="56:61" hidden="1" x14ac:dyDescent="0.3">
      <c r="BD4795" t="str">
        <f t="shared" si="1404"/>
        <v>RYGPAYBODY BUILDING</v>
      </c>
      <c r="BE4795" s="104" t="s">
        <v>7486</v>
      </c>
      <c r="BF4795" s="104" t="s">
        <v>7487</v>
      </c>
      <c r="BG4795" s="104" t="s">
        <v>7486</v>
      </c>
      <c r="BH4795" s="104" t="s">
        <v>7487</v>
      </c>
      <c r="BI4795" s="104" t="str">
        <f t="shared" si="1405"/>
        <v>RYG</v>
      </c>
    </row>
    <row r="4796" spans="56:61" hidden="1" x14ac:dyDescent="0.3">
      <c r="BD4796" t="str">
        <f t="shared" si="1404"/>
        <v>RYGRESIDENTIAL HOME</v>
      </c>
      <c r="BE4796" s="104" t="s">
        <v>7445</v>
      </c>
      <c r="BF4796" s="104" t="s">
        <v>7446</v>
      </c>
      <c r="BG4796" s="104" t="s">
        <v>7445</v>
      </c>
      <c r="BH4796" s="104" t="s">
        <v>7446</v>
      </c>
      <c r="BI4796" s="104" t="str">
        <f t="shared" si="1405"/>
        <v>RYG</v>
      </c>
    </row>
    <row r="4797" spans="56:61" hidden="1" x14ac:dyDescent="0.3">
      <c r="BD4797" t="str">
        <f t="shared" si="1404"/>
        <v>RYGST MICHAEL'S</v>
      </c>
      <c r="BE4797" s="104" t="s">
        <v>7457</v>
      </c>
      <c r="BF4797" s="104" t="s">
        <v>7458</v>
      </c>
      <c r="BG4797" s="104" t="s">
        <v>7457</v>
      </c>
      <c r="BH4797" s="104" t="s">
        <v>7458</v>
      </c>
      <c r="BI4797" s="104" t="str">
        <f t="shared" si="1405"/>
        <v>RYG</v>
      </c>
    </row>
    <row r="4798" spans="56:61" hidden="1" x14ac:dyDescent="0.3">
      <c r="BD4798" t="str">
        <f t="shared" si="1404"/>
        <v>RYGSWANSWELL POINT</v>
      </c>
      <c r="BE4798" s="104" t="s">
        <v>7449</v>
      </c>
      <c r="BF4798" s="104" t="s">
        <v>7450</v>
      </c>
      <c r="BG4798" s="104" t="s">
        <v>7449</v>
      </c>
      <c r="BH4798" s="104" t="s">
        <v>7450</v>
      </c>
      <c r="BI4798" s="104" t="str">
        <f t="shared" si="1405"/>
        <v>RYG</v>
      </c>
    </row>
    <row r="4799" spans="56:61" hidden="1" x14ac:dyDescent="0.3">
      <c r="BD4799" t="str">
        <f t="shared" si="1404"/>
        <v>RYGTHE BIRCHES</v>
      </c>
      <c r="BE4799" s="104" t="s">
        <v>7455</v>
      </c>
      <c r="BF4799" s="104" t="s">
        <v>7456</v>
      </c>
      <c r="BG4799" s="104" t="s">
        <v>7455</v>
      </c>
      <c r="BH4799" s="104" t="s">
        <v>7456</v>
      </c>
      <c r="BI4799" s="104" t="str">
        <f t="shared" si="1405"/>
        <v>RYG</v>
      </c>
    </row>
    <row r="4800" spans="56:61" hidden="1" x14ac:dyDescent="0.3">
      <c r="BD4800" t="str">
        <f t="shared" si="1404"/>
        <v>RYGTHE BIRCHES</v>
      </c>
      <c r="BE4800" s="104" t="s">
        <v>7472</v>
      </c>
      <c r="BF4800" s="104" t="s">
        <v>7456</v>
      </c>
      <c r="BG4800" s="104" t="s">
        <v>7472</v>
      </c>
      <c r="BH4800" s="104" t="s">
        <v>7456</v>
      </c>
      <c r="BI4800" s="104" t="str">
        <f t="shared" si="1405"/>
        <v>RYG</v>
      </c>
    </row>
    <row r="4801" spans="56:61" hidden="1" x14ac:dyDescent="0.3">
      <c r="BD4801" t="str">
        <f t="shared" si="1404"/>
        <v>RYGTHE CALUDON CENTRE, COVENTRY</v>
      </c>
      <c r="BE4801" s="104" t="s">
        <v>8154</v>
      </c>
      <c r="BF4801" s="104" t="s">
        <v>8155</v>
      </c>
      <c r="BG4801" s="104" t="s">
        <v>8154</v>
      </c>
      <c r="BH4801" s="104" t="s">
        <v>8155</v>
      </c>
      <c r="BI4801" s="104" t="str">
        <f t="shared" si="1405"/>
        <v>RYG</v>
      </c>
    </row>
    <row r="4802" spans="56:61" hidden="1" x14ac:dyDescent="0.3">
      <c r="BD4802" t="str">
        <f t="shared" si="1404"/>
        <v>RYGTHE CEDARS</v>
      </c>
      <c r="BE4802" s="104" t="s">
        <v>7439</v>
      </c>
      <c r="BF4802" s="104" t="s">
        <v>1664</v>
      </c>
      <c r="BG4802" s="104" t="s">
        <v>7439</v>
      </c>
      <c r="BH4802" s="104" t="s">
        <v>1664</v>
      </c>
      <c r="BI4802" s="104" t="str">
        <f t="shared" si="1405"/>
        <v>RYG</v>
      </c>
    </row>
    <row r="4803" spans="56:61" hidden="1" x14ac:dyDescent="0.3">
      <c r="BD4803" t="str">
        <f t="shared" si="1404"/>
        <v>RYGTHE LOFT</v>
      </c>
      <c r="BE4803" s="104" t="s">
        <v>7442</v>
      </c>
      <c r="BF4803" s="104" t="s">
        <v>7443</v>
      </c>
      <c r="BG4803" s="104" t="s">
        <v>7442</v>
      </c>
      <c r="BH4803" s="104" t="s">
        <v>7443</v>
      </c>
      <c r="BI4803" s="104" t="str">
        <f t="shared" si="1405"/>
        <v>RYG</v>
      </c>
    </row>
    <row r="4804" spans="56:61" hidden="1" x14ac:dyDescent="0.3">
      <c r="BD4804" t="str">
        <f t="shared" si="1404"/>
        <v>RYGTHE MANOR HOSPITAL</v>
      </c>
      <c r="BE4804" s="104" t="s">
        <v>7437</v>
      </c>
      <c r="BF4804" s="104" t="s">
        <v>7438</v>
      </c>
      <c r="BG4804" s="104" t="s">
        <v>7437</v>
      </c>
      <c r="BH4804" s="104" t="s">
        <v>7438</v>
      </c>
      <c r="BI4804" s="104" t="str">
        <f t="shared" si="1405"/>
        <v>RYG</v>
      </c>
    </row>
    <row r="4805" spans="56:61" hidden="1" x14ac:dyDescent="0.3">
      <c r="BD4805" t="str">
        <f t="shared" si="1404"/>
        <v>RYGTHE PARK PALING</v>
      </c>
      <c r="BE4805" s="104" t="s">
        <v>7468</v>
      </c>
      <c r="BF4805" s="104" t="s">
        <v>7469</v>
      </c>
      <c r="BG4805" s="104" t="s">
        <v>7468</v>
      </c>
      <c r="BH4805" s="104" t="s">
        <v>7469</v>
      </c>
      <c r="BI4805" s="104" t="str">
        <f t="shared" si="1405"/>
        <v>RYG</v>
      </c>
    </row>
    <row r="4806" spans="56:61" hidden="1" x14ac:dyDescent="0.3">
      <c r="BD4806" t="str">
        <f t="shared" si="1404"/>
        <v>RYGTHE PARK PALING CARE HOME</v>
      </c>
      <c r="BE4806" s="104" t="s">
        <v>7484</v>
      </c>
      <c r="BF4806" s="104" t="s">
        <v>7485</v>
      </c>
      <c r="BG4806" s="104" t="s">
        <v>7484</v>
      </c>
      <c r="BH4806" s="104" t="s">
        <v>7485</v>
      </c>
      <c r="BI4806" s="104" t="str">
        <f t="shared" si="1405"/>
        <v>RYG</v>
      </c>
    </row>
    <row r="4807" spans="56:61" hidden="1" x14ac:dyDescent="0.3">
      <c r="BD4807" t="str">
        <f t="shared" si="1404"/>
        <v>RYGTHE RAILINGS</v>
      </c>
      <c r="BE4807" s="104" t="s">
        <v>7470</v>
      </c>
      <c r="BF4807" s="104" t="s">
        <v>7471</v>
      </c>
      <c r="BG4807" s="104" t="s">
        <v>7470</v>
      </c>
      <c r="BH4807" s="104" t="s">
        <v>7471</v>
      </c>
      <c r="BI4807" s="104" t="str">
        <f t="shared" si="1405"/>
        <v>RYG</v>
      </c>
    </row>
    <row r="4808" spans="56:61" hidden="1" x14ac:dyDescent="0.3">
      <c r="BD4808" t="str">
        <f t="shared" si="1404"/>
        <v>RYGTHE WILLOWS</v>
      </c>
      <c r="BE4808" s="104" t="s">
        <v>7444</v>
      </c>
      <c r="BF4808" s="104" t="s">
        <v>3460</v>
      </c>
      <c r="BG4808" s="104" t="s">
        <v>7444</v>
      </c>
      <c r="BH4808" s="104" t="s">
        <v>3460</v>
      </c>
      <c r="BI4808" s="104" t="str">
        <f t="shared" si="1405"/>
        <v>RYG</v>
      </c>
    </row>
    <row r="4809" spans="56:61" hidden="1" x14ac:dyDescent="0.3">
      <c r="BD4809" t="str">
        <f t="shared" si="1404"/>
        <v>RYGWALL HILL CARE HOME</v>
      </c>
      <c r="BE4809" s="104" t="s">
        <v>7480</v>
      </c>
      <c r="BF4809" s="104" t="s">
        <v>7481</v>
      </c>
      <c r="BG4809" s="104" t="s">
        <v>7480</v>
      </c>
      <c r="BH4809" s="104" t="s">
        <v>7481</v>
      </c>
      <c r="BI4809" s="104" t="str">
        <f t="shared" si="1405"/>
        <v>RYG</v>
      </c>
    </row>
    <row r="4810" spans="56:61" hidden="1" x14ac:dyDescent="0.3">
      <c r="BD4810" t="str">
        <f t="shared" si="1404"/>
        <v>RYGWARWICK MHRC</v>
      </c>
      <c r="BE4810" s="104" t="s">
        <v>7459</v>
      </c>
      <c r="BF4810" s="104" t="s">
        <v>7460</v>
      </c>
      <c r="BG4810" s="104" t="s">
        <v>7459</v>
      </c>
      <c r="BH4810" s="104" t="s">
        <v>7460</v>
      </c>
      <c r="BI4810" s="104" t="str">
        <f t="shared" si="1405"/>
        <v>RYG</v>
      </c>
    </row>
    <row r="4811" spans="56:61" hidden="1" x14ac:dyDescent="0.3">
      <c r="BD4811" t="str">
        <f t="shared" si="1404"/>
        <v>RYGWINDMILL POINT</v>
      </c>
      <c r="BE4811" s="104" t="s">
        <v>7447</v>
      </c>
      <c r="BF4811" s="104" t="s">
        <v>7448</v>
      </c>
      <c r="BG4811" s="104" t="s">
        <v>7447</v>
      </c>
      <c r="BH4811" s="104" t="s">
        <v>7448</v>
      </c>
      <c r="BI4811" s="104" t="str">
        <f t="shared" si="1405"/>
        <v>RYG</v>
      </c>
    </row>
    <row r="4812" spans="56:61" hidden="1" x14ac:dyDescent="0.3">
      <c r="BD4812" t="str">
        <f t="shared" si="1404"/>
        <v>RYJCHARING CROSS HOSPITAL</v>
      </c>
      <c r="BE4812" s="104" t="s">
        <v>323</v>
      </c>
      <c r="BF4812" s="104" t="s">
        <v>7641</v>
      </c>
      <c r="BG4812" s="104" t="s">
        <v>323</v>
      </c>
      <c r="BH4812" s="104" t="s">
        <v>7641</v>
      </c>
      <c r="BI4812" s="104" t="str">
        <f t="shared" si="1405"/>
        <v>RYJ</v>
      </c>
    </row>
    <row r="4813" spans="56:61" hidden="1" x14ac:dyDescent="0.3">
      <c r="BD4813" t="str">
        <f t="shared" si="1404"/>
        <v>RYJHAMMERSMITH HOSPITAL</v>
      </c>
      <c r="BE4813" s="104" t="s">
        <v>961</v>
      </c>
      <c r="BF4813" s="104" t="s">
        <v>9747</v>
      </c>
      <c r="BG4813" s="104" t="s">
        <v>961</v>
      </c>
      <c r="BH4813" s="104" t="s">
        <v>9747</v>
      </c>
      <c r="BI4813" s="104" t="str">
        <f t="shared" si="1405"/>
        <v>RYJ</v>
      </c>
    </row>
    <row r="4814" spans="56:61" hidden="1" x14ac:dyDescent="0.3">
      <c r="BD4814" t="str">
        <f t="shared" si="1404"/>
        <v>RYJQUEEN CHARLOTTE'S HOSPITAL</v>
      </c>
      <c r="BE4814" s="104" t="s">
        <v>962</v>
      </c>
      <c r="BF4814" s="104" t="s">
        <v>9748</v>
      </c>
      <c r="BG4814" s="104" t="s">
        <v>962</v>
      </c>
      <c r="BH4814" s="104" t="s">
        <v>9748</v>
      </c>
      <c r="BI4814" s="104" t="str">
        <f t="shared" si="1405"/>
        <v>RYJ</v>
      </c>
    </row>
    <row r="4815" spans="56:61" hidden="1" x14ac:dyDescent="0.3">
      <c r="BD4815" t="str">
        <f t="shared" si="1404"/>
        <v>RYJST MARY'S HOSPITAL (HQ)</v>
      </c>
      <c r="BE4815" s="104" t="s">
        <v>963</v>
      </c>
      <c r="BF4815" s="104" t="s">
        <v>9749</v>
      </c>
      <c r="BG4815" s="104" t="s">
        <v>963</v>
      </c>
      <c r="BH4815" s="104" t="s">
        <v>9749</v>
      </c>
      <c r="BI4815" s="104" t="str">
        <f t="shared" si="1405"/>
        <v>RYJ</v>
      </c>
    </row>
    <row r="4816" spans="56:61" hidden="1" x14ac:dyDescent="0.3">
      <c r="BD4816" t="str">
        <f t="shared" si="1404"/>
        <v>RYJWESTERN EYE HOSPITAL</v>
      </c>
      <c r="BE4816" s="104" t="s">
        <v>964</v>
      </c>
      <c r="BF4816" s="104" t="s">
        <v>9750</v>
      </c>
      <c r="BG4816" s="104" t="s">
        <v>964</v>
      </c>
      <c r="BH4816" s="104" t="s">
        <v>9750</v>
      </c>
      <c r="BI4816" s="104" t="str">
        <f t="shared" si="1405"/>
        <v>RYJ</v>
      </c>
    </row>
    <row r="4817" spans="56:61" hidden="1" x14ac:dyDescent="0.3">
      <c r="BD4817" t="str">
        <f t="shared" si="1404"/>
        <v>RYKANCHOR MEADOW</v>
      </c>
      <c r="BE4817" s="104" t="s">
        <v>7496</v>
      </c>
      <c r="BF4817" s="104" t="s">
        <v>7497</v>
      </c>
      <c r="BG4817" s="104" t="s">
        <v>7496</v>
      </c>
      <c r="BH4817" s="104" t="s">
        <v>7497</v>
      </c>
      <c r="BI4817" s="104" t="str">
        <f t="shared" si="1405"/>
        <v>RYK</v>
      </c>
    </row>
    <row r="4818" spans="56:61" hidden="1" x14ac:dyDescent="0.3">
      <c r="BD4818" t="str">
        <f t="shared" si="1404"/>
        <v>RYKBLOXWICH HOSPITAL (MENTAL ILLNESS)</v>
      </c>
      <c r="BE4818" s="104" t="s">
        <v>7488</v>
      </c>
      <c r="BF4818" s="104" t="s">
        <v>7489</v>
      </c>
      <c r="BG4818" s="104" t="s">
        <v>7488</v>
      </c>
      <c r="BH4818" s="104" t="s">
        <v>7489</v>
      </c>
      <c r="BI4818" s="104" t="str">
        <f t="shared" si="1405"/>
        <v>RYK</v>
      </c>
    </row>
    <row r="4819" spans="56:61" hidden="1" x14ac:dyDescent="0.3">
      <c r="BD4819" t="str">
        <f t="shared" si="1404"/>
        <v>RYKBLOXWICH HOSPITAL 1</v>
      </c>
      <c r="BE4819" s="104" t="s">
        <v>7511</v>
      </c>
      <c r="BF4819" s="104" t="s">
        <v>7512</v>
      </c>
      <c r="BG4819" s="104" t="s">
        <v>7511</v>
      </c>
      <c r="BH4819" s="104" t="s">
        <v>7512</v>
      </c>
      <c r="BI4819" s="104" t="str">
        <f t="shared" si="1405"/>
        <v>RYK</v>
      </c>
    </row>
    <row r="4820" spans="56:61" hidden="1" x14ac:dyDescent="0.3">
      <c r="BD4820" t="str">
        <f t="shared" si="1404"/>
        <v>RYKBLOXWICH HOSPITAL 2</v>
      </c>
      <c r="BE4820" s="104" t="s">
        <v>7513</v>
      </c>
      <c r="BF4820" s="104" t="s">
        <v>7514</v>
      </c>
      <c r="BG4820" s="104" t="s">
        <v>7513</v>
      </c>
      <c r="BH4820" s="104" t="s">
        <v>7514</v>
      </c>
      <c r="BI4820" s="104" t="str">
        <f t="shared" si="1405"/>
        <v>RYK</v>
      </c>
    </row>
    <row r="4821" spans="56:61" hidden="1" x14ac:dyDescent="0.3">
      <c r="BD4821" t="str">
        <f t="shared" si="1404"/>
        <v>RYKBLOXWICH HOSPITAL 3</v>
      </c>
      <c r="BE4821" s="104" t="s">
        <v>7515</v>
      </c>
      <c r="BF4821" s="104" t="s">
        <v>7516</v>
      </c>
      <c r="BG4821" s="104" t="s">
        <v>7515</v>
      </c>
      <c r="BH4821" s="104" t="s">
        <v>7516</v>
      </c>
      <c r="BI4821" s="104" t="str">
        <f t="shared" si="1405"/>
        <v>RYK</v>
      </c>
    </row>
    <row r="4822" spans="56:61" hidden="1" x14ac:dyDescent="0.3">
      <c r="BD4822" t="str">
        <f t="shared" si="1404"/>
        <v>RYKBLOXWICH HOSPITAL 4</v>
      </c>
      <c r="BE4822" s="104" t="s">
        <v>7549</v>
      </c>
      <c r="BF4822" s="104" t="s">
        <v>7550</v>
      </c>
      <c r="BG4822" s="104" t="s">
        <v>7549</v>
      </c>
      <c r="BH4822" s="104" t="s">
        <v>7550</v>
      </c>
      <c r="BI4822" s="104" t="str">
        <f t="shared" si="1405"/>
        <v>RYK</v>
      </c>
    </row>
    <row r="4823" spans="56:61" hidden="1" x14ac:dyDescent="0.3">
      <c r="BD4823" t="str">
        <f t="shared" si="1404"/>
        <v>RYKBUSHEY FIELDS HOSPITAL</v>
      </c>
      <c r="BE4823" s="104" t="s">
        <v>7508</v>
      </c>
      <c r="BF4823" s="104" t="s">
        <v>7509</v>
      </c>
      <c r="BG4823" s="104" t="s">
        <v>7508</v>
      </c>
      <c r="BH4823" s="104" t="s">
        <v>7509</v>
      </c>
      <c r="BI4823" s="104" t="str">
        <f t="shared" si="1405"/>
        <v>RYK</v>
      </c>
    </row>
    <row r="4824" spans="56:61" hidden="1" x14ac:dyDescent="0.3">
      <c r="BD4824" t="str">
        <f t="shared" si="1404"/>
        <v>RYKBUSHEY FIELDS HOSPITAL 1</v>
      </c>
      <c r="BE4824" s="104" t="s">
        <v>7523</v>
      </c>
      <c r="BF4824" s="104" t="s">
        <v>7524</v>
      </c>
      <c r="BG4824" s="104" t="s">
        <v>7523</v>
      </c>
      <c r="BH4824" s="104" t="s">
        <v>7524</v>
      </c>
      <c r="BI4824" s="104" t="str">
        <f t="shared" si="1405"/>
        <v>RYK</v>
      </c>
    </row>
    <row r="4825" spans="56:61" hidden="1" x14ac:dyDescent="0.3">
      <c r="BD4825" t="str">
        <f t="shared" si="1404"/>
        <v>RYKBUSHEY FIELDS HOSPITAL 10</v>
      </c>
      <c r="BE4825" s="104" t="s">
        <v>7541</v>
      </c>
      <c r="BF4825" s="104" t="s">
        <v>7542</v>
      </c>
      <c r="BG4825" s="104" t="s">
        <v>7541</v>
      </c>
      <c r="BH4825" s="104" t="s">
        <v>7542</v>
      </c>
      <c r="BI4825" s="104" t="str">
        <f t="shared" si="1405"/>
        <v>RYK</v>
      </c>
    </row>
    <row r="4826" spans="56:61" hidden="1" x14ac:dyDescent="0.3">
      <c r="BD4826" t="str">
        <f t="shared" si="1404"/>
        <v>RYKBUSHEY FIELDS HOSPITAL 11</v>
      </c>
      <c r="BE4826" s="104" t="s">
        <v>7543</v>
      </c>
      <c r="BF4826" s="104" t="s">
        <v>7544</v>
      </c>
      <c r="BG4826" s="104" t="s">
        <v>7543</v>
      </c>
      <c r="BH4826" s="104" t="s">
        <v>7544</v>
      </c>
      <c r="BI4826" s="104" t="str">
        <f t="shared" si="1405"/>
        <v>RYK</v>
      </c>
    </row>
    <row r="4827" spans="56:61" hidden="1" x14ac:dyDescent="0.3">
      <c r="BD4827" t="str">
        <f t="shared" si="1404"/>
        <v>RYKBUSHEY FIELDS HOSPITAL 12</v>
      </c>
      <c r="BE4827" s="104" t="s">
        <v>7545</v>
      </c>
      <c r="BF4827" s="104" t="s">
        <v>7546</v>
      </c>
      <c r="BG4827" s="104" t="s">
        <v>7545</v>
      </c>
      <c r="BH4827" s="104" t="s">
        <v>7546</v>
      </c>
      <c r="BI4827" s="104" t="str">
        <f t="shared" si="1405"/>
        <v>RYK</v>
      </c>
    </row>
    <row r="4828" spans="56:61" hidden="1" x14ac:dyDescent="0.3">
      <c r="BD4828" t="str">
        <f t="shared" si="1404"/>
        <v>RYKBUSHEY FIELDS HOSPITAL 13</v>
      </c>
      <c r="BE4828" s="104" t="s">
        <v>7551</v>
      </c>
      <c r="BF4828" s="104" t="s">
        <v>7552</v>
      </c>
      <c r="BG4828" s="104" t="s">
        <v>7551</v>
      </c>
      <c r="BH4828" s="104" t="s">
        <v>7552</v>
      </c>
      <c r="BI4828" s="104" t="str">
        <f t="shared" si="1405"/>
        <v>RYK</v>
      </c>
    </row>
    <row r="4829" spans="56:61" hidden="1" x14ac:dyDescent="0.3">
      <c r="BD4829" t="str">
        <f t="shared" si="1404"/>
        <v>RYKBUSHEY FIELDS HOSPITAL 13</v>
      </c>
      <c r="BE4829" s="104" t="s">
        <v>7561</v>
      </c>
      <c r="BF4829" s="104" t="s">
        <v>7552</v>
      </c>
      <c r="BG4829" s="104" t="s">
        <v>7561</v>
      </c>
      <c r="BH4829" s="104" t="s">
        <v>7552</v>
      </c>
      <c r="BI4829" s="104" t="str">
        <f t="shared" si="1405"/>
        <v>RYK</v>
      </c>
    </row>
    <row r="4830" spans="56:61" hidden="1" x14ac:dyDescent="0.3">
      <c r="BD4830" t="str">
        <f t="shared" si="1404"/>
        <v>RYKBUSHEY FIELDS HOSPITAL 14</v>
      </c>
      <c r="BE4830" s="104" t="s">
        <v>7553</v>
      </c>
      <c r="BF4830" s="104" t="s">
        <v>7554</v>
      </c>
      <c r="BG4830" s="104" t="s">
        <v>7553</v>
      </c>
      <c r="BH4830" s="104" t="s">
        <v>7554</v>
      </c>
      <c r="BI4830" s="104" t="str">
        <f t="shared" si="1405"/>
        <v>RYK</v>
      </c>
    </row>
    <row r="4831" spans="56:61" hidden="1" x14ac:dyDescent="0.3">
      <c r="BD4831" t="str">
        <f t="shared" si="1404"/>
        <v>RYKBUSHEY FIELDS HOSPITAL 14</v>
      </c>
      <c r="BE4831" s="104" t="s">
        <v>7562</v>
      </c>
      <c r="BF4831" s="104" t="s">
        <v>7554</v>
      </c>
      <c r="BG4831" s="104" t="s">
        <v>7562</v>
      </c>
      <c r="BH4831" s="104" t="s">
        <v>7554</v>
      </c>
      <c r="BI4831" s="104" t="str">
        <f t="shared" si="1405"/>
        <v>RYK</v>
      </c>
    </row>
    <row r="4832" spans="56:61" hidden="1" x14ac:dyDescent="0.3">
      <c r="BD4832" t="str">
        <f t="shared" si="1404"/>
        <v>RYKBUSHEY FIELDS HOSPITAL 2</v>
      </c>
      <c r="BE4832" s="104" t="s">
        <v>7525</v>
      </c>
      <c r="BF4832" s="104" t="s">
        <v>7526</v>
      </c>
      <c r="BG4832" s="104" t="s">
        <v>7525</v>
      </c>
      <c r="BH4832" s="104" t="s">
        <v>7526</v>
      </c>
      <c r="BI4832" s="104" t="str">
        <f t="shared" si="1405"/>
        <v>RYK</v>
      </c>
    </row>
    <row r="4833" spans="56:61" hidden="1" x14ac:dyDescent="0.3">
      <c r="BD4833" t="str">
        <f t="shared" si="1404"/>
        <v>RYKBUSHEY FIELDS HOSPITAL 3</v>
      </c>
      <c r="BE4833" s="104" t="s">
        <v>7527</v>
      </c>
      <c r="BF4833" s="104" t="s">
        <v>7528</v>
      </c>
      <c r="BG4833" s="104" t="s">
        <v>7527</v>
      </c>
      <c r="BH4833" s="104" t="s">
        <v>7528</v>
      </c>
      <c r="BI4833" s="104" t="str">
        <f t="shared" si="1405"/>
        <v>RYK</v>
      </c>
    </row>
    <row r="4834" spans="56:61" hidden="1" x14ac:dyDescent="0.3">
      <c r="BD4834" t="str">
        <f t="shared" si="1404"/>
        <v>RYKBUSHEY FIELDS HOSPITAL 4</v>
      </c>
      <c r="BE4834" s="104" t="s">
        <v>7529</v>
      </c>
      <c r="BF4834" s="104" t="s">
        <v>7530</v>
      </c>
      <c r="BG4834" s="104" t="s">
        <v>7529</v>
      </c>
      <c r="BH4834" s="104" t="s">
        <v>7530</v>
      </c>
      <c r="BI4834" s="104" t="str">
        <f t="shared" si="1405"/>
        <v>RYK</v>
      </c>
    </row>
    <row r="4835" spans="56:61" hidden="1" x14ac:dyDescent="0.3">
      <c r="BD4835" t="str">
        <f t="shared" si="1404"/>
        <v>RYKBUSHEY FIELDS HOSPITAL 5</v>
      </c>
      <c r="BE4835" s="104" t="s">
        <v>7531</v>
      </c>
      <c r="BF4835" s="104" t="s">
        <v>7532</v>
      </c>
      <c r="BG4835" s="104" t="s">
        <v>7531</v>
      </c>
      <c r="BH4835" s="104" t="s">
        <v>7532</v>
      </c>
      <c r="BI4835" s="104" t="str">
        <f t="shared" si="1405"/>
        <v>RYK</v>
      </c>
    </row>
    <row r="4836" spans="56:61" hidden="1" x14ac:dyDescent="0.3">
      <c r="BD4836" t="str">
        <f t="shared" si="1404"/>
        <v>RYKBUSHEY FIELDS HOSPITAL 6</v>
      </c>
      <c r="BE4836" s="104" t="s">
        <v>7533</v>
      </c>
      <c r="BF4836" s="104" t="s">
        <v>7534</v>
      </c>
      <c r="BG4836" s="104" t="s">
        <v>7533</v>
      </c>
      <c r="BH4836" s="104" t="s">
        <v>7534</v>
      </c>
      <c r="BI4836" s="104" t="str">
        <f t="shared" si="1405"/>
        <v>RYK</v>
      </c>
    </row>
    <row r="4837" spans="56:61" hidden="1" x14ac:dyDescent="0.3">
      <c r="BD4837" t="str">
        <f t="shared" si="1404"/>
        <v>RYKBUSHEY FIELDS HOSPITAL 7</v>
      </c>
      <c r="BE4837" s="104" t="s">
        <v>7535</v>
      </c>
      <c r="BF4837" s="104" t="s">
        <v>7536</v>
      </c>
      <c r="BG4837" s="104" t="s">
        <v>7535</v>
      </c>
      <c r="BH4837" s="104" t="s">
        <v>7536</v>
      </c>
      <c r="BI4837" s="104" t="str">
        <f t="shared" si="1405"/>
        <v>RYK</v>
      </c>
    </row>
    <row r="4838" spans="56:61" hidden="1" x14ac:dyDescent="0.3">
      <c r="BD4838" t="str">
        <f t="shared" si="1404"/>
        <v>RYKBUSHEY FIELDS HOSPITAL 8</v>
      </c>
      <c r="BE4838" s="104" t="s">
        <v>7537</v>
      </c>
      <c r="BF4838" s="104" t="s">
        <v>7538</v>
      </c>
      <c r="BG4838" s="104" t="s">
        <v>7537</v>
      </c>
      <c r="BH4838" s="104" t="s">
        <v>7538</v>
      </c>
      <c r="BI4838" s="104" t="str">
        <f t="shared" si="1405"/>
        <v>RYK</v>
      </c>
    </row>
    <row r="4839" spans="56:61" hidden="1" x14ac:dyDescent="0.3">
      <c r="BD4839" t="str">
        <f t="shared" si="1404"/>
        <v>RYKBUSHEY FIELDS HOSPITAL 9</v>
      </c>
      <c r="BE4839" s="104" t="s">
        <v>7539</v>
      </c>
      <c r="BF4839" s="104" t="s">
        <v>7540</v>
      </c>
      <c r="BG4839" s="104" t="s">
        <v>7539</v>
      </c>
      <c r="BH4839" s="104" t="s">
        <v>7540</v>
      </c>
      <c r="BI4839" s="104" t="str">
        <f t="shared" si="1405"/>
        <v>RYK</v>
      </c>
    </row>
    <row r="4840" spans="56:61" hidden="1" x14ac:dyDescent="0.3">
      <c r="BD4840" t="str">
        <f t="shared" si="1404"/>
        <v>RYKCANALSIDE 1</v>
      </c>
      <c r="BE4840" s="104" t="s">
        <v>7517</v>
      </c>
      <c r="BF4840" s="104" t="s">
        <v>7518</v>
      </c>
      <c r="BG4840" s="104" t="s">
        <v>7517</v>
      </c>
      <c r="BH4840" s="104" t="s">
        <v>7518</v>
      </c>
      <c r="BI4840" s="104" t="str">
        <f t="shared" si="1405"/>
        <v>RYK</v>
      </c>
    </row>
    <row r="4841" spans="56:61" hidden="1" x14ac:dyDescent="0.3">
      <c r="BD4841" t="str">
        <f t="shared" si="1404"/>
        <v>RYKCANALSIDE 2</v>
      </c>
      <c r="BE4841" s="104" t="s">
        <v>7519</v>
      </c>
      <c r="BF4841" s="104" t="s">
        <v>7520</v>
      </c>
      <c r="BG4841" s="104" t="s">
        <v>7519</v>
      </c>
      <c r="BH4841" s="104" t="s">
        <v>7520</v>
      </c>
      <c r="BI4841" s="104" t="str">
        <f t="shared" si="1405"/>
        <v>RYK</v>
      </c>
    </row>
    <row r="4842" spans="56:61" hidden="1" x14ac:dyDescent="0.3">
      <c r="BD4842" t="str">
        <f t="shared" si="1404"/>
        <v>RYKCANALSIDE 3</v>
      </c>
      <c r="BE4842" s="104" t="s">
        <v>7559</v>
      </c>
      <c r="BF4842" s="104" t="s">
        <v>7560</v>
      </c>
      <c r="BG4842" s="104" t="s">
        <v>7559</v>
      </c>
      <c r="BH4842" s="104" t="s">
        <v>7560</v>
      </c>
      <c r="BI4842" s="104" t="str">
        <f t="shared" si="1405"/>
        <v>RYK</v>
      </c>
    </row>
    <row r="4843" spans="56:61" hidden="1" x14ac:dyDescent="0.3">
      <c r="BD4843" t="str">
        <f t="shared" ref="BD4843:BD4906" si="1406">CONCATENATE(LEFT(BE4843, 3),BF4843)</f>
        <v>RYKCANALSIDE 4</v>
      </c>
      <c r="BE4843" s="104" t="s">
        <v>7557</v>
      </c>
      <c r="BF4843" s="104" t="s">
        <v>7558</v>
      </c>
      <c r="BG4843" s="104" t="s">
        <v>7557</v>
      </c>
      <c r="BH4843" s="104" t="s">
        <v>7558</v>
      </c>
      <c r="BI4843" s="104" t="str">
        <f t="shared" ref="BI4843:BI4906" si="1407">LEFT(BG4843,3)</f>
        <v>RYK</v>
      </c>
    </row>
    <row r="4844" spans="56:61" hidden="1" x14ac:dyDescent="0.3">
      <c r="BD4844" t="str">
        <f t="shared" si="1406"/>
        <v>RYKCANALSIDE 5</v>
      </c>
      <c r="BE4844" s="104" t="s">
        <v>7521</v>
      </c>
      <c r="BF4844" s="104" t="s">
        <v>7522</v>
      </c>
      <c r="BG4844" s="104" t="s">
        <v>7521</v>
      </c>
      <c r="BH4844" s="104" t="s">
        <v>7522</v>
      </c>
      <c r="BI4844" s="104" t="str">
        <f t="shared" si="1407"/>
        <v>RYK</v>
      </c>
    </row>
    <row r="4845" spans="56:61" hidden="1" x14ac:dyDescent="0.3">
      <c r="BD4845" t="str">
        <f t="shared" si="1406"/>
        <v>RYKDAISY BANK COMMUNITY UNIT</v>
      </c>
      <c r="BE4845" s="104" t="s">
        <v>7490</v>
      </c>
      <c r="BF4845" s="104" t="s">
        <v>7491</v>
      </c>
      <c r="BG4845" s="104" t="s">
        <v>7490</v>
      </c>
      <c r="BH4845" s="104" t="s">
        <v>7491</v>
      </c>
      <c r="BI4845" s="104" t="str">
        <f t="shared" si="1407"/>
        <v>RYK</v>
      </c>
    </row>
    <row r="4846" spans="56:61" hidden="1" x14ac:dyDescent="0.3">
      <c r="BD4846" t="str">
        <f t="shared" si="1406"/>
        <v>RYKDOROTHY PATTISON HOSPITAL</v>
      </c>
      <c r="BE4846" s="104" t="s">
        <v>7492</v>
      </c>
      <c r="BF4846" s="104" t="s">
        <v>7493</v>
      </c>
      <c r="BG4846" s="104" t="s">
        <v>7492</v>
      </c>
      <c r="BH4846" s="104" t="s">
        <v>7493</v>
      </c>
      <c r="BI4846" s="104" t="str">
        <f t="shared" si="1407"/>
        <v>RYK</v>
      </c>
    </row>
    <row r="4847" spans="56:61" hidden="1" x14ac:dyDescent="0.3">
      <c r="BD4847" t="str">
        <f t="shared" si="1406"/>
        <v>RYKDOROTHY PATTISON HOSPITAL 1</v>
      </c>
      <c r="BE4847" s="104" t="s">
        <v>7555</v>
      </c>
      <c r="BF4847" s="104" t="s">
        <v>7556</v>
      </c>
      <c r="BG4847" s="104" t="s">
        <v>7555</v>
      </c>
      <c r="BH4847" s="104" t="s">
        <v>7556</v>
      </c>
      <c r="BI4847" s="104" t="str">
        <f t="shared" si="1407"/>
        <v>RYK</v>
      </c>
    </row>
    <row r="4848" spans="56:61" hidden="1" x14ac:dyDescent="0.3">
      <c r="BD4848" t="str">
        <f t="shared" si="1406"/>
        <v>RYKDOROTHY PATTISON HOSPITAL 1</v>
      </c>
      <c r="BE4848" s="104" t="s">
        <v>7563</v>
      </c>
      <c r="BF4848" s="104" t="s">
        <v>7556</v>
      </c>
      <c r="BG4848" s="104" t="s">
        <v>7563</v>
      </c>
      <c r="BH4848" s="104" t="s">
        <v>7556</v>
      </c>
      <c r="BI4848" s="104" t="str">
        <f t="shared" si="1407"/>
        <v>RYK</v>
      </c>
    </row>
    <row r="4849" spans="56:61" hidden="1" x14ac:dyDescent="0.3">
      <c r="BD4849" t="str">
        <f t="shared" si="1406"/>
        <v>RYKDOROTHY PATTISON PORTACABINS (ESSO)</v>
      </c>
      <c r="BE4849" s="104" t="s">
        <v>7500</v>
      </c>
      <c r="BF4849" s="104" t="s">
        <v>7501</v>
      </c>
      <c r="BG4849" s="104" t="s">
        <v>7500</v>
      </c>
      <c r="BH4849" s="104" t="s">
        <v>7501</v>
      </c>
      <c r="BI4849" s="104" t="str">
        <f t="shared" si="1407"/>
        <v>RYK</v>
      </c>
    </row>
    <row r="4850" spans="56:61" hidden="1" x14ac:dyDescent="0.3">
      <c r="BD4850" t="str">
        <f t="shared" si="1406"/>
        <v>RYKEVERGREEN PLACE</v>
      </c>
      <c r="BE4850" s="104" t="s">
        <v>7494</v>
      </c>
      <c r="BF4850" s="104" t="s">
        <v>7495</v>
      </c>
      <c r="BG4850" s="104" t="s">
        <v>7494</v>
      </c>
      <c r="BH4850" s="104" t="s">
        <v>7495</v>
      </c>
      <c r="BI4850" s="104" t="str">
        <f t="shared" si="1407"/>
        <v>RYK</v>
      </c>
    </row>
    <row r="4851" spans="56:61" hidden="1" x14ac:dyDescent="0.3">
      <c r="BD4851" t="str">
        <f t="shared" si="1406"/>
        <v>RYKORCHARD HILLS</v>
      </c>
      <c r="BE4851" s="104" t="s">
        <v>7498</v>
      </c>
      <c r="BF4851" s="104" t="s">
        <v>7499</v>
      </c>
      <c r="BG4851" s="104" t="s">
        <v>7498</v>
      </c>
      <c r="BH4851" s="104" t="s">
        <v>7499</v>
      </c>
      <c r="BI4851" s="104" t="str">
        <f t="shared" si="1407"/>
        <v>RYK</v>
      </c>
    </row>
    <row r="4852" spans="56:61" hidden="1" x14ac:dyDescent="0.3">
      <c r="BD4852" t="str">
        <f t="shared" si="1406"/>
        <v>RYKROSE COTTAGE</v>
      </c>
      <c r="BE4852" s="104" t="s">
        <v>7510</v>
      </c>
      <c r="BF4852" s="104" t="s">
        <v>7165</v>
      </c>
      <c r="BG4852" s="104" t="s">
        <v>7510</v>
      </c>
      <c r="BH4852" s="104" t="s">
        <v>7165</v>
      </c>
      <c r="BI4852" s="104" t="str">
        <f t="shared" si="1407"/>
        <v>RYK</v>
      </c>
    </row>
    <row r="4853" spans="56:61" hidden="1" x14ac:dyDescent="0.3">
      <c r="BD4853" t="str">
        <f t="shared" si="1406"/>
        <v>RYKROSE COTTAGE 1</v>
      </c>
      <c r="BE4853" s="104" t="s">
        <v>7547</v>
      </c>
      <c r="BF4853" s="104" t="s">
        <v>7548</v>
      </c>
      <c r="BG4853" s="104" t="s">
        <v>7547</v>
      </c>
      <c r="BH4853" s="104" t="s">
        <v>7548</v>
      </c>
      <c r="BI4853" s="104" t="str">
        <f t="shared" si="1407"/>
        <v>RYK</v>
      </c>
    </row>
    <row r="4854" spans="56:61" hidden="1" x14ac:dyDescent="0.3">
      <c r="BD4854" t="str">
        <f t="shared" si="1406"/>
        <v>RYKRUSSELL HALL HOSPITAL</v>
      </c>
      <c r="BE4854" s="104" t="s">
        <v>7504</v>
      </c>
      <c r="BF4854" s="104" t="s">
        <v>7505</v>
      </c>
      <c r="BG4854" s="104" t="s">
        <v>7504</v>
      </c>
      <c r="BH4854" s="104" t="s">
        <v>7505</v>
      </c>
      <c r="BI4854" s="104" t="str">
        <f t="shared" si="1407"/>
        <v>RYK</v>
      </c>
    </row>
    <row r="4855" spans="56:61" hidden="1" x14ac:dyDescent="0.3">
      <c r="BD4855" t="str">
        <f t="shared" si="1406"/>
        <v>RYKSPRINGSIDE</v>
      </c>
      <c r="BE4855" s="104" t="s">
        <v>7502</v>
      </c>
      <c r="BF4855" s="104" t="s">
        <v>7503</v>
      </c>
      <c r="BG4855" s="104" t="s">
        <v>7502</v>
      </c>
      <c r="BH4855" s="104" t="s">
        <v>7503</v>
      </c>
      <c r="BI4855" s="104" t="str">
        <f t="shared" si="1407"/>
        <v>RYK</v>
      </c>
    </row>
    <row r="4856" spans="56:61" hidden="1" x14ac:dyDescent="0.3">
      <c r="BD4856" t="str">
        <f t="shared" si="1406"/>
        <v>RYKTHE CAGE - CRIMINAL JUSTICE DIVISION/DUDLEY ARREST REFERRAL SCHEME</v>
      </c>
      <c r="BE4856" s="104" t="s">
        <v>7506</v>
      </c>
      <c r="BF4856" s="104" t="s">
        <v>7507</v>
      </c>
      <c r="BG4856" s="104" t="s">
        <v>7506</v>
      </c>
      <c r="BH4856" s="104" t="s">
        <v>7507</v>
      </c>
      <c r="BI4856" s="104" t="str">
        <f t="shared" si="1407"/>
        <v>RYK</v>
      </c>
    </row>
    <row r="4857" spans="56:61" hidden="1" x14ac:dyDescent="0.3">
      <c r="BD4857" t="str">
        <f t="shared" si="1406"/>
        <v>RYQBECKENHAM BEACON</v>
      </c>
      <c r="BE4857" s="104" t="s">
        <v>41</v>
      </c>
      <c r="BF4857" s="104" t="s">
        <v>9751</v>
      </c>
      <c r="BG4857" s="104" t="s">
        <v>41</v>
      </c>
      <c r="BH4857" s="104" t="s">
        <v>9751</v>
      </c>
      <c r="BI4857" s="104" t="str">
        <f t="shared" si="1407"/>
        <v>RYQ</v>
      </c>
    </row>
    <row r="4858" spans="56:61" hidden="1" x14ac:dyDescent="0.3">
      <c r="BD4858" t="str">
        <f t="shared" si="1406"/>
        <v>RYQERITH AND DISTRICT HOSPITAL</v>
      </c>
      <c r="BE4858" s="104" t="s">
        <v>42</v>
      </c>
      <c r="BF4858" s="104" t="s">
        <v>9752</v>
      </c>
      <c r="BG4858" s="104" t="s">
        <v>42</v>
      </c>
      <c r="BH4858" s="104" t="s">
        <v>9752</v>
      </c>
      <c r="BI4858" s="104" t="str">
        <f t="shared" si="1407"/>
        <v>RYQ</v>
      </c>
    </row>
    <row r="4859" spans="56:61" hidden="1" x14ac:dyDescent="0.3">
      <c r="BD4859" t="str">
        <f t="shared" si="1406"/>
        <v>RYQORPINGTON HOSPITAL</v>
      </c>
      <c r="BE4859" s="104" t="s">
        <v>43</v>
      </c>
      <c r="BF4859" s="104" t="s">
        <v>8650</v>
      </c>
      <c r="BG4859" s="104" t="s">
        <v>43</v>
      </c>
      <c r="BH4859" s="104" t="s">
        <v>8650</v>
      </c>
      <c r="BI4859" s="104" t="str">
        <f t="shared" si="1407"/>
        <v>RYQ</v>
      </c>
    </row>
    <row r="4860" spans="56:61" hidden="1" x14ac:dyDescent="0.3">
      <c r="BD4860" t="str">
        <f t="shared" si="1406"/>
        <v>RYQQUEEN ELIZABETH HOSPITAL WOOLWICH</v>
      </c>
      <c r="BE4860" s="104" t="s">
        <v>44</v>
      </c>
      <c r="BF4860" s="104" t="s">
        <v>9753</v>
      </c>
      <c r="BG4860" s="104" t="s">
        <v>44</v>
      </c>
      <c r="BH4860" s="104" t="s">
        <v>9753</v>
      </c>
      <c r="BI4860" s="104" t="str">
        <f t="shared" si="1407"/>
        <v>RYQ</v>
      </c>
    </row>
    <row r="4861" spans="56:61" hidden="1" x14ac:dyDescent="0.3">
      <c r="BD4861" t="str">
        <f t="shared" si="1406"/>
        <v>RYQQUEEN MARY'S HOSPITAL SIDCUP</v>
      </c>
      <c r="BE4861" s="104" t="s">
        <v>45</v>
      </c>
      <c r="BF4861" s="104" t="s">
        <v>9754</v>
      </c>
      <c r="BG4861" s="104" t="s">
        <v>45</v>
      </c>
      <c r="BH4861" s="104" t="s">
        <v>9754</v>
      </c>
      <c r="BI4861" s="104" t="str">
        <f t="shared" si="1407"/>
        <v>RYQ</v>
      </c>
    </row>
    <row r="4862" spans="56:61" hidden="1" x14ac:dyDescent="0.3">
      <c r="BD4862" t="str">
        <f t="shared" si="1406"/>
        <v>RYQSLH @ DARENT VALLEY HOSPITAL</v>
      </c>
      <c r="BE4862" s="104" t="s">
        <v>46</v>
      </c>
      <c r="BF4862" s="104" t="s">
        <v>9755</v>
      </c>
      <c r="BG4862" s="104" t="s">
        <v>46</v>
      </c>
      <c r="BH4862" s="104" t="s">
        <v>9755</v>
      </c>
      <c r="BI4862" s="104" t="str">
        <f t="shared" si="1407"/>
        <v>RYQ</v>
      </c>
    </row>
    <row r="4863" spans="56:61" hidden="1" x14ac:dyDescent="0.3">
      <c r="BD4863" t="str">
        <f t="shared" si="1406"/>
        <v>RYQSLH @ SEVENOAKS HOSPITAL</v>
      </c>
      <c r="BE4863" s="104" t="s">
        <v>47</v>
      </c>
      <c r="BF4863" s="104" t="s">
        <v>9756</v>
      </c>
      <c r="BG4863" s="104" t="s">
        <v>47</v>
      </c>
      <c r="BH4863" s="104" t="s">
        <v>9756</v>
      </c>
      <c r="BI4863" s="104" t="str">
        <f t="shared" si="1407"/>
        <v>RYQ</v>
      </c>
    </row>
    <row r="4864" spans="56:61" hidden="1" x14ac:dyDescent="0.3">
      <c r="BD4864" t="str">
        <f t="shared" si="1406"/>
        <v>RYRCHICHESTER TREATMENT CENTRE</v>
      </c>
      <c r="BE4864" s="104" t="s">
        <v>48</v>
      </c>
      <c r="BF4864" s="104" t="s">
        <v>9757</v>
      </c>
      <c r="BG4864" s="104" t="s">
        <v>48</v>
      </c>
      <c r="BH4864" s="104" t="s">
        <v>9757</v>
      </c>
      <c r="BI4864" s="104" t="str">
        <f t="shared" si="1407"/>
        <v>RYR</v>
      </c>
    </row>
    <row r="4865" spans="56:61" hidden="1" x14ac:dyDescent="0.3">
      <c r="BD4865" t="str">
        <f t="shared" si="1406"/>
        <v>RYRSOUTHLANDS HOSPITAL</v>
      </c>
      <c r="BE4865" s="104" t="s">
        <v>49</v>
      </c>
      <c r="BF4865" s="104" t="s">
        <v>2775</v>
      </c>
      <c r="BG4865" s="104" t="s">
        <v>49</v>
      </c>
      <c r="BH4865" s="104" t="s">
        <v>2775</v>
      </c>
      <c r="BI4865" s="104" t="str">
        <f t="shared" si="1407"/>
        <v>RYR</v>
      </c>
    </row>
    <row r="4866" spans="56:61" hidden="1" x14ac:dyDescent="0.3">
      <c r="BD4866" t="str">
        <f t="shared" si="1406"/>
        <v>RYRST RICHARD'S HOSPITAL</v>
      </c>
      <c r="BE4866" s="104" t="s">
        <v>50</v>
      </c>
      <c r="BF4866" s="104" t="s">
        <v>9758</v>
      </c>
      <c r="BG4866" s="104" t="s">
        <v>50</v>
      </c>
      <c r="BH4866" s="104" t="s">
        <v>9758</v>
      </c>
      <c r="BI4866" s="104" t="str">
        <f t="shared" si="1407"/>
        <v>RYR</v>
      </c>
    </row>
    <row r="4867" spans="56:61" hidden="1" x14ac:dyDescent="0.3">
      <c r="BD4867" t="str">
        <f t="shared" si="1406"/>
        <v>RYRWORTHING HOSPITAL</v>
      </c>
      <c r="BE4867" s="104" t="s">
        <v>51</v>
      </c>
      <c r="BF4867" s="104" t="s">
        <v>2765</v>
      </c>
      <c r="BG4867" s="104" t="s">
        <v>51</v>
      </c>
      <c r="BH4867" s="104" t="s">
        <v>2765</v>
      </c>
      <c r="BI4867" s="104" t="str">
        <f t="shared" si="1407"/>
        <v>RYR</v>
      </c>
    </row>
    <row r="4868" spans="56:61" hidden="1" x14ac:dyDescent="0.3">
      <c r="BD4868" t="str">
        <f t="shared" si="1406"/>
        <v>RYVCITY CARE CENTRE</v>
      </c>
      <c r="BE4868" s="104" t="s">
        <v>8139</v>
      </c>
      <c r="BF4868" s="104" t="s">
        <v>9759</v>
      </c>
      <c r="BG4868" s="104" t="s">
        <v>8139</v>
      </c>
      <c r="BH4868" s="104" t="s">
        <v>9759</v>
      </c>
      <c r="BI4868" s="104" t="str">
        <f t="shared" si="1407"/>
        <v>RYV</v>
      </c>
    </row>
    <row r="4869" spans="56:61" hidden="1" x14ac:dyDescent="0.3">
      <c r="BD4869" t="str">
        <f t="shared" si="1406"/>
        <v>RYVDODDINGTON COMMUNITY HOSP</v>
      </c>
      <c r="BE4869" s="104" t="s">
        <v>7584</v>
      </c>
      <c r="BF4869" s="104" t="s">
        <v>7585</v>
      </c>
      <c r="BG4869" s="104" t="s">
        <v>7584</v>
      </c>
      <c r="BH4869" s="104" t="s">
        <v>7585</v>
      </c>
      <c r="BI4869" s="104" t="str">
        <f t="shared" si="1407"/>
        <v>RYV</v>
      </c>
    </row>
    <row r="4870" spans="56:61" hidden="1" x14ac:dyDescent="0.3">
      <c r="BD4870" t="str">
        <f t="shared" si="1406"/>
        <v>RYVDODDINGTON HOSPITAL</v>
      </c>
      <c r="BE4870" s="104" t="s">
        <v>7566</v>
      </c>
      <c r="BF4870" s="104" t="s">
        <v>1732</v>
      </c>
      <c r="BG4870" s="104" t="s">
        <v>7566</v>
      </c>
      <c r="BH4870" s="104" t="s">
        <v>1732</v>
      </c>
      <c r="BI4870" s="104" t="str">
        <f t="shared" si="1407"/>
        <v>RYV</v>
      </c>
    </row>
    <row r="4871" spans="56:61" hidden="1" x14ac:dyDescent="0.3">
      <c r="BD4871" t="str">
        <f t="shared" si="1406"/>
        <v>RYVFELIXSTOWE COMMUNITY HOSPITAL - CASH</v>
      </c>
      <c r="BE4871" s="104" t="s">
        <v>7578</v>
      </c>
      <c r="BF4871" s="104" t="s">
        <v>7579</v>
      </c>
      <c r="BG4871" s="104" t="s">
        <v>7578</v>
      </c>
      <c r="BH4871" s="104" t="s">
        <v>7579</v>
      </c>
      <c r="BI4871" s="104" t="str">
        <f t="shared" si="1407"/>
        <v>RYV</v>
      </c>
    </row>
    <row r="4872" spans="56:61" hidden="1" x14ac:dyDescent="0.3">
      <c r="BD4872" t="str">
        <f t="shared" si="1406"/>
        <v>RYVHAMPTON HEALTH</v>
      </c>
      <c r="BE4872" s="104" t="s">
        <v>7596</v>
      </c>
      <c r="BF4872" s="104" t="s">
        <v>7597</v>
      </c>
      <c r="BG4872" s="104" t="s">
        <v>7596</v>
      </c>
      <c r="BH4872" s="104" t="s">
        <v>7597</v>
      </c>
      <c r="BI4872" s="104" t="str">
        <f t="shared" si="1407"/>
        <v>RYV</v>
      </c>
    </row>
    <row r="4873" spans="56:61" hidden="1" x14ac:dyDescent="0.3">
      <c r="BD4873" t="str">
        <f t="shared" si="1406"/>
        <v>RYVHINCHINGBROOKE HOSPITAL</v>
      </c>
      <c r="BE4873" s="104" t="s">
        <v>7567</v>
      </c>
      <c r="BF4873" s="104" t="s">
        <v>7568</v>
      </c>
      <c r="BG4873" s="104" t="s">
        <v>7567</v>
      </c>
      <c r="BH4873" s="104" t="s">
        <v>7568</v>
      </c>
      <c r="BI4873" s="104" t="str">
        <f t="shared" si="1407"/>
        <v>RYV</v>
      </c>
    </row>
    <row r="4874" spans="56:61" hidden="1" x14ac:dyDescent="0.3">
      <c r="BD4874" t="str">
        <f t="shared" si="1406"/>
        <v>RYVIDA DARWIN HOSPITAL</v>
      </c>
      <c r="BE4874" s="104" t="s">
        <v>7571</v>
      </c>
      <c r="BF4874" s="104" t="s">
        <v>1652</v>
      </c>
      <c r="BG4874" s="104" t="s">
        <v>7571</v>
      </c>
      <c r="BH4874" s="104" t="s">
        <v>1652</v>
      </c>
      <c r="BI4874" s="104" t="str">
        <f t="shared" si="1407"/>
        <v>RYV</v>
      </c>
    </row>
    <row r="4875" spans="56:61" hidden="1" x14ac:dyDescent="0.3">
      <c r="BD4875" t="str">
        <f t="shared" si="1406"/>
        <v>RYVIPSWICH HOSPITAL - CASH</v>
      </c>
      <c r="BE4875" s="104" t="s">
        <v>7574</v>
      </c>
      <c r="BF4875" s="104" t="s">
        <v>7575</v>
      </c>
      <c r="BG4875" s="104" t="s">
        <v>7574</v>
      </c>
      <c r="BH4875" s="104" t="s">
        <v>7575</v>
      </c>
      <c r="BI4875" s="104" t="str">
        <f t="shared" si="1407"/>
        <v>RYV</v>
      </c>
    </row>
    <row r="4876" spans="56:61" hidden="1" x14ac:dyDescent="0.3">
      <c r="BD4876" t="str">
        <f t="shared" si="1406"/>
        <v>RYVLAURELS</v>
      </c>
      <c r="BE4876" s="104" t="s">
        <v>7572</v>
      </c>
      <c r="BF4876" s="104" t="s">
        <v>7573</v>
      </c>
      <c r="BG4876" s="104" t="s">
        <v>7572</v>
      </c>
      <c r="BH4876" s="104" t="s">
        <v>7573</v>
      </c>
      <c r="BI4876" s="104" t="str">
        <f t="shared" si="1407"/>
        <v>RYV</v>
      </c>
    </row>
    <row r="4877" spans="56:61" hidden="1" x14ac:dyDescent="0.3">
      <c r="BD4877" t="str">
        <f t="shared" si="1406"/>
        <v>RYVLUTON &amp; DUNSTABLE HOSP ST. MARY'S WING</v>
      </c>
      <c r="BE4877" s="104" t="s">
        <v>7592</v>
      </c>
      <c r="BF4877" s="104" t="s">
        <v>7593</v>
      </c>
      <c r="BG4877" s="104" t="s">
        <v>7592</v>
      </c>
      <c r="BH4877" s="104" t="s">
        <v>7593</v>
      </c>
      <c r="BI4877" s="104" t="str">
        <f t="shared" si="1407"/>
        <v>RYV</v>
      </c>
    </row>
    <row r="4878" spans="56:61" hidden="1" x14ac:dyDescent="0.3">
      <c r="BD4878" t="str">
        <f t="shared" si="1406"/>
        <v>RYVNORTH CAMBRIDGESHIRE HOSPITAL</v>
      </c>
      <c r="BE4878" s="104" t="s">
        <v>7564</v>
      </c>
      <c r="BF4878" s="104" t="s">
        <v>1682</v>
      </c>
      <c r="BG4878" s="104" t="s">
        <v>7564</v>
      </c>
      <c r="BH4878" s="104" t="s">
        <v>1682</v>
      </c>
      <c r="BI4878" s="104" t="str">
        <f t="shared" si="1407"/>
        <v>RYV</v>
      </c>
    </row>
    <row r="4879" spans="56:61" hidden="1" x14ac:dyDescent="0.3">
      <c r="BD4879" t="str">
        <f t="shared" si="1406"/>
        <v>RYVOLD FLETTON</v>
      </c>
      <c r="BE4879" s="104" t="s">
        <v>7594</v>
      </c>
      <c r="BF4879" s="104" t="s">
        <v>7595</v>
      </c>
      <c r="BG4879" s="104" t="s">
        <v>7594</v>
      </c>
      <c r="BH4879" s="104" t="s">
        <v>7595</v>
      </c>
      <c r="BI4879" s="104" t="str">
        <f t="shared" si="1407"/>
        <v>RYV</v>
      </c>
    </row>
    <row r="4880" spans="56:61" hidden="1" x14ac:dyDescent="0.3">
      <c r="BD4880" t="str">
        <f t="shared" si="1406"/>
        <v>RYVPRINCESS OF WALES (MINOR)</v>
      </c>
      <c r="BE4880" s="104" t="s">
        <v>7580</v>
      </c>
      <c r="BF4880" s="104" t="s">
        <v>7581</v>
      </c>
      <c r="BG4880" s="104" t="s">
        <v>7580</v>
      </c>
      <c r="BH4880" s="104" t="s">
        <v>7581</v>
      </c>
      <c r="BI4880" s="104" t="str">
        <f t="shared" si="1407"/>
        <v>RYV</v>
      </c>
    </row>
    <row r="4881" spans="56:61" hidden="1" x14ac:dyDescent="0.3">
      <c r="BD4881" t="str">
        <f t="shared" si="1406"/>
        <v>RYVPRINCESS OF WALES (OPD)</v>
      </c>
      <c r="BE4881" s="104" t="s">
        <v>7582</v>
      </c>
      <c r="BF4881" s="104" t="s">
        <v>7583</v>
      </c>
      <c r="BG4881" s="104" t="s">
        <v>7582</v>
      </c>
      <c r="BH4881" s="104" t="s">
        <v>7583</v>
      </c>
      <c r="BI4881" s="104" t="str">
        <f t="shared" si="1407"/>
        <v>RYV</v>
      </c>
    </row>
    <row r="4882" spans="56:61" hidden="1" x14ac:dyDescent="0.3">
      <c r="BD4882" t="str">
        <f t="shared" si="1406"/>
        <v>RYVPRINCESS OF WALES (REHAB)</v>
      </c>
      <c r="BE4882" s="104" t="s">
        <v>7586</v>
      </c>
      <c r="BF4882" s="104" t="s">
        <v>7587</v>
      </c>
      <c r="BG4882" s="104" t="s">
        <v>7586</v>
      </c>
      <c r="BH4882" s="104" t="s">
        <v>7587</v>
      </c>
      <c r="BI4882" s="104" t="str">
        <f t="shared" si="1407"/>
        <v>RYV</v>
      </c>
    </row>
    <row r="4883" spans="56:61" hidden="1" x14ac:dyDescent="0.3">
      <c r="BD4883" t="str">
        <f t="shared" si="1406"/>
        <v>RYVPRINCESS OF WALES HOSPITAL</v>
      </c>
      <c r="BE4883" s="104" t="s">
        <v>7565</v>
      </c>
      <c r="BF4883" s="104" t="s">
        <v>1726</v>
      </c>
      <c r="BG4883" s="104" t="s">
        <v>7565</v>
      </c>
      <c r="BH4883" s="104" t="s">
        <v>1726</v>
      </c>
      <c r="BI4883" s="104" t="str">
        <f t="shared" si="1407"/>
        <v>RYV</v>
      </c>
    </row>
    <row r="4884" spans="56:61" hidden="1" x14ac:dyDescent="0.3">
      <c r="BD4884" t="str">
        <f t="shared" si="1406"/>
        <v>RYVSUFFOLK REPRODUCTIVE HEALTH</v>
      </c>
      <c r="BE4884" s="104" t="s">
        <v>7588</v>
      </c>
      <c r="BF4884" s="104" t="s">
        <v>7589</v>
      </c>
      <c r="BG4884" s="104" t="s">
        <v>7588</v>
      </c>
      <c r="BH4884" s="104" t="s">
        <v>7589</v>
      </c>
      <c r="BI4884" s="104" t="str">
        <f t="shared" si="1407"/>
        <v>RYV</v>
      </c>
    </row>
    <row r="4885" spans="56:61" hidden="1" x14ac:dyDescent="0.3">
      <c r="BD4885" t="str">
        <f t="shared" si="1406"/>
        <v>RYVTHE LUTON UNDERGROUND</v>
      </c>
      <c r="BE4885" s="104" t="s">
        <v>7590</v>
      </c>
      <c r="BF4885" s="104" t="s">
        <v>7591</v>
      </c>
      <c r="BG4885" s="104" t="s">
        <v>7590</v>
      </c>
      <c r="BH4885" s="104" t="s">
        <v>7591</v>
      </c>
      <c r="BI4885" s="104" t="str">
        <f t="shared" si="1407"/>
        <v>RYV</v>
      </c>
    </row>
    <row r="4886" spans="56:61" hidden="1" x14ac:dyDescent="0.3">
      <c r="BD4886" t="str">
        <f t="shared" si="1406"/>
        <v>RYVTHE PRIORY</v>
      </c>
      <c r="BE4886" s="104" t="s">
        <v>7569</v>
      </c>
      <c r="BF4886" s="104" t="s">
        <v>7570</v>
      </c>
      <c r="BG4886" s="104" t="s">
        <v>7569</v>
      </c>
      <c r="BH4886" s="104" t="s">
        <v>7570</v>
      </c>
      <c r="BI4886" s="104" t="str">
        <f t="shared" si="1407"/>
        <v>RYV</v>
      </c>
    </row>
    <row r="4887" spans="56:61" hidden="1" x14ac:dyDescent="0.3">
      <c r="BD4887" t="str">
        <f t="shared" si="1406"/>
        <v>RYVWEST SUFFOLK HOSPITAL - CASH</v>
      </c>
      <c r="BE4887" s="104" t="s">
        <v>7576</v>
      </c>
      <c r="BF4887" s="104" t="s">
        <v>7577</v>
      </c>
      <c r="BG4887" s="104" t="s">
        <v>7576</v>
      </c>
      <c r="BH4887" s="104" t="s">
        <v>7577</v>
      </c>
      <c r="BI4887" s="104" t="str">
        <f t="shared" si="1407"/>
        <v>RYV</v>
      </c>
    </row>
    <row r="4888" spans="56:61" hidden="1" x14ac:dyDescent="0.3">
      <c r="BD4888" t="str">
        <f t="shared" si="1406"/>
        <v>RYWBCHC REHAB</v>
      </c>
      <c r="BE4888" s="104" t="s">
        <v>7625</v>
      </c>
      <c r="BF4888" s="104" t="s">
        <v>7626</v>
      </c>
      <c r="BG4888" s="104" t="s">
        <v>7625</v>
      </c>
      <c r="BH4888" s="104" t="s">
        <v>7626</v>
      </c>
      <c r="BI4888" s="104" t="str">
        <f t="shared" si="1407"/>
        <v>RYW</v>
      </c>
    </row>
    <row r="4889" spans="56:61" hidden="1" x14ac:dyDescent="0.3">
      <c r="BD4889" t="str">
        <f t="shared" si="1406"/>
        <v>RYWBIRMINGHAM DENTAL HOSPITAL</v>
      </c>
      <c r="BE4889" s="104" t="s">
        <v>7608</v>
      </c>
      <c r="BF4889" s="104" t="s">
        <v>7609</v>
      </c>
      <c r="BG4889" s="104" t="s">
        <v>7608</v>
      </c>
      <c r="BH4889" s="104" t="s">
        <v>7609</v>
      </c>
      <c r="BI4889" s="104" t="str">
        <f t="shared" si="1407"/>
        <v>RYW</v>
      </c>
    </row>
    <row r="4890" spans="56:61" hidden="1" x14ac:dyDescent="0.3">
      <c r="BD4890" t="str">
        <f t="shared" si="1406"/>
        <v>RYWCHERRY OAK</v>
      </c>
      <c r="BE4890" s="104" t="s">
        <v>7620</v>
      </c>
      <c r="BF4890" s="104" t="s">
        <v>6876</v>
      </c>
      <c r="BG4890" s="104" t="s">
        <v>7620</v>
      </c>
      <c r="BH4890" s="104" t="s">
        <v>6876</v>
      </c>
      <c r="BI4890" s="104" t="str">
        <f t="shared" si="1407"/>
        <v>RYW</v>
      </c>
    </row>
    <row r="4891" spans="56:61" hidden="1" x14ac:dyDescent="0.3">
      <c r="BD4891" t="str">
        <f t="shared" si="1406"/>
        <v>RYWCIBA BUILDING</v>
      </c>
      <c r="BE4891" s="104" t="s">
        <v>7616</v>
      </c>
      <c r="BF4891" s="104" t="s">
        <v>7617</v>
      </c>
      <c r="BG4891" s="104" t="s">
        <v>7616</v>
      </c>
      <c r="BH4891" s="104" t="s">
        <v>7617</v>
      </c>
      <c r="BI4891" s="104" t="str">
        <f t="shared" si="1407"/>
        <v>RYW</v>
      </c>
    </row>
    <row r="4892" spans="56:61" hidden="1" x14ac:dyDescent="0.3">
      <c r="BD4892" t="str">
        <f t="shared" si="1406"/>
        <v>RYWCOMMUNITY UNIT 29 AT HEARTLANDS HOSPITAL</v>
      </c>
      <c r="BE4892" s="104" t="s">
        <v>7600</v>
      </c>
      <c r="BF4892" s="104" t="s">
        <v>7601</v>
      </c>
      <c r="BG4892" s="104" t="s">
        <v>7600</v>
      </c>
      <c r="BH4892" s="104" t="s">
        <v>7601</v>
      </c>
      <c r="BI4892" s="104" t="str">
        <f t="shared" si="1407"/>
        <v>RYW</v>
      </c>
    </row>
    <row r="4893" spans="56:61" hidden="1" x14ac:dyDescent="0.3">
      <c r="BD4893" t="str">
        <f t="shared" si="1406"/>
        <v>RYWCOMMUNITY UNIT 3 GOOD HOPE HOSPITAL</v>
      </c>
      <c r="BE4893" s="104" t="s">
        <v>7598</v>
      </c>
      <c r="BF4893" s="104" t="s">
        <v>7599</v>
      </c>
      <c r="BG4893" s="104" t="s">
        <v>7598</v>
      </c>
      <c r="BH4893" s="104" t="s">
        <v>7599</v>
      </c>
      <c r="BI4893" s="104" t="str">
        <f t="shared" si="1407"/>
        <v>RYW</v>
      </c>
    </row>
    <row r="4894" spans="56:61" hidden="1" x14ac:dyDescent="0.3">
      <c r="BD4894" t="str">
        <f t="shared" si="1406"/>
        <v>RYWDAME ELLEN PINSENT</v>
      </c>
      <c r="BE4894" s="104" t="s">
        <v>7621</v>
      </c>
      <c r="BF4894" s="104" t="s">
        <v>7622</v>
      </c>
      <c r="BG4894" s="104" t="s">
        <v>7621</v>
      </c>
      <c r="BH4894" s="104" t="s">
        <v>7622</v>
      </c>
      <c r="BI4894" s="104" t="str">
        <f t="shared" si="1407"/>
        <v>RYW</v>
      </c>
    </row>
    <row r="4895" spans="56:61" hidden="1" x14ac:dyDescent="0.3">
      <c r="BD4895" t="str">
        <f t="shared" si="1406"/>
        <v>RYWFOX HOLLIES</v>
      </c>
      <c r="BE4895" s="104" t="s">
        <v>7623</v>
      </c>
      <c r="BF4895" s="104" t="s">
        <v>7624</v>
      </c>
      <c r="BG4895" s="104" t="s">
        <v>7623</v>
      </c>
      <c r="BH4895" s="104" t="s">
        <v>7624</v>
      </c>
      <c r="BI4895" s="104" t="str">
        <f t="shared" si="1407"/>
        <v>RYW</v>
      </c>
    </row>
    <row r="4896" spans="56:61" hidden="1" x14ac:dyDescent="0.3">
      <c r="BD4896" t="str">
        <f t="shared" si="1406"/>
        <v>RYWGREENFIELD (PFI BUILD)</v>
      </c>
      <c r="BE4896" s="104" t="s">
        <v>7618</v>
      </c>
      <c r="BF4896" s="104" t="s">
        <v>7619</v>
      </c>
      <c r="BG4896" s="104" t="s">
        <v>7618</v>
      </c>
      <c r="BH4896" s="104" t="s">
        <v>7619</v>
      </c>
      <c r="BI4896" s="104" t="str">
        <f t="shared" si="1407"/>
        <v>RYW</v>
      </c>
    </row>
    <row r="4897" spans="56:61" hidden="1" x14ac:dyDescent="0.3">
      <c r="BD4897" t="str">
        <f t="shared" si="1406"/>
        <v>RYWHALL GREEN HEALTH</v>
      </c>
      <c r="BE4897" s="104" t="s">
        <v>7627</v>
      </c>
      <c r="BF4897" s="104" t="s">
        <v>7628</v>
      </c>
      <c r="BG4897" s="104" t="s">
        <v>7627</v>
      </c>
      <c r="BH4897" s="104" t="s">
        <v>7628</v>
      </c>
      <c r="BI4897" s="104" t="str">
        <f t="shared" si="1407"/>
        <v>RYW</v>
      </c>
    </row>
    <row r="4898" spans="56:61" hidden="1" x14ac:dyDescent="0.3">
      <c r="BD4898" t="str">
        <f t="shared" si="1406"/>
        <v>RYWHOBMOOR ROAD 192 (TOTAL SITE)</v>
      </c>
      <c r="BE4898" s="101" t="s">
        <v>9804</v>
      </c>
      <c r="BF4898" s="101" t="s">
        <v>9805</v>
      </c>
      <c r="BG4898" s="101" t="s">
        <v>9804</v>
      </c>
      <c r="BH4898" s="101" t="s">
        <v>9805</v>
      </c>
      <c r="BI4898" s="104" t="str">
        <f t="shared" si="1407"/>
        <v>RYW</v>
      </c>
    </row>
    <row r="4899" spans="56:61" hidden="1" x14ac:dyDescent="0.3">
      <c r="BD4899" t="str">
        <f t="shared" si="1406"/>
        <v>RYWINTERMEDIATE CARE REHABILITATION UNIT</v>
      </c>
      <c r="BE4899" s="104" t="s">
        <v>7602</v>
      </c>
      <c r="BF4899" s="104" t="s">
        <v>7603</v>
      </c>
      <c r="BG4899" s="104" t="s">
        <v>7602</v>
      </c>
      <c r="BH4899" s="104" t="s">
        <v>7603</v>
      </c>
      <c r="BI4899" s="104" t="str">
        <f t="shared" si="1407"/>
        <v>RYW</v>
      </c>
    </row>
    <row r="4900" spans="56:61" hidden="1" x14ac:dyDescent="0.3">
      <c r="BD4900" t="str">
        <f t="shared" si="1406"/>
        <v>RYWKINGSWOOD DRIVE</v>
      </c>
      <c r="BE4900" s="77" t="s">
        <v>9811</v>
      </c>
      <c r="BF4900" s="110" t="s">
        <v>9812</v>
      </c>
      <c r="BG4900" s="77" t="s">
        <v>9811</v>
      </c>
      <c r="BH4900" s="110" t="s">
        <v>9812</v>
      </c>
      <c r="BI4900" s="104" t="str">
        <f t="shared" si="1407"/>
        <v>RYW</v>
      </c>
    </row>
    <row r="4901" spans="56:61" hidden="1" x14ac:dyDescent="0.3">
      <c r="BD4901" t="str">
        <f t="shared" si="1406"/>
        <v>RYWMONYHULL BUNGALOWS (2 &amp; 4 ONLY)</v>
      </c>
      <c r="BE4901" s="101" t="s">
        <v>9806</v>
      </c>
      <c r="BF4901" s="101" t="s">
        <v>9807</v>
      </c>
      <c r="BG4901" s="101" t="s">
        <v>9806</v>
      </c>
      <c r="BH4901" s="101" t="s">
        <v>9807</v>
      </c>
      <c r="BI4901" s="104" t="str">
        <f t="shared" si="1407"/>
        <v>RYW</v>
      </c>
    </row>
    <row r="4902" spans="56:61" hidden="1" x14ac:dyDescent="0.3">
      <c r="BD4902" t="str">
        <f t="shared" si="1406"/>
        <v>RYWMONYHULL HALL ROAD FLATS 3 &amp; 3A</v>
      </c>
      <c r="BE4902" s="101" t="s">
        <v>9808</v>
      </c>
      <c r="BF4902" s="101" t="s">
        <v>9809</v>
      </c>
      <c r="BG4902" s="101" t="s">
        <v>9808</v>
      </c>
      <c r="BH4902" s="101" t="s">
        <v>9809</v>
      </c>
      <c r="BI4902" s="104" t="str">
        <f t="shared" si="1407"/>
        <v>RYW</v>
      </c>
    </row>
    <row r="4903" spans="56:61" hidden="1" x14ac:dyDescent="0.3">
      <c r="BD4903" t="str">
        <f t="shared" si="1406"/>
        <v>RYWMOSELEY HALL HOSPITAL</v>
      </c>
      <c r="BE4903" s="104" t="s">
        <v>7610</v>
      </c>
      <c r="BF4903" s="104" t="s">
        <v>7611</v>
      </c>
      <c r="BG4903" s="104" t="s">
        <v>7610</v>
      </c>
      <c r="BH4903" s="104" t="s">
        <v>7611</v>
      </c>
      <c r="BI4903" s="104" t="str">
        <f t="shared" si="1407"/>
        <v>RYW</v>
      </c>
    </row>
    <row r="4904" spans="56:61" hidden="1" x14ac:dyDescent="0.3">
      <c r="BD4904" t="str">
        <f t="shared" si="1406"/>
        <v>RYWPRIESTLY WHARF</v>
      </c>
      <c r="BE4904" s="104" t="s">
        <v>7614</v>
      </c>
      <c r="BF4904" s="104" t="s">
        <v>7615</v>
      </c>
      <c r="BG4904" s="104" t="s">
        <v>7614</v>
      </c>
      <c r="BH4904" s="104" t="s">
        <v>7615</v>
      </c>
      <c r="BI4904" s="104" t="str">
        <f t="shared" si="1407"/>
        <v>RYW</v>
      </c>
    </row>
    <row r="4905" spans="56:61" hidden="1" x14ac:dyDescent="0.3">
      <c r="BD4905" t="str">
        <f t="shared" si="1406"/>
        <v>RYWSHELDON HEATH - LAND ONLY</v>
      </c>
      <c r="BE4905" s="104" t="s">
        <v>7604</v>
      </c>
      <c r="BF4905" s="104" t="s">
        <v>7605</v>
      </c>
      <c r="BG4905" s="104" t="s">
        <v>7604</v>
      </c>
      <c r="BH4905" s="104" t="s">
        <v>7605</v>
      </c>
      <c r="BI4905" s="104" t="str">
        <f t="shared" si="1407"/>
        <v>RYW</v>
      </c>
    </row>
    <row r="4906" spans="56:61" hidden="1" x14ac:dyDescent="0.3">
      <c r="BD4906" t="str">
        <f t="shared" si="1406"/>
        <v>RYWSUTTON COTTAGE HOSPITAL</v>
      </c>
      <c r="BE4906" s="104" t="s">
        <v>7606</v>
      </c>
      <c r="BF4906" s="104" t="s">
        <v>7607</v>
      </c>
      <c r="BG4906" s="104" t="s">
        <v>7606</v>
      </c>
      <c r="BH4906" s="104" t="s">
        <v>7607</v>
      </c>
      <c r="BI4906" s="104" t="str">
        <f t="shared" si="1407"/>
        <v>RYW</v>
      </c>
    </row>
    <row r="4907" spans="56:61" hidden="1" x14ac:dyDescent="0.3">
      <c r="BD4907" t="str">
        <f t="shared" ref="BD4907:BD4975" si="1408">CONCATENATE(LEFT(BE4907, 3),BF4907)</f>
        <v>RYWWEST HEATH HOSPITAL</v>
      </c>
      <c r="BE4907" s="104" t="s">
        <v>7612</v>
      </c>
      <c r="BF4907" s="104" t="s">
        <v>7613</v>
      </c>
      <c r="BG4907" s="104" t="s">
        <v>7612</v>
      </c>
      <c r="BH4907" s="104" t="s">
        <v>7613</v>
      </c>
      <c r="BI4907" s="104" t="str">
        <f t="shared" ref="BI4907:BI4975" si="1409">LEFT(BG4907,3)</f>
        <v>RYW</v>
      </c>
    </row>
    <row r="4908" spans="56:61" hidden="1" x14ac:dyDescent="0.3">
      <c r="BD4908" t="str">
        <f t="shared" si="1408"/>
        <v xml:space="preserve">RYXATHLONE HOUSE CARE HOME                    </v>
      </c>
      <c r="BE4908" s="104" t="s">
        <v>8303</v>
      </c>
      <c r="BF4908" s="104" t="s">
        <v>8304</v>
      </c>
      <c r="BG4908" s="104" t="s">
        <v>8303</v>
      </c>
      <c r="BH4908" s="104" t="s">
        <v>8304</v>
      </c>
      <c r="BI4908" s="104" t="str">
        <f t="shared" si="1409"/>
        <v>RYX</v>
      </c>
    </row>
    <row r="4909" spans="56:61" hidden="1" x14ac:dyDescent="0.3">
      <c r="BD4909" t="str">
        <f t="shared" si="1408"/>
        <v>RYXCHARING CROSS HOSPITAL</v>
      </c>
      <c r="BE4909" s="104" t="s">
        <v>7640</v>
      </c>
      <c r="BF4909" s="104" t="s">
        <v>7641</v>
      </c>
      <c r="BG4909" s="104" t="s">
        <v>7640</v>
      </c>
      <c r="BH4909" s="104" t="s">
        <v>7641</v>
      </c>
      <c r="BI4909" s="104" t="str">
        <f t="shared" si="1409"/>
        <v>RYX</v>
      </c>
    </row>
    <row r="4910" spans="56:61" hidden="1" x14ac:dyDescent="0.3">
      <c r="BD4910" t="str">
        <f t="shared" si="1408"/>
        <v>RYXEDGWARE COMMUNITY HOSPITAL</v>
      </c>
      <c r="BE4910" s="104" t="s">
        <v>7637</v>
      </c>
      <c r="BF4910" s="104" t="s">
        <v>3965</v>
      </c>
      <c r="BG4910" s="104" t="s">
        <v>7637</v>
      </c>
      <c r="BH4910" s="104" t="s">
        <v>3965</v>
      </c>
      <c r="BI4910" s="104" t="str">
        <f t="shared" si="1409"/>
        <v>RYX</v>
      </c>
    </row>
    <row r="4911" spans="56:61" hidden="1" x14ac:dyDescent="0.3">
      <c r="BD4911" t="str">
        <f t="shared" si="1408"/>
        <v>RYXFINCHLEY MEMORIAL HOSPITAL</v>
      </c>
      <c r="BE4911" s="104" t="s">
        <v>7636</v>
      </c>
      <c r="BF4911" s="104" t="s">
        <v>3967</v>
      </c>
      <c r="BG4911" s="104" t="s">
        <v>7636</v>
      </c>
      <c r="BH4911" s="104" t="s">
        <v>3967</v>
      </c>
      <c r="BI4911" s="104" t="str">
        <f t="shared" si="1409"/>
        <v>RYX</v>
      </c>
    </row>
    <row r="4912" spans="56:61" hidden="1" x14ac:dyDescent="0.3">
      <c r="BD4912" t="str">
        <f t="shared" si="1408"/>
        <v>RYXGARSIDE</v>
      </c>
      <c r="BE4912" s="104" t="s">
        <v>8478</v>
      </c>
      <c r="BF4912" s="104" t="s">
        <v>8479</v>
      </c>
      <c r="BG4912" s="104" t="s">
        <v>8478</v>
      </c>
      <c r="BH4912" s="104" t="s">
        <v>8479</v>
      </c>
      <c r="BI4912" s="104" t="str">
        <f t="shared" si="1409"/>
        <v>RYX</v>
      </c>
    </row>
    <row r="4913" spans="56:61" hidden="1" x14ac:dyDescent="0.3">
      <c r="BD4913" t="str">
        <f t="shared" si="1408"/>
        <v>RYXHEALTH AT THE STOWE</v>
      </c>
      <c r="BE4913" s="104" t="s">
        <v>7631</v>
      </c>
      <c r="BF4913" s="104" t="s">
        <v>7632</v>
      </c>
      <c r="BG4913" s="104" t="s">
        <v>7631</v>
      </c>
      <c r="BH4913" s="104" t="s">
        <v>7632</v>
      </c>
      <c r="BI4913" s="104" t="str">
        <f t="shared" si="1409"/>
        <v>RYX</v>
      </c>
    </row>
    <row r="4914" spans="56:61" hidden="1" x14ac:dyDescent="0.3">
      <c r="BD4914" t="str">
        <f t="shared" si="1408"/>
        <v>RYXPRINCESS LOUISE NURSING HOME</v>
      </c>
      <c r="BE4914" s="104" t="s">
        <v>8301</v>
      </c>
      <c r="BF4914" s="104" t="s">
        <v>8302</v>
      </c>
      <c r="BG4914" s="104" t="s">
        <v>8301</v>
      </c>
      <c r="BH4914" s="104" t="s">
        <v>8302</v>
      </c>
      <c r="BI4914" s="104" t="str">
        <f t="shared" si="1409"/>
        <v>RYX</v>
      </c>
    </row>
    <row r="4915" spans="56:61" hidden="1" x14ac:dyDescent="0.3">
      <c r="BD4915" t="str">
        <f t="shared" si="1408"/>
        <v>RYXST CHARLES UCC</v>
      </c>
      <c r="BE4915" s="104" t="s">
        <v>7629</v>
      </c>
      <c r="BF4915" s="104" t="s">
        <v>7630</v>
      </c>
      <c r="BG4915" s="104" t="s">
        <v>7629</v>
      </c>
      <c r="BH4915" s="104" t="s">
        <v>7630</v>
      </c>
      <c r="BI4915" s="104" t="str">
        <f t="shared" si="1409"/>
        <v>RYX</v>
      </c>
    </row>
    <row r="4916" spans="56:61" hidden="1" x14ac:dyDescent="0.3">
      <c r="BD4916" t="str">
        <f t="shared" si="1408"/>
        <v>RYXST MARY'S HOSPITAL</v>
      </c>
      <c r="BE4916" s="104" t="s">
        <v>7635</v>
      </c>
      <c r="BF4916" s="104" t="s">
        <v>1216</v>
      </c>
      <c r="BG4916" s="104" t="s">
        <v>7635</v>
      </c>
      <c r="BH4916" s="104" t="s">
        <v>1216</v>
      </c>
      <c r="BI4916" s="104" t="str">
        <f t="shared" si="1409"/>
        <v>RYX</v>
      </c>
    </row>
    <row r="4917" spans="56:61" hidden="1" x14ac:dyDescent="0.3">
      <c r="BD4917" t="str">
        <f t="shared" si="1408"/>
        <v>RYXST. CHARLES HOSPITAL</v>
      </c>
      <c r="BE4917" s="104" t="s">
        <v>7633</v>
      </c>
      <c r="BF4917" s="104" t="s">
        <v>7634</v>
      </c>
      <c r="BG4917" s="104" t="s">
        <v>7633</v>
      </c>
      <c r="BH4917" s="104" t="s">
        <v>7634</v>
      </c>
      <c r="BI4917" s="104" t="str">
        <f t="shared" si="1409"/>
        <v>RYX</v>
      </c>
    </row>
    <row r="4918" spans="56:61" hidden="1" x14ac:dyDescent="0.3">
      <c r="BD4918" t="str">
        <f t="shared" si="1408"/>
        <v>RYXTHAMES BROOK CARE HOME</v>
      </c>
      <c r="BE4918" s="104" t="s">
        <v>7638</v>
      </c>
      <c r="BF4918" s="104" t="s">
        <v>7639</v>
      </c>
      <c r="BG4918" s="104" t="s">
        <v>7638</v>
      </c>
      <c r="BH4918" s="104" t="s">
        <v>7639</v>
      </c>
      <c r="BI4918" s="104" t="str">
        <f t="shared" si="1409"/>
        <v>RYX</v>
      </c>
    </row>
    <row r="4919" spans="56:61" hidden="1" x14ac:dyDescent="0.3">
      <c r="BD4919" t="str">
        <f t="shared" si="1408"/>
        <v>RYYASHFORD MASH</v>
      </c>
      <c r="BE4919" s="104" t="s">
        <v>7699</v>
      </c>
      <c r="BF4919" s="104" t="s">
        <v>7700</v>
      </c>
      <c r="BG4919" s="104" t="s">
        <v>7699</v>
      </c>
      <c r="BH4919" s="104" t="s">
        <v>7700</v>
      </c>
      <c r="BI4919" s="104" t="str">
        <f t="shared" si="1409"/>
        <v>RYY</v>
      </c>
    </row>
    <row r="4920" spans="56:61" hidden="1" x14ac:dyDescent="0.3">
      <c r="BD4920" t="str">
        <f t="shared" si="1408"/>
        <v>RYYBUCKLAND HOSPITAL</v>
      </c>
      <c r="BE4920" s="104" t="s">
        <v>7652</v>
      </c>
      <c r="BF4920" s="104" t="s">
        <v>6153</v>
      </c>
      <c r="BG4920" s="104" t="s">
        <v>7652</v>
      </c>
      <c r="BH4920" s="104" t="s">
        <v>6153</v>
      </c>
      <c r="BI4920" s="104" t="str">
        <f t="shared" si="1409"/>
        <v>RYY</v>
      </c>
    </row>
    <row r="4921" spans="56:61" hidden="1" x14ac:dyDescent="0.3">
      <c r="BD4921" t="str">
        <f t="shared" si="1408"/>
        <v>RYYBUILDING 180 - KENT SCIENCE PARK</v>
      </c>
      <c r="BE4921" s="104" t="s">
        <v>7648</v>
      </c>
      <c r="BF4921" s="104" t="s">
        <v>7649</v>
      </c>
      <c r="BG4921" s="104" t="s">
        <v>7648</v>
      </c>
      <c r="BH4921" s="104" t="s">
        <v>7649</v>
      </c>
      <c r="BI4921" s="104" t="str">
        <f t="shared" si="1409"/>
        <v>RYY</v>
      </c>
    </row>
    <row r="4922" spans="56:61" hidden="1" x14ac:dyDescent="0.3">
      <c r="BD4922" t="str">
        <f t="shared" si="1408"/>
        <v>RYYCAIRN RYAN</v>
      </c>
      <c r="BE4922" s="104" t="s">
        <v>7653</v>
      </c>
      <c r="BF4922" s="104" t="s">
        <v>7654</v>
      </c>
      <c r="BG4922" s="104" t="s">
        <v>7653</v>
      </c>
      <c r="BH4922" s="104" t="s">
        <v>7654</v>
      </c>
      <c r="BI4922" s="104" t="str">
        <f t="shared" si="1409"/>
        <v>RYY</v>
      </c>
    </row>
    <row r="4923" spans="56:61" hidden="1" x14ac:dyDescent="0.3">
      <c r="BD4923" t="str">
        <f t="shared" si="1408"/>
        <v>RYYCOTTAGE WARD</v>
      </c>
      <c r="BE4923" s="104" t="s">
        <v>7716</v>
      </c>
      <c r="BF4923" s="104" t="s">
        <v>7717</v>
      </c>
      <c r="BG4923" s="104" t="s">
        <v>7716</v>
      </c>
      <c r="BH4923" s="104" t="s">
        <v>7717</v>
      </c>
      <c r="BI4923" s="104" t="str">
        <f t="shared" si="1409"/>
        <v>RYY</v>
      </c>
    </row>
    <row r="4924" spans="56:61" hidden="1" x14ac:dyDescent="0.3">
      <c r="BD4924" t="str">
        <f t="shared" si="1408"/>
        <v>RYYEDENBRIDGE HOSPITAL</v>
      </c>
      <c r="BE4924" s="104" t="s">
        <v>7680</v>
      </c>
      <c r="BF4924" s="104" t="s">
        <v>7681</v>
      </c>
      <c r="BG4924" s="104" t="s">
        <v>7680</v>
      </c>
      <c r="BH4924" s="104" t="s">
        <v>7681</v>
      </c>
      <c r="BI4924" s="104" t="str">
        <f t="shared" si="1409"/>
        <v>RYY</v>
      </c>
    </row>
    <row r="4925" spans="56:61" hidden="1" x14ac:dyDescent="0.3">
      <c r="BD4925" t="str">
        <f t="shared" si="1408"/>
        <v>RYYEDENBRIDGE HOSPITAL</v>
      </c>
      <c r="BE4925" s="104" t="s">
        <v>7709</v>
      </c>
      <c r="BF4925" s="104" t="s">
        <v>7681</v>
      </c>
      <c r="BG4925" s="104" t="s">
        <v>7709</v>
      </c>
      <c r="BH4925" s="104" t="s">
        <v>7681</v>
      </c>
      <c r="BI4925" s="104" t="str">
        <f t="shared" si="1409"/>
        <v>RYY</v>
      </c>
    </row>
    <row r="4926" spans="56:61" hidden="1" x14ac:dyDescent="0.3">
      <c r="BD4926" t="str">
        <f t="shared" si="1408"/>
        <v>RYYFAMILY PLANNING</v>
      </c>
      <c r="BE4926" s="104" t="s">
        <v>7720</v>
      </c>
      <c r="BF4926" s="104" t="s">
        <v>7721</v>
      </c>
      <c r="BG4926" s="104" t="s">
        <v>7720</v>
      </c>
      <c r="BH4926" s="104" t="s">
        <v>7721</v>
      </c>
      <c r="BI4926" s="104" t="str">
        <f t="shared" si="1409"/>
        <v>RYY</v>
      </c>
    </row>
    <row r="4927" spans="56:61" hidden="1" x14ac:dyDescent="0.3">
      <c r="BD4927" t="str">
        <f t="shared" si="1408"/>
        <v>RYYFARM VILLA</v>
      </c>
      <c r="BE4927" s="104" t="s">
        <v>7705</v>
      </c>
      <c r="BF4927" s="104" t="s">
        <v>7706</v>
      </c>
      <c r="BG4927" s="104" t="s">
        <v>7705</v>
      </c>
      <c r="BH4927" s="104" t="s">
        <v>7706</v>
      </c>
      <c r="BI4927" s="104" t="str">
        <f t="shared" si="1409"/>
        <v>RYY</v>
      </c>
    </row>
    <row r="4928" spans="56:61" hidden="1" x14ac:dyDescent="0.3">
      <c r="BD4928" t="str">
        <f t="shared" si="1408"/>
        <v>RYYFAVERSHAM COTTAGE HOSPITAL</v>
      </c>
      <c r="BE4928" s="104" t="s">
        <v>7655</v>
      </c>
      <c r="BF4928" s="104" t="s">
        <v>7656</v>
      </c>
      <c r="BG4928" s="104" t="s">
        <v>7655</v>
      </c>
      <c r="BH4928" s="104" t="s">
        <v>7656</v>
      </c>
      <c r="BI4928" s="104" t="str">
        <f t="shared" si="1409"/>
        <v>RYY</v>
      </c>
    </row>
    <row r="4929" spans="56:61" hidden="1" x14ac:dyDescent="0.3">
      <c r="BD4929" t="str">
        <f t="shared" si="1408"/>
        <v>RYYFRIENDS WARD</v>
      </c>
      <c r="BE4929" s="104" t="s">
        <v>7730</v>
      </c>
      <c r="BF4929" s="104" t="s">
        <v>7731</v>
      </c>
      <c r="BG4929" s="104" t="s">
        <v>7730</v>
      </c>
      <c r="BH4929" s="104" t="s">
        <v>7731</v>
      </c>
      <c r="BI4929" s="104" t="str">
        <f t="shared" si="1409"/>
        <v>RYY</v>
      </c>
    </row>
    <row r="4930" spans="56:61" hidden="1" x14ac:dyDescent="0.3">
      <c r="BD4930" t="str">
        <f t="shared" si="1408"/>
        <v>RYYGRAVESHAM COMMUNITY HOSPITAL</v>
      </c>
      <c r="BE4930" s="104" t="s">
        <v>7691</v>
      </c>
      <c r="BF4930" s="104" t="s">
        <v>7692</v>
      </c>
      <c r="BG4930" s="104" t="s">
        <v>7691</v>
      </c>
      <c r="BH4930" s="104" t="s">
        <v>7692</v>
      </c>
      <c r="BI4930" s="104" t="str">
        <f t="shared" si="1409"/>
        <v>RYY</v>
      </c>
    </row>
    <row r="4931" spans="56:61" hidden="1" x14ac:dyDescent="0.3">
      <c r="BD4931" t="str">
        <f t="shared" si="1408"/>
        <v>RYYHANSON UNIT</v>
      </c>
      <c r="BE4931" s="104" t="s">
        <v>7650</v>
      </c>
      <c r="BF4931" s="104" t="s">
        <v>7651</v>
      </c>
      <c r="BG4931" s="104" t="s">
        <v>7650</v>
      </c>
      <c r="BH4931" s="104" t="s">
        <v>7651</v>
      </c>
      <c r="BI4931" s="104" t="str">
        <f t="shared" si="1409"/>
        <v>RYY</v>
      </c>
    </row>
    <row r="4932" spans="56:61" ht="15" hidden="1" customHeight="1" x14ac:dyDescent="0.3">
      <c r="BD4932" t="str">
        <f t="shared" si="1408"/>
        <v>RYYHAWKHURST COTTAGE HOSPITAL</v>
      </c>
      <c r="BE4932" s="104" t="s">
        <v>7682</v>
      </c>
      <c r="BF4932" s="104" t="s">
        <v>7683</v>
      </c>
      <c r="BG4932" s="104" t="s">
        <v>7682</v>
      </c>
      <c r="BH4932" s="104" t="s">
        <v>7683</v>
      </c>
      <c r="BI4932" s="104" t="str">
        <f t="shared" si="1409"/>
        <v>RYY</v>
      </c>
    </row>
    <row r="4933" spans="56:61" ht="15" hidden="1" customHeight="1" x14ac:dyDescent="0.3">
      <c r="BD4933" t="str">
        <f t="shared" si="1408"/>
        <v>RYYHAWKHURST HOSPITAL</v>
      </c>
      <c r="BE4933" s="104" t="s">
        <v>7707</v>
      </c>
      <c r="BF4933" s="104" t="s">
        <v>7708</v>
      </c>
      <c r="BG4933" s="104" t="s">
        <v>7707</v>
      </c>
      <c r="BH4933" s="104" t="s">
        <v>7708</v>
      </c>
      <c r="BI4933" s="104" t="str">
        <f t="shared" si="1409"/>
        <v>RYY</v>
      </c>
    </row>
    <row r="4934" spans="56:61" ht="15" hidden="1" customHeight="1" x14ac:dyDescent="0.3">
      <c r="BD4934" t="str">
        <f t="shared" si="1408"/>
        <v>RYYHERON WARD</v>
      </c>
      <c r="BE4934" s="104" t="s">
        <v>7722</v>
      </c>
      <c r="BF4934" s="104" t="s">
        <v>7723</v>
      </c>
      <c r="BG4934" s="104" t="s">
        <v>7722</v>
      </c>
      <c r="BH4934" s="104" t="s">
        <v>7723</v>
      </c>
      <c r="BI4934" s="104" t="str">
        <f t="shared" si="1409"/>
        <v>RYY</v>
      </c>
    </row>
    <row r="4935" spans="56:61" ht="15" hidden="1" customHeight="1" x14ac:dyDescent="0.3">
      <c r="BD4935" t="str">
        <f t="shared" si="1408"/>
        <v>RYYHIGHPOINT UNIT 1</v>
      </c>
      <c r="BE4935" s="104" t="s">
        <v>7642</v>
      </c>
      <c r="BF4935" s="104" t="s">
        <v>7643</v>
      </c>
      <c r="BG4935" s="104" t="s">
        <v>7642</v>
      </c>
      <c r="BH4935" s="104" t="s">
        <v>7643</v>
      </c>
      <c r="BI4935" s="104" t="str">
        <f t="shared" si="1409"/>
        <v>RYY</v>
      </c>
    </row>
    <row r="4936" spans="56:61" hidden="1" x14ac:dyDescent="0.3">
      <c r="BD4936" t="str">
        <f t="shared" si="1408"/>
        <v>RYYHIGHPOINT UNIT 3</v>
      </c>
      <c r="BE4936" s="104" t="s">
        <v>7644</v>
      </c>
      <c r="BF4936" s="104" t="s">
        <v>7645</v>
      </c>
      <c r="BG4936" s="104" t="s">
        <v>7644</v>
      </c>
      <c r="BH4936" s="104" t="s">
        <v>7645</v>
      </c>
      <c r="BI4936" s="104" t="str">
        <f t="shared" si="1409"/>
        <v>RYY</v>
      </c>
    </row>
    <row r="4937" spans="56:61" hidden="1" x14ac:dyDescent="0.3">
      <c r="BD4937" t="str">
        <f t="shared" si="1408"/>
        <v>RYYHIGHPOINT UNIT 7</v>
      </c>
      <c r="BE4937" s="104" t="s">
        <v>7646</v>
      </c>
      <c r="BF4937" s="104" t="s">
        <v>7647</v>
      </c>
      <c r="BG4937" s="104" t="s">
        <v>7646</v>
      </c>
      <c r="BH4937" s="104" t="s">
        <v>7647</v>
      </c>
      <c r="BI4937" s="104" t="str">
        <f t="shared" si="1409"/>
        <v>RYY</v>
      </c>
    </row>
    <row r="4938" spans="56:61" hidden="1" x14ac:dyDescent="0.3">
      <c r="BD4938" t="str">
        <f t="shared" si="1408"/>
        <v>RYYKENT &amp; CANTERBURY HOSPITAL</v>
      </c>
      <c r="BE4938" s="104" t="s">
        <v>7657</v>
      </c>
      <c r="BF4938" s="104" t="s">
        <v>6946</v>
      </c>
      <c r="BG4938" s="104" t="s">
        <v>7657</v>
      </c>
      <c r="BH4938" s="104" t="s">
        <v>6946</v>
      </c>
      <c r="BI4938" s="104" t="str">
        <f t="shared" si="1409"/>
        <v>RYY</v>
      </c>
    </row>
    <row r="4939" spans="56:61" hidden="1" x14ac:dyDescent="0.3">
      <c r="BD4939" t="str">
        <f t="shared" si="1408"/>
        <v>RYYKENT WING</v>
      </c>
      <c r="BE4939" s="104" t="s">
        <v>7718</v>
      </c>
      <c r="BF4939" s="104" t="s">
        <v>7719</v>
      </c>
      <c r="BG4939" s="104" t="s">
        <v>7718</v>
      </c>
      <c r="BH4939" s="104" t="s">
        <v>7719</v>
      </c>
      <c r="BI4939" s="104" t="str">
        <f t="shared" si="1409"/>
        <v>RYY</v>
      </c>
    </row>
    <row r="4940" spans="56:61" hidden="1" x14ac:dyDescent="0.3">
      <c r="BD4940" t="str">
        <f t="shared" si="1408"/>
        <v>RYYKESTREL WARD</v>
      </c>
      <c r="BE4940" s="104" t="s">
        <v>7724</v>
      </c>
      <c r="BF4940" s="104" t="s">
        <v>7725</v>
      </c>
      <c r="BG4940" s="104" t="s">
        <v>7724</v>
      </c>
      <c r="BH4940" s="104" t="s">
        <v>7725</v>
      </c>
      <c r="BI4940" s="104" t="str">
        <f t="shared" si="1409"/>
        <v>RYY</v>
      </c>
    </row>
    <row r="4941" spans="56:61" hidden="1" x14ac:dyDescent="0.3">
      <c r="BD4941" t="str">
        <f t="shared" si="1408"/>
        <v>RYYLIVINGSTONE HOSPITAL</v>
      </c>
      <c r="BE4941" s="104" t="s">
        <v>7684</v>
      </c>
      <c r="BF4941" s="104" t="s">
        <v>7685</v>
      </c>
      <c r="BG4941" s="104" t="s">
        <v>7684</v>
      </c>
      <c r="BH4941" s="104" t="s">
        <v>7685</v>
      </c>
      <c r="BI4941" s="104" t="str">
        <f t="shared" si="1409"/>
        <v>RYY</v>
      </c>
    </row>
    <row r="4942" spans="56:61" hidden="1" x14ac:dyDescent="0.3">
      <c r="BD4942" t="str">
        <f t="shared" si="1408"/>
        <v>RYYOATEN HILL</v>
      </c>
      <c r="BE4942" s="104" t="s">
        <v>7658</v>
      </c>
      <c r="BF4942" s="104" t="s">
        <v>7659</v>
      </c>
      <c r="BG4942" s="104" t="s">
        <v>7658</v>
      </c>
      <c r="BH4942" s="104" t="s">
        <v>7659</v>
      </c>
      <c r="BI4942" s="104" t="str">
        <f t="shared" si="1409"/>
        <v>RYY</v>
      </c>
    </row>
    <row r="4943" spans="56:61" hidden="1" x14ac:dyDescent="0.3">
      <c r="BD4943" t="str">
        <f t="shared" si="1408"/>
        <v>RYYPRESTON HALL</v>
      </c>
      <c r="BE4943" s="104" t="s">
        <v>7693</v>
      </c>
      <c r="BF4943" s="104" t="s">
        <v>7694</v>
      </c>
      <c r="BG4943" s="104" t="s">
        <v>7693</v>
      </c>
      <c r="BH4943" s="104" t="s">
        <v>7694</v>
      </c>
      <c r="BI4943" s="104" t="str">
        <f t="shared" si="1409"/>
        <v>RYY</v>
      </c>
    </row>
    <row r="4944" spans="56:61" hidden="1" x14ac:dyDescent="0.3">
      <c r="BD4944" t="str">
        <f t="shared" si="1408"/>
        <v>RYYQUEEN ELIZABETH THE QUEEN MOTHER HOSPITAL</v>
      </c>
      <c r="BE4944" s="104" t="s">
        <v>7660</v>
      </c>
      <c r="BF4944" s="104" t="s">
        <v>6948</v>
      </c>
      <c r="BG4944" s="104" t="s">
        <v>7660</v>
      </c>
      <c r="BH4944" s="104" t="s">
        <v>6948</v>
      </c>
      <c r="BI4944" s="104" t="str">
        <f t="shared" si="1409"/>
        <v>RYY</v>
      </c>
    </row>
    <row r="4945" spans="56:61" hidden="1" x14ac:dyDescent="0.3">
      <c r="BD4945" t="str">
        <f t="shared" si="1408"/>
        <v>RYYQUEEN VICTORIA MEMORIAL HOSPITAL</v>
      </c>
      <c r="BE4945" s="104" t="s">
        <v>7661</v>
      </c>
      <c r="BF4945" s="104" t="s">
        <v>7210</v>
      </c>
      <c r="BG4945" s="104" t="s">
        <v>7661</v>
      </c>
      <c r="BH4945" s="104" t="s">
        <v>7210</v>
      </c>
      <c r="BI4945" s="104" t="str">
        <f t="shared" si="1409"/>
        <v>RYY</v>
      </c>
    </row>
    <row r="4946" spans="56:61" hidden="1" x14ac:dyDescent="0.3">
      <c r="BD4946" t="str">
        <f t="shared" si="1408"/>
        <v>RYYROHAN</v>
      </c>
      <c r="BE4946" s="104" t="s">
        <v>7662</v>
      </c>
      <c r="BF4946" s="104" t="s">
        <v>7663</v>
      </c>
      <c r="BG4946" s="104" t="s">
        <v>7662</v>
      </c>
      <c r="BH4946" s="104" t="s">
        <v>7663</v>
      </c>
      <c r="BI4946" s="104" t="str">
        <f t="shared" si="1409"/>
        <v>RYY</v>
      </c>
    </row>
    <row r="4947" spans="56:61" hidden="1" x14ac:dyDescent="0.3">
      <c r="BD4947" t="str">
        <f t="shared" si="1408"/>
        <v>RYYROYAL VICTORIA HOSPITAL FOLKESTONE</v>
      </c>
      <c r="BE4947" s="104" t="s">
        <v>7678</v>
      </c>
      <c r="BF4947" s="104" t="s">
        <v>7679</v>
      </c>
      <c r="BG4947" s="104" t="s">
        <v>7678</v>
      </c>
      <c r="BH4947" s="104" t="s">
        <v>7679</v>
      </c>
      <c r="BI4947" s="104" t="str">
        <f t="shared" si="1409"/>
        <v>RYY</v>
      </c>
    </row>
    <row r="4948" spans="56:61" hidden="1" x14ac:dyDescent="0.3">
      <c r="BD4948" t="str">
        <f t="shared" si="1408"/>
        <v>RYYSEVENOAKS HOSPITAL</v>
      </c>
      <c r="BE4948" s="104" t="s">
        <v>7686</v>
      </c>
      <c r="BF4948" s="104" t="s">
        <v>7687</v>
      </c>
      <c r="BG4948" s="104" t="s">
        <v>7686</v>
      </c>
      <c r="BH4948" s="104" t="s">
        <v>7687</v>
      </c>
      <c r="BI4948" s="104" t="str">
        <f t="shared" si="1409"/>
        <v>RYY</v>
      </c>
    </row>
    <row r="4949" spans="56:61" hidden="1" x14ac:dyDescent="0.3">
      <c r="BD4949" t="str">
        <f t="shared" si="1408"/>
        <v>RYYSHEPPEY HOSPITAL</v>
      </c>
      <c r="BE4949" s="104" t="s">
        <v>7726</v>
      </c>
      <c r="BF4949" s="104" t="s">
        <v>7727</v>
      </c>
      <c r="BG4949" s="104" t="s">
        <v>7726</v>
      </c>
      <c r="BH4949" s="104" t="s">
        <v>7727</v>
      </c>
      <c r="BI4949" s="104" t="str">
        <f t="shared" si="1409"/>
        <v>RYY</v>
      </c>
    </row>
    <row r="4950" spans="56:61" hidden="1" x14ac:dyDescent="0.3">
      <c r="BD4950" t="str">
        <f t="shared" si="1408"/>
        <v>RYYSHEPPY COMMUNITY HOSPITAL</v>
      </c>
      <c r="BE4950" s="104" t="s">
        <v>7664</v>
      </c>
      <c r="BF4950" s="104" t="s">
        <v>7665</v>
      </c>
      <c r="BG4950" s="104" t="s">
        <v>7664</v>
      </c>
      <c r="BH4950" s="104" t="s">
        <v>7665</v>
      </c>
      <c r="BI4950" s="104" t="str">
        <f t="shared" si="1409"/>
        <v>RYY</v>
      </c>
    </row>
    <row r="4951" spans="56:61" hidden="1" x14ac:dyDescent="0.3">
      <c r="BD4951" t="str">
        <f t="shared" si="1408"/>
        <v>RYYSITTINGBOURNE MEMORIAL HOSPITAL</v>
      </c>
      <c r="BE4951" s="104" t="s">
        <v>7666</v>
      </c>
      <c r="BF4951" s="104" t="s">
        <v>7667</v>
      </c>
      <c r="BG4951" s="104" t="s">
        <v>7666</v>
      </c>
      <c r="BH4951" s="104" t="s">
        <v>7667</v>
      </c>
      <c r="BI4951" s="104" t="str">
        <f t="shared" si="1409"/>
        <v>RYY</v>
      </c>
    </row>
    <row r="4952" spans="56:61" hidden="1" x14ac:dyDescent="0.3">
      <c r="BD4952" t="str">
        <f t="shared" si="1408"/>
        <v>RYYST MARTINS HOSPITAL</v>
      </c>
      <c r="BE4952" s="104" t="s">
        <v>7668</v>
      </c>
      <c r="BF4952" s="104" t="s">
        <v>6934</v>
      </c>
      <c r="BG4952" s="104" t="s">
        <v>7668</v>
      </c>
      <c r="BH4952" s="104" t="s">
        <v>6934</v>
      </c>
      <c r="BI4952" s="104" t="str">
        <f t="shared" si="1409"/>
        <v>RYY</v>
      </c>
    </row>
    <row r="4953" spans="56:61" hidden="1" x14ac:dyDescent="0.3">
      <c r="BD4953" t="str">
        <f t="shared" si="1408"/>
        <v>RYYSWALE MASH</v>
      </c>
      <c r="BE4953" s="104" t="s">
        <v>7703</v>
      </c>
      <c r="BF4953" s="104" t="s">
        <v>7704</v>
      </c>
      <c r="BG4953" s="104" t="s">
        <v>7703</v>
      </c>
      <c r="BH4953" s="104" t="s">
        <v>7704</v>
      </c>
      <c r="BI4953" s="104" t="str">
        <f t="shared" si="1409"/>
        <v>RYY</v>
      </c>
    </row>
    <row r="4954" spans="56:61" hidden="1" x14ac:dyDescent="0.3">
      <c r="BD4954" t="str">
        <f t="shared" si="1408"/>
        <v>RYYTHANET MASH</v>
      </c>
      <c r="BE4954" s="104" t="s">
        <v>7701</v>
      </c>
      <c r="BF4954" s="104" t="s">
        <v>7702</v>
      </c>
      <c r="BG4954" s="104" t="s">
        <v>7701</v>
      </c>
      <c r="BH4954" s="104" t="s">
        <v>7702</v>
      </c>
      <c r="BI4954" s="104" t="str">
        <f t="shared" si="1409"/>
        <v>RYY</v>
      </c>
    </row>
    <row r="4955" spans="56:61" ht="15" hidden="1" customHeight="1" x14ac:dyDescent="0.3">
      <c r="BD4955" t="str">
        <f t="shared" si="1408"/>
        <v>RYYTHE OAKS</v>
      </c>
      <c r="BE4955" s="104" t="s">
        <v>7690</v>
      </c>
      <c r="BF4955" s="104" t="s">
        <v>2861</v>
      </c>
      <c r="BG4955" s="104" t="s">
        <v>7690</v>
      </c>
      <c r="BH4955" s="104" t="s">
        <v>2861</v>
      </c>
      <c r="BI4955" s="104" t="str">
        <f t="shared" si="1409"/>
        <v>RYY</v>
      </c>
    </row>
    <row r="4956" spans="56:61" hidden="1" x14ac:dyDescent="0.3">
      <c r="BD4956" t="str">
        <f t="shared" si="1408"/>
        <v>RYYTHE OAST</v>
      </c>
      <c r="BE4956" s="104" t="s">
        <v>7695</v>
      </c>
      <c r="BF4956" s="104" t="s">
        <v>7696</v>
      </c>
      <c r="BG4956" s="104" t="s">
        <v>7695</v>
      </c>
      <c r="BH4956" s="104" t="s">
        <v>7696</v>
      </c>
      <c r="BI4956" s="104" t="str">
        <f t="shared" si="1409"/>
        <v>RYY</v>
      </c>
    </row>
    <row r="4957" spans="56:61" hidden="1" x14ac:dyDescent="0.3">
      <c r="BD4957" t="str">
        <f t="shared" si="1408"/>
        <v>RYYTONBRIDGE COTTAGE HOSPITAL</v>
      </c>
      <c r="BE4957" s="104" t="s">
        <v>7688</v>
      </c>
      <c r="BF4957" s="104" t="s">
        <v>7689</v>
      </c>
      <c r="BG4957" s="104" t="s">
        <v>7688</v>
      </c>
      <c r="BH4957" s="104" t="s">
        <v>7689</v>
      </c>
      <c r="BI4957" s="104" t="str">
        <f t="shared" si="1409"/>
        <v>RYY</v>
      </c>
    </row>
    <row r="4958" spans="56:61" hidden="1" x14ac:dyDescent="0.3">
      <c r="BD4958" t="str">
        <f t="shared" si="1408"/>
        <v>RYYUNIT FF</v>
      </c>
      <c r="BE4958" s="104" t="s">
        <v>7697</v>
      </c>
      <c r="BF4958" s="104" t="s">
        <v>7698</v>
      </c>
      <c r="BG4958" s="104" t="s">
        <v>7697</v>
      </c>
      <c r="BH4958" s="104" t="s">
        <v>7698</v>
      </c>
      <c r="BI4958" s="104" t="str">
        <f t="shared" si="1409"/>
        <v>RYY</v>
      </c>
    </row>
    <row r="4959" spans="56:61" hidden="1" x14ac:dyDescent="0.3">
      <c r="BD4959" t="str">
        <f t="shared" si="1408"/>
        <v>RYYVALENTINE UNIT</v>
      </c>
      <c r="BE4959" s="104" t="s">
        <v>7714</v>
      </c>
      <c r="BF4959" s="104" t="s">
        <v>7715</v>
      </c>
      <c r="BG4959" s="104" t="s">
        <v>7714</v>
      </c>
      <c r="BH4959" s="104" t="s">
        <v>7715</v>
      </c>
      <c r="BI4959" s="104" t="str">
        <f t="shared" si="1409"/>
        <v>RYY</v>
      </c>
    </row>
    <row r="4960" spans="56:61" hidden="1" x14ac:dyDescent="0.3">
      <c r="BD4960" t="str">
        <f t="shared" si="1408"/>
        <v>RYYVICTORIA HOSPITAL</v>
      </c>
      <c r="BE4960" s="104" t="s">
        <v>7669</v>
      </c>
      <c r="BF4960" s="104" t="s">
        <v>7670</v>
      </c>
      <c r="BG4960" s="104" t="s">
        <v>7669</v>
      </c>
      <c r="BH4960" s="104" t="s">
        <v>7670</v>
      </c>
      <c r="BI4960" s="104" t="str">
        <f t="shared" si="1409"/>
        <v>RYY</v>
      </c>
    </row>
    <row r="4961" spans="56:61" ht="15" hidden="1" customHeight="1" x14ac:dyDescent="0.3">
      <c r="BD4961" t="str">
        <f t="shared" si="1408"/>
        <v>RYYWARD - DEAL</v>
      </c>
      <c r="BE4961" s="104" t="s">
        <v>7728</v>
      </c>
      <c r="BF4961" s="104" t="s">
        <v>7729</v>
      </c>
      <c r="BG4961" s="104" t="s">
        <v>7728</v>
      </c>
      <c r="BH4961" s="104" t="s">
        <v>7729</v>
      </c>
      <c r="BI4961" s="104" t="str">
        <f t="shared" si="1409"/>
        <v>RYY</v>
      </c>
    </row>
    <row r="4962" spans="56:61" ht="15" hidden="1" customHeight="1" x14ac:dyDescent="0.3">
      <c r="BD4962" t="str">
        <f t="shared" si="1408"/>
        <v>RYYWARD - SEVENOAKS</v>
      </c>
      <c r="BE4962" s="104" t="s">
        <v>7710</v>
      </c>
      <c r="BF4962" s="104" t="s">
        <v>7711</v>
      </c>
      <c r="BG4962" s="104" t="s">
        <v>7710</v>
      </c>
      <c r="BH4962" s="104" t="s">
        <v>7711</v>
      </c>
      <c r="BI4962" s="104" t="str">
        <f t="shared" si="1409"/>
        <v>RYY</v>
      </c>
    </row>
    <row r="4963" spans="56:61" ht="15" hidden="1" customHeight="1" x14ac:dyDescent="0.3">
      <c r="BD4963" t="str">
        <f t="shared" si="1408"/>
        <v>RYYWARD - TONBRIDGE</v>
      </c>
      <c r="BE4963" s="104" t="s">
        <v>7712</v>
      </c>
      <c r="BF4963" s="104" t="s">
        <v>7713</v>
      </c>
      <c r="BG4963" s="104" t="s">
        <v>7712</v>
      </c>
      <c r="BH4963" s="104" t="s">
        <v>7713</v>
      </c>
      <c r="BI4963" s="104" t="str">
        <f t="shared" si="1409"/>
        <v>RYY</v>
      </c>
    </row>
    <row r="4964" spans="56:61" ht="15" hidden="1" customHeight="1" x14ac:dyDescent="0.3">
      <c r="BD4964" t="str">
        <f t="shared" si="1408"/>
        <v>RYYWEST VIEW HOSPITAL</v>
      </c>
      <c r="BE4964" s="104" t="s">
        <v>7671</v>
      </c>
      <c r="BF4964" s="104" t="s">
        <v>7672</v>
      </c>
      <c r="BG4964" s="104" t="s">
        <v>7671</v>
      </c>
      <c r="BH4964" s="104" t="s">
        <v>7672</v>
      </c>
      <c r="BI4964" s="104" t="str">
        <f t="shared" si="1409"/>
        <v>RYY</v>
      </c>
    </row>
    <row r="4965" spans="56:61" hidden="1" x14ac:dyDescent="0.3">
      <c r="BD4965" t="str">
        <f t="shared" si="1408"/>
        <v>RYYWHITSTABLE &amp; TANKERTON HOSPITAL</v>
      </c>
      <c r="BE4965" s="104" t="s">
        <v>7673</v>
      </c>
      <c r="BF4965" s="104" t="s">
        <v>7674</v>
      </c>
      <c r="BG4965" s="104" t="s">
        <v>7673</v>
      </c>
      <c r="BH4965" s="104" t="s">
        <v>7674</v>
      </c>
      <c r="BI4965" s="104" t="str">
        <f t="shared" si="1409"/>
        <v>RYY</v>
      </c>
    </row>
    <row r="4966" spans="56:61" hidden="1" x14ac:dyDescent="0.3">
      <c r="BD4966" t="str">
        <f t="shared" si="1408"/>
        <v>RYYWILLIAM HARVEY HOSPITAL</v>
      </c>
      <c r="BE4966" s="104" t="s">
        <v>7675</v>
      </c>
      <c r="BF4966" s="104" t="s">
        <v>6950</v>
      </c>
      <c r="BG4966" s="104" t="s">
        <v>7675</v>
      </c>
      <c r="BH4966" s="104" t="s">
        <v>6950</v>
      </c>
      <c r="BI4966" s="104" t="str">
        <f t="shared" si="1409"/>
        <v>RYY</v>
      </c>
    </row>
    <row r="4967" spans="56:61" hidden="1" x14ac:dyDescent="0.3">
      <c r="BD4967" t="str">
        <f t="shared" si="1408"/>
        <v>RYYWINDCHIMES</v>
      </c>
      <c r="BE4967" s="104" t="s">
        <v>7676</v>
      </c>
      <c r="BF4967" s="127" t="s">
        <v>7677</v>
      </c>
      <c r="BG4967" s="127" t="s">
        <v>7676</v>
      </c>
      <c r="BH4967" s="127" t="s">
        <v>7677</v>
      </c>
      <c r="BI4967" s="104" t="str">
        <f t="shared" si="1409"/>
        <v>RYY</v>
      </c>
    </row>
    <row r="4968" spans="56:61" hidden="1" x14ac:dyDescent="0.3">
      <c r="BD4968" t="str">
        <f t="shared" si="1408"/>
        <v>R0BSOUTH TYNESIDE DISTRICT HOSPITAL</v>
      </c>
      <c r="BE4968" s="104" t="s">
        <v>10350</v>
      </c>
      <c r="BF4968" s="128" t="s">
        <v>8654</v>
      </c>
      <c r="BG4968" s="127" t="s">
        <v>10350</v>
      </c>
      <c r="BH4968" s="128" t="s">
        <v>8654</v>
      </c>
      <c r="BI4968" s="104" t="s">
        <v>10348</v>
      </c>
    </row>
    <row r="4969" spans="56:61" hidden="1" x14ac:dyDescent="0.3">
      <c r="BD4969" t="str">
        <f t="shared" si="1408"/>
        <v>R0BSUNDERLAND ROYAL HOSPITAL</v>
      </c>
      <c r="BE4969" s="104" t="s">
        <v>10351</v>
      </c>
      <c r="BF4969" s="128" t="s">
        <v>6570</v>
      </c>
      <c r="BG4969" s="127" t="s">
        <v>10351</v>
      </c>
      <c r="BH4969" s="128" t="s">
        <v>6570</v>
      </c>
      <c r="BI4969" s="104" t="s">
        <v>10348</v>
      </c>
    </row>
    <row r="4970" spans="56:61" hidden="1" x14ac:dyDescent="0.3">
      <c r="BD4970" t="str">
        <f t="shared" si="1408"/>
        <v>R0BSUNDERLAND EYE INFIRMARY</v>
      </c>
      <c r="BE4970" s="104" t="s">
        <v>10352</v>
      </c>
      <c r="BF4970" s="128" t="s">
        <v>6566</v>
      </c>
      <c r="BG4970" s="127" t="s">
        <v>10352</v>
      </c>
      <c r="BH4970" s="128" t="s">
        <v>6566</v>
      </c>
      <c r="BI4970" s="104" t="s">
        <v>10348</v>
      </c>
    </row>
    <row r="4971" spans="56:61" hidden="1" x14ac:dyDescent="0.3">
      <c r="BD4971" t="str">
        <f t="shared" si="1408"/>
        <v>R0BMONKTON HALL HOSPITAL</v>
      </c>
      <c r="BE4971" s="104" t="s">
        <v>10353</v>
      </c>
      <c r="BF4971" s="128" t="s">
        <v>6443</v>
      </c>
      <c r="BG4971" s="127" t="s">
        <v>10353</v>
      </c>
      <c r="BH4971" s="128" t="s">
        <v>6443</v>
      </c>
      <c r="BI4971" s="104" t="s">
        <v>10348</v>
      </c>
    </row>
    <row r="4972" spans="56:61" hidden="1" x14ac:dyDescent="0.3">
      <c r="BD4972" t="str">
        <f t="shared" si="1408"/>
        <v>R0BST BENEDICT'S HOSPICE</v>
      </c>
      <c r="BE4972" s="104" t="s">
        <v>10354</v>
      </c>
      <c r="BF4972" s="128" t="s">
        <v>9766</v>
      </c>
      <c r="BG4972" s="127" t="s">
        <v>10354</v>
      </c>
      <c r="BH4972" s="128" t="s">
        <v>9766</v>
      </c>
      <c r="BI4972" s="104" t="s">
        <v>10348</v>
      </c>
    </row>
    <row r="4973" spans="56:61" hidden="1" x14ac:dyDescent="0.3">
      <c r="BD4973" t="str">
        <f t="shared" si="1408"/>
        <v>TADABBEYFIELD</v>
      </c>
      <c r="BE4973" s="104" t="s">
        <v>7756</v>
      </c>
      <c r="BF4973" s="127" t="s">
        <v>7757</v>
      </c>
      <c r="BG4973" s="127" t="s">
        <v>7756</v>
      </c>
      <c r="BH4973" s="127" t="s">
        <v>7757</v>
      </c>
      <c r="BI4973" s="104" t="str">
        <f t="shared" si="1409"/>
        <v>TAD</v>
      </c>
    </row>
    <row r="4974" spans="56:61" hidden="1" x14ac:dyDescent="0.3">
      <c r="BD4974" t="str">
        <f t="shared" si="1408"/>
        <v>TADABELIA MOUNT</v>
      </c>
      <c r="BE4974" s="104" t="s">
        <v>7734</v>
      </c>
      <c r="BF4974" s="104" t="s">
        <v>7735</v>
      </c>
      <c r="BG4974" s="104" t="s">
        <v>7734</v>
      </c>
      <c r="BH4974" s="104" t="s">
        <v>7735</v>
      </c>
      <c r="BI4974" s="104" t="str">
        <f t="shared" si="1409"/>
        <v>TAD</v>
      </c>
    </row>
    <row r="4975" spans="56:61" hidden="1" x14ac:dyDescent="0.3">
      <c r="BD4975" t="str">
        <f t="shared" si="1408"/>
        <v>TADAIREDALE CENTRE FOR MENTAL HEALTH</v>
      </c>
      <c r="BE4975" s="104" t="s">
        <v>8517</v>
      </c>
      <c r="BF4975" s="104" t="s">
        <v>9760</v>
      </c>
      <c r="BG4975" s="104" t="s">
        <v>8517</v>
      </c>
      <c r="BH4975" s="104" t="s">
        <v>9760</v>
      </c>
      <c r="BI4975" s="104" t="str">
        <f t="shared" si="1409"/>
        <v>TAD</v>
      </c>
    </row>
    <row r="4976" spans="56:61" hidden="1" x14ac:dyDescent="0.3">
      <c r="BD4976" t="str">
        <f t="shared" ref="BD4976:BD5039" si="1410">CONCATENATE(LEFT(BE4976, 3),BF4976)</f>
        <v>TADCROSS BANKS</v>
      </c>
      <c r="BE4976" s="104" t="s">
        <v>7758</v>
      </c>
      <c r="BF4976" s="104" t="s">
        <v>7759</v>
      </c>
      <c r="BG4976" s="104" t="s">
        <v>7758</v>
      </c>
      <c r="BH4976" s="104" t="s">
        <v>7759</v>
      </c>
      <c r="BI4976" s="104" t="str">
        <f t="shared" ref="BI4976:BI5039" si="1411">LEFT(BG4976,3)</f>
        <v>TAD</v>
      </c>
    </row>
    <row r="4977" spans="56:61" hidden="1" x14ac:dyDescent="0.3">
      <c r="BD4977" t="str">
        <f t="shared" si="1410"/>
        <v>TADDAISY BANK</v>
      </c>
      <c r="BE4977" s="104" t="s">
        <v>7736</v>
      </c>
      <c r="BF4977" s="104" t="s">
        <v>7737</v>
      </c>
      <c r="BG4977" s="104" t="s">
        <v>7736</v>
      </c>
      <c r="BH4977" s="104" t="s">
        <v>7737</v>
      </c>
      <c r="BI4977" s="104" t="str">
        <f t="shared" si="1411"/>
        <v>TAD</v>
      </c>
    </row>
    <row r="4978" spans="56:61" hidden="1" x14ac:dyDescent="0.3">
      <c r="BD4978" t="str">
        <f t="shared" si="1410"/>
        <v>TADFUSION</v>
      </c>
      <c r="BE4978" s="104" t="s">
        <v>7745</v>
      </c>
      <c r="BF4978" s="104" t="s">
        <v>7746</v>
      </c>
      <c r="BG4978" s="104" t="s">
        <v>7745</v>
      </c>
      <c r="BH4978" s="104" t="s">
        <v>7746</v>
      </c>
      <c r="BI4978" s="104" t="str">
        <f t="shared" si="1411"/>
        <v>TAD</v>
      </c>
    </row>
    <row r="4979" spans="56:61" hidden="1" x14ac:dyDescent="0.3">
      <c r="BD4979" t="str">
        <f t="shared" si="1410"/>
        <v>TADGENESIS 5</v>
      </c>
      <c r="BE4979" s="104" t="s">
        <v>7753</v>
      </c>
      <c r="BF4979" s="104" t="s">
        <v>7754</v>
      </c>
      <c r="BG4979" s="104" t="s">
        <v>7753</v>
      </c>
      <c r="BH4979" s="104" t="s">
        <v>7754</v>
      </c>
      <c r="BI4979" s="104" t="str">
        <f t="shared" si="1411"/>
        <v>TAD</v>
      </c>
    </row>
    <row r="4980" spans="56:61" hidden="1" x14ac:dyDescent="0.3">
      <c r="BD4980" t="str">
        <f t="shared" si="1410"/>
        <v>TADGREYFRIARS WALK</v>
      </c>
      <c r="BE4980" s="104" t="s">
        <v>7732</v>
      </c>
      <c r="BF4980" s="104" t="s">
        <v>7733</v>
      </c>
      <c r="BG4980" s="104" t="s">
        <v>7732</v>
      </c>
      <c r="BH4980" s="104" t="s">
        <v>7733</v>
      </c>
      <c r="BI4980" s="104" t="str">
        <f t="shared" si="1411"/>
        <v>TAD</v>
      </c>
    </row>
    <row r="4981" spans="56:61" hidden="1" x14ac:dyDescent="0.3">
      <c r="BD4981" t="str">
        <f t="shared" si="1410"/>
        <v>TADHOLMEWOOD</v>
      </c>
      <c r="BE4981" s="104" t="s">
        <v>7747</v>
      </c>
      <c r="BF4981" s="104" t="s">
        <v>7748</v>
      </c>
      <c r="BG4981" s="104" t="s">
        <v>7747</v>
      </c>
      <c r="BH4981" s="104" t="s">
        <v>7748</v>
      </c>
      <c r="BI4981" s="104" t="str">
        <f t="shared" si="1411"/>
        <v>TAD</v>
      </c>
    </row>
    <row r="4982" spans="56:61" hidden="1" x14ac:dyDescent="0.3">
      <c r="BD4982" t="str">
        <f t="shared" si="1410"/>
        <v>TADHORTON PARK</v>
      </c>
      <c r="BE4982" s="104" t="s">
        <v>7749</v>
      </c>
      <c r="BF4982" s="104" t="s">
        <v>7750</v>
      </c>
      <c r="BG4982" s="104" t="s">
        <v>7749</v>
      </c>
      <c r="BH4982" s="104" t="s">
        <v>7750</v>
      </c>
      <c r="BI4982" s="104" t="str">
        <f t="shared" si="1411"/>
        <v>TAD</v>
      </c>
    </row>
    <row r="4983" spans="56:61" hidden="1" x14ac:dyDescent="0.3">
      <c r="BD4983" t="str">
        <f t="shared" si="1410"/>
        <v>TADLISTONSHIELS</v>
      </c>
      <c r="BE4983" s="104" t="s">
        <v>7751</v>
      </c>
      <c r="BF4983" s="104" t="s">
        <v>7752</v>
      </c>
      <c r="BG4983" s="104" t="s">
        <v>7751</v>
      </c>
      <c r="BH4983" s="104" t="s">
        <v>7752</v>
      </c>
      <c r="BI4983" s="104" t="str">
        <f t="shared" si="1411"/>
        <v>TAD</v>
      </c>
    </row>
    <row r="4984" spans="56:61" hidden="1" x14ac:dyDescent="0.3">
      <c r="BD4984" t="str">
        <f t="shared" si="1410"/>
        <v>TADLYNFIELD MOUNT HOSPITAL</v>
      </c>
      <c r="BE4984" s="104" t="s">
        <v>7738</v>
      </c>
      <c r="BF4984" s="104" t="s">
        <v>7739</v>
      </c>
      <c r="BG4984" s="104" t="s">
        <v>7738</v>
      </c>
      <c r="BH4984" s="104" t="s">
        <v>7739</v>
      </c>
      <c r="BI4984" s="104" t="str">
        <f t="shared" si="1411"/>
        <v>TAD</v>
      </c>
    </row>
    <row r="4985" spans="56:61" hidden="1" x14ac:dyDescent="0.3">
      <c r="BD4985" t="str">
        <f t="shared" si="1410"/>
        <v>TADPARK VIEW</v>
      </c>
      <c r="BE4985" s="104" t="s">
        <v>7744</v>
      </c>
      <c r="BF4985" s="104" t="s">
        <v>6190</v>
      </c>
      <c r="BG4985" s="104" t="s">
        <v>7744</v>
      </c>
      <c r="BH4985" s="104" t="s">
        <v>6190</v>
      </c>
      <c r="BI4985" s="104" t="str">
        <f t="shared" si="1411"/>
        <v>TAD</v>
      </c>
    </row>
    <row r="4986" spans="56:61" hidden="1" x14ac:dyDescent="0.3">
      <c r="BD4986" t="str">
        <f t="shared" si="1410"/>
        <v>TADREDHILLS</v>
      </c>
      <c r="BE4986" s="104" t="s">
        <v>7755</v>
      </c>
      <c r="BF4986" s="104" t="s">
        <v>5494</v>
      </c>
      <c r="BG4986" s="104" t="s">
        <v>7755</v>
      </c>
      <c r="BH4986" s="104" t="s">
        <v>5494</v>
      </c>
      <c r="BI4986" s="104" t="str">
        <f t="shared" si="1411"/>
        <v>TAD</v>
      </c>
    </row>
    <row r="4987" spans="56:61" hidden="1" x14ac:dyDescent="0.3">
      <c r="BD4987" t="str">
        <f t="shared" si="1410"/>
        <v>TADSTONEY RIDGE HOSPITAL</v>
      </c>
      <c r="BE4987" s="104" t="s">
        <v>7740</v>
      </c>
      <c r="BF4987" s="104" t="s">
        <v>7741</v>
      </c>
      <c r="BG4987" s="104" t="s">
        <v>7740</v>
      </c>
      <c r="BH4987" s="104" t="s">
        <v>7741</v>
      </c>
      <c r="BI4987" s="104" t="str">
        <f t="shared" si="1411"/>
        <v>TAD</v>
      </c>
    </row>
    <row r="4988" spans="56:61" hidden="1" x14ac:dyDescent="0.3">
      <c r="BD4988" t="str">
        <f t="shared" si="1410"/>
        <v>TADWADDILOVES</v>
      </c>
      <c r="BE4988" s="104" t="s">
        <v>7742</v>
      </c>
      <c r="BF4988" s="104" t="s">
        <v>7743</v>
      </c>
      <c r="BG4988" s="104" t="s">
        <v>7742</v>
      </c>
      <c r="BH4988" s="104" t="s">
        <v>7743</v>
      </c>
      <c r="BI4988" s="104" t="str">
        <f t="shared" si="1411"/>
        <v>TAD</v>
      </c>
    </row>
    <row r="4989" spans="56:61" hidden="1" x14ac:dyDescent="0.3">
      <c r="BD4989" t="str">
        <f t="shared" si="1410"/>
        <v>TAFABERDEEN PARK (RESIDENTIAL SERVICES)</v>
      </c>
      <c r="BE4989" s="104" t="s">
        <v>8794</v>
      </c>
      <c r="BF4989" s="104" t="s">
        <v>8795</v>
      </c>
      <c r="BG4989" s="104" t="s">
        <v>8794</v>
      </c>
      <c r="BH4989" s="104" t="s">
        <v>8795</v>
      </c>
      <c r="BI4989" s="104" t="str">
        <f t="shared" si="1411"/>
        <v>TAF</v>
      </c>
    </row>
    <row r="4990" spans="56:61" hidden="1" x14ac:dyDescent="0.3">
      <c r="BD4990" t="str">
        <f t="shared" si="1410"/>
        <v>TAFAOT (C&amp;I)</v>
      </c>
      <c r="BE4990" s="104" t="s">
        <v>8800</v>
      </c>
      <c r="BF4990" s="104" t="s">
        <v>8801</v>
      </c>
      <c r="BG4990" s="104" t="s">
        <v>8800</v>
      </c>
      <c r="BH4990" s="104" t="s">
        <v>8801</v>
      </c>
      <c r="BI4990" s="104" t="str">
        <f t="shared" si="1411"/>
        <v>TAF</v>
      </c>
    </row>
    <row r="4991" spans="56:61" hidden="1" x14ac:dyDescent="0.3">
      <c r="BD4991" t="str">
        <f t="shared" si="1410"/>
        <v>TAFBELSIZE AVENUE</v>
      </c>
      <c r="BE4991" s="104" t="s">
        <v>8802</v>
      </c>
      <c r="BF4991" s="104" t="s">
        <v>8803</v>
      </c>
      <c r="BG4991" s="104" t="s">
        <v>8802</v>
      </c>
      <c r="BH4991" s="104" t="s">
        <v>8803</v>
      </c>
      <c r="BI4991" s="104" t="str">
        <f t="shared" si="1411"/>
        <v>TAF</v>
      </c>
    </row>
    <row r="4992" spans="56:61" hidden="1" x14ac:dyDescent="0.3">
      <c r="BD4992" t="str">
        <f t="shared" si="1410"/>
        <v>TAFBELSIZE SQUARE</v>
      </c>
      <c r="BE4992" s="104" t="s">
        <v>8804</v>
      </c>
      <c r="BF4992" s="104" t="s">
        <v>8805</v>
      </c>
      <c r="BG4992" s="104" t="s">
        <v>8804</v>
      </c>
      <c r="BH4992" s="104" t="s">
        <v>8805</v>
      </c>
      <c r="BI4992" s="104" t="str">
        <f t="shared" si="1411"/>
        <v>TAF</v>
      </c>
    </row>
    <row r="4993" spans="56:61" hidden="1" x14ac:dyDescent="0.3">
      <c r="BD4993" t="str">
        <f t="shared" si="1410"/>
        <v>TAFCALEDONIAN ROAD (RESIDENTIAL SERVICES)</v>
      </c>
      <c r="BE4993" s="104" t="s">
        <v>8870</v>
      </c>
      <c r="BF4993" s="104" t="s">
        <v>8871</v>
      </c>
      <c r="BG4993" s="104" t="s">
        <v>8870</v>
      </c>
      <c r="BH4993" s="104" t="s">
        <v>8871</v>
      </c>
      <c r="BI4993" s="104" t="str">
        <f t="shared" si="1411"/>
        <v>TAF</v>
      </c>
    </row>
    <row r="4994" spans="56:61" hidden="1" x14ac:dyDescent="0.3">
      <c r="BD4994" t="str">
        <f t="shared" si="1410"/>
        <v>TAFCAMDEN ALCOHOL SERVICE</v>
      </c>
      <c r="BE4994" s="104" t="s">
        <v>8868</v>
      </c>
      <c r="BF4994" s="104" t="s">
        <v>8869</v>
      </c>
      <c r="BG4994" s="104" t="s">
        <v>8868</v>
      </c>
      <c r="BH4994" s="104" t="s">
        <v>8869</v>
      </c>
      <c r="BI4994" s="104" t="str">
        <f t="shared" si="1411"/>
        <v>TAF</v>
      </c>
    </row>
    <row r="4995" spans="56:61" hidden="1" x14ac:dyDescent="0.3">
      <c r="BD4995" t="str">
        <f t="shared" si="1410"/>
        <v>TAFCAMDEN IAPT</v>
      </c>
      <c r="BE4995" s="104" t="s">
        <v>8896</v>
      </c>
      <c r="BF4995" s="104" t="s">
        <v>8897</v>
      </c>
      <c r="BG4995" s="104" t="s">
        <v>8896</v>
      </c>
      <c r="BH4995" s="104" t="s">
        <v>8897</v>
      </c>
      <c r="BI4995" s="104" t="str">
        <f t="shared" si="1411"/>
        <v>TAF</v>
      </c>
    </row>
    <row r="4996" spans="56:61" ht="15" hidden="1" customHeight="1" x14ac:dyDescent="0.3">
      <c r="BD4996" t="str">
        <f t="shared" si="1410"/>
        <v>TAFCAMDEN LD SERVICE</v>
      </c>
      <c r="BE4996" s="104" t="s">
        <v>8838</v>
      </c>
      <c r="BF4996" s="104" t="s">
        <v>8839</v>
      </c>
      <c r="BG4996" s="104" t="s">
        <v>8838</v>
      </c>
      <c r="BH4996" s="104" t="s">
        <v>8839</v>
      </c>
      <c r="BI4996" s="104" t="str">
        <f t="shared" si="1411"/>
        <v>TAF</v>
      </c>
    </row>
    <row r="4997" spans="56:61" ht="15" hidden="1" customHeight="1" x14ac:dyDescent="0.3">
      <c r="BD4997" t="str">
        <f t="shared" si="1410"/>
        <v>TAFCAMDEN MEWS DAY HOSPITAL</v>
      </c>
      <c r="BE4997" s="104" t="s">
        <v>8806</v>
      </c>
      <c r="BF4997" s="104" t="s">
        <v>8807</v>
      </c>
      <c r="BG4997" s="104" t="s">
        <v>8806</v>
      </c>
      <c r="BH4997" s="104" t="s">
        <v>8807</v>
      </c>
      <c r="BI4997" s="104" t="str">
        <f t="shared" si="1411"/>
        <v>TAF</v>
      </c>
    </row>
    <row r="4998" spans="56:61" ht="15" hidden="1" customHeight="1" x14ac:dyDescent="0.3">
      <c r="BD4998" t="str">
        <f t="shared" si="1410"/>
        <v>TAFCARE TRUST MENTAL HEALTH SERVICES</v>
      </c>
      <c r="BE4998" s="104" t="s">
        <v>8876</v>
      </c>
      <c r="BF4998" s="104" t="s">
        <v>8877</v>
      </c>
      <c r="BG4998" s="104" t="s">
        <v>8876</v>
      </c>
      <c r="BH4998" s="104" t="s">
        <v>8877</v>
      </c>
      <c r="BI4998" s="104" t="str">
        <f t="shared" si="1411"/>
        <v>TAF</v>
      </c>
    </row>
    <row r="4999" spans="56:61" hidden="1" x14ac:dyDescent="0.3">
      <c r="BD4999" t="str">
        <f t="shared" si="1410"/>
        <v>TAFCLERKENWELL PROJECT</v>
      </c>
      <c r="BE4999" s="104" t="s">
        <v>8810</v>
      </c>
      <c r="BF4999" s="104" t="s">
        <v>8811</v>
      </c>
      <c r="BG4999" s="104" t="s">
        <v>8810</v>
      </c>
      <c r="BH4999" s="104" t="s">
        <v>8811</v>
      </c>
      <c r="BI4999" s="104" t="str">
        <f t="shared" si="1411"/>
        <v>TAF</v>
      </c>
    </row>
    <row r="5000" spans="56:61" hidden="1" x14ac:dyDescent="0.3">
      <c r="BD5000" t="str">
        <f t="shared" si="1410"/>
        <v>TAFCOLLINGWOOD BUSINESS CENTRE</v>
      </c>
      <c r="BE5000" s="104" t="s">
        <v>8884</v>
      </c>
      <c r="BF5000" s="104" t="s">
        <v>8885</v>
      </c>
      <c r="BG5000" s="104" t="s">
        <v>8884</v>
      </c>
      <c r="BH5000" s="104" t="s">
        <v>8885</v>
      </c>
      <c r="BI5000" s="104" t="str">
        <f t="shared" si="1411"/>
        <v>TAF</v>
      </c>
    </row>
    <row r="5001" spans="56:61" hidden="1" x14ac:dyDescent="0.3">
      <c r="BD5001" t="str">
        <f t="shared" si="1410"/>
        <v>TAFCRISIS TEAM (NORTH CAMDEN)</v>
      </c>
      <c r="BE5001" s="104" t="s">
        <v>8792</v>
      </c>
      <c r="BF5001" s="104" t="s">
        <v>8793</v>
      </c>
      <c r="BG5001" s="104" t="s">
        <v>8792</v>
      </c>
      <c r="BH5001" s="104" t="s">
        <v>8793</v>
      </c>
      <c r="BI5001" s="104" t="str">
        <f t="shared" si="1411"/>
        <v>TAF</v>
      </c>
    </row>
    <row r="5002" spans="56:61" hidden="1" x14ac:dyDescent="0.3">
      <c r="BD5002" t="str">
        <f t="shared" si="1410"/>
        <v>TAFCRISIS TEAM (SOUTH CAMDEN)</v>
      </c>
      <c r="BE5002" s="104" t="s">
        <v>8888</v>
      </c>
      <c r="BF5002" s="104" t="s">
        <v>8889</v>
      </c>
      <c r="BG5002" s="104" t="s">
        <v>8888</v>
      </c>
      <c r="BH5002" s="104" t="s">
        <v>8889</v>
      </c>
      <c r="BI5002" s="104" t="str">
        <f t="shared" si="1411"/>
        <v>TAF</v>
      </c>
    </row>
    <row r="5003" spans="56:61" hidden="1" x14ac:dyDescent="0.3">
      <c r="BD5003" t="str">
        <f t="shared" si="1410"/>
        <v>TAFDRAYTON PARK COMMUNITY CARE CENTRE</v>
      </c>
      <c r="BE5003" s="104" t="s">
        <v>8812</v>
      </c>
      <c r="BF5003" s="104" t="s">
        <v>8813</v>
      </c>
      <c r="BG5003" s="104" t="s">
        <v>8812</v>
      </c>
      <c r="BH5003" s="104" t="s">
        <v>8813</v>
      </c>
      <c r="BI5003" s="104" t="str">
        <f t="shared" si="1411"/>
        <v>TAF</v>
      </c>
    </row>
    <row r="5004" spans="56:61" hidden="1" x14ac:dyDescent="0.3">
      <c r="BD5004" t="str">
        <f t="shared" si="1410"/>
        <v>TAFDRAYTON PARK WOMENS SERVICE</v>
      </c>
      <c r="BE5004" s="104" t="s">
        <v>8788</v>
      </c>
      <c r="BF5004" s="104" t="s">
        <v>8789</v>
      </c>
      <c r="BG5004" s="104" t="s">
        <v>8788</v>
      </c>
      <c r="BH5004" s="104" t="s">
        <v>8789</v>
      </c>
      <c r="BI5004" s="104" t="str">
        <f t="shared" si="1411"/>
        <v>TAF</v>
      </c>
    </row>
    <row r="5005" spans="56:61" hidden="1" x14ac:dyDescent="0.3">
      <c r="BD5005" t="str">
        <f t="shared" si="1410"/>
        <v>TAFEARLY INTERVENTION SERVICE</v>
      </c>
      <c r="BE5005" s="104" t="s">
        <v>8862</v>
      </c>
      <c r="BF5005" s="104" t="s">
        <v>8863</v>
      </c>
      <c r="BG5005" s="104" t="s">
        <v>8862</v>
      </c>
      <c r="BH5005" s="104" t="s">
        <v>8863</v>
      </c>
      <c r="BI5005" s="104" t="str">
        <f t="shared" si="1411"/>
        <v>TAF</v>
      </c>
    </row>
    <row r="5006" spans="56:61" hidden="1" x14ac:dyDescent="0.3">
      <c r="BD5006" t="str">
        <f t="shared" si="1410"/>
        <v>TAFELTHORNE MENTAL HEALTH &amp; SOCIAL CARE CENTRE</v>
      </c>
      <c r="BE5006" s="104" t="s">
        <v>8814</v>
      </c>
      <c r="BF5006" s="104" t="s">
        <v>8815</v>
      </c>
      <c r="BG5006" s="104" t="s">
        <v>8814</v>
      </c>
      <c r="BH5006" s="104" t="s">
        <v>8815</v>
      </c>
      <c r="BI5006" s="104" t="str">
        <f t="shared" si="1411"/>
        <v>TAF</v>
      </c>
    </row>
    <row r="5007" spans="56:61" hidden="1" x14ac:dyDescent="0.3">
      <c r="BD5007" t="str">
        <f t="shared" si="1410"/>
        <v>TAFFOCUS TEAM</v>
      </c>
      <c r="BE5007" s="104" t="s">
        <v>8816</v>
      </c>
      <c r="BF5007" s="104" t="s">
        <v>8817</v>
      </c>
      <c r="BG5007" s="104" t="s">
        <v>8816</v>
      </c>
      <c r="BH5007" s="104" t="s">
        <v>8817</v>
      </c>
      <c r="BI5007" s="104" t="str">
        <f t="shared" si="1411"/>
        <v>TAF</v>
      </c>
    </row>
    <row r="5008" spans="56:61" hidden="1" x14ac:dyDescent="0.3">
      <c r="BD5008" t="str">
        <f t="shared" si="1410"/>
        <v>TAFFORDWYCH ROAD DAY HOSPITAL</v>
      </c>
      <c r="BE5008" s="104" t="s">
        <v>8818</v>
      </c>
      <c r="BF5008" s="104" t="s">
        <v>8819</v>
      </c>
      <c r="BG5008" s="104" t="s">
        <v>8818</v>
      </c>
      <c r="BH5008" s="104" t="s">
        <v>8819</v>
      </c>
      <c r="BI5008" s="104" t="str">
        <f t="shared" si="1411"/>
        <v>TAF</v>
      </c>
    </row>
    <row r="5009" spans="56:61" hidden="1" x14ac:dyDescent="0.3">
      <c r="BD5009" t="str">
        <f t="shared" si="1410"/>
        <v>TAFGREENLAND ROAD SERVICES</v>
      </c>
      <c r="BE5009" s="104" t="s">
        <v>8886</v>
      </c>
      <c r="BF5009" s="104" t="s">
        <v>8887</v>
      </c>
      <c r="BG5009" s="104" t="s">
        <v>8886</v>
      </c>
      <c r="BH5009" s="104" t="s">
        <v>8887</v>
      </c>
      <c r="BI5009" s="104" t="str">
        <f t="shared" si="1411"/>
        <v>TAF</v>
      </c>
    </row>
    <row r="5010" spans="56:61" hidden="1" x14ac:dyDescent="0.3">
      <c r="BD5010" t="str">
        <f t="shared" si="1410"/>
        <v>TAFHANLEY GARDENS (RESIDENTIAL SERVICES)</v>
      </c>
      <c r="BE5010" s="104" t="s">
        <v>8820</v>
      </c>
      <c r="BF5010" s="104" t="s">
        <v>8821</v>
      </c>
      <c r="BG5010" s="104" t="s">
        <v>8820</v>
      </c>
      <c r="BH5010" s="104" t="s">
        <v>8821</v>
      </c>
      <c r="BI5010" s="104" t="str">
        <f t="shared" si="1411"/>
        <v>TAF</v>
      </c>
    </row>
    <row r="5011" spans="56:61" hidden="1" x14ac:dyDescent="0.3">
      <c r="BD5011" t="str">
        <f t="shared" si="1410"/>
        <v>TAFHENLEY ROAD DAY CENTRE</v>
      </c>
      <c r="BE5011" s="104" t="s">
        <v>8822</v>
      </c>
      <c r="BF5011" s="104" t="s">
        <v>8823</v>
      </c>
      <c r="BG5011" s="104" t="s">
        <v>8822</v>
      </c>
      <c r="BH5011" s="104" t="s">
        <v>8823</v>
      </c>
      <c r="BI5011" s="104" t="str">
        <f t="shared" si="1411"/>
        <v>TAF</v>
      </c>
    </row>
    <row r="5012" spans="56:61" hidden="1" x14ac:dyDescent="0.3">
      <c r="BD5012" t="str">
        <f t="shared" si="1410"/>
        <v>TAFHIGHGATE ACUTE MENTAL HEALTH CENTRE</v>
      </c>
      <c r="BE5012" s="104" t="s">
        <v>8864</v>
      </c>
      <c r="BF5012" s="104" t="s">
        <v>8865</v>
      </c>
      <c r="BG5012" s="104" t="s">
        <v>8864</v>
      </c>
      <c r="BH5012" s="104" t="s">
        <v>8865</v>
      </c>
      <c r="BI5012" s="104" t="str">
        <f t="shared" si="1411"/>
        <v>TAF</v>
      </c>
    </row>
    <row r="5013" spans="56:61" hidden="1" x14ac:dyDescent="0.3">
      <c r="BD5013" t="str">
        <f t="shared" si="1410"/>
        <v>TAFHIGHGATE ROAD DAY CENTRE</v>
      </c>
      <c r="BE5013" s="104" t="s">
        <v>8824</v>
      </c>
      <c r="BF5013" s="104" t="s">
        <v>8825</v>
      </c>
      <c r="BG5013" s="104" t="s">
        <v>8824</v>
      </c>
      <c r="BH5013" s="104" t="s">
        <v>8825</v>
      </c>
      <c r="BI5013" s="104" t="str">
        <f t="shared" si="1411"/>
        <v>TAF</v>
      </c>
    </row>
    <row r="5014" spans="56:61" hidden="1" x14ac:dyDescent="0.3">
      <c r="BD5014" t="str">
        <f t="shared" si="1410"/>
        <v>TAFHIGHVIEW &amp; CORNWALLIS COMMUNITY SUPPORT PROJECTS</v>
      </c>
      <c r="BE5014" s="104" t="s">
        <v>8826</v>
      </c>
      <c r="BF5014" s="104" t="s">
        <v>8827</v>
      </c>
      <c r="BG5014" s="104" t="s">
        <v>8826</v>
      </c>
      <c r="BH5014" s="104" t="s">
        <v>8827</v>
      </c>
      <c r="BI5014" s="104" t="str">
        <f t="shared" si="1411"/>
        <v>TAF</v>
      </c>
    </row>
    <row r="5015" spans="56:61" hidden="1" x14ac:dyDescent="0.3">
      <c r="BD5015" t="str">
        <f t="shared" si="1410"/>
        <v>TAFHILL HOUSE</v>
      </c>
      <c r="BE5015" s="104" t="s">
        <v>8880</v>
      </c>
      <c r="BF5015" s="104" t="s">
        <v>8881</v>
      </c>
      <c r="BG5015" s="104" t="s">
        <v>8880</v>
      </c>
      <c r="BH5015" s="104" t="s">
        <v>8881</v>
      </c>
      <c r="BI5015" s="104" t="str">
        <f t="shared" si="1411"/>
        <v>TAF</v>
      </c>
    </row>
    <row r="5016" spans="56:61" hidden="1" x14ac:dyDescent="0.3">
      <c r="BD5016" t="str">
        <f t="shared" si="1410"/>
        <v>TAFHUNTER STREET HEALTH CENTRE</v>
      </c>
      <c r="BE5016" s="104" t="s">
        <v>8830</v>
      </c>
      <c r="BF5016" s="104" t="s">
        <v>8831</v>
      </c>
      <c r="BG5016" s="104" t="s">
        <v>8830</v>
      </c>
      <c r="BH5016" s="104" t="s">
        <v>8831</v>
      </c>
      <c r="BI5016" s="104" t="str">
        <f t="shared" si="1411"/>
        <v>TAF</v>
      </c>
    </row>
    <row r="5017" spans="56:61" hidden="1" x14ac:dyDescent="0.3">
      <c r="BD5017" t="str">
        <f t="shared" si="1410"/>
        <v>TAFIDASS</v>
      </c>
      <c r="BE5017" s="104" t="s">
        <v>8844</v>
      </c>
      <c r="BF5017" s="104" t="s">
        <v>8845</v>
      </c>
      <c r="BG5017" s="104" t="s">
        <v>8844</v>
      </c>
      <c r="BH5017" s="104" t="s">
        <v>8845</v>
      </c>
      <c r="BI5017" s="104" t="str">
        <f t="shared" si="1411"/>
        <v>TAF</v>
      </c>
    </row>
    <row r="5018" spans="56:61" hidden="1" x14ac:dyDescent="0.3">
      <c r="BD5018" t="str">
        <f t="shared" si="1410"/>
        <v>TAFISATS</v>
      </c>
      <c r="BE5018" s="104" t="s">
        <v>8796</v>
      </c>
      <c r="BF5018" s="104" t="s">
        <v>8797</v>
      </c>
      <c r="BG5018" s="104" t="s">
        <v>8796</v>
      </c>
      <c r="BH5018" s="104" t="s">
        <v>8797</v>
      </c>
      <c r="BI5018" s="104" t="str">
        <f t="shared" si="1411"/>
        <v>TAF</v>
      </c>
    </row>
    <row r="5019" spans="56:61" hidden="1" x14ac:dyDescent="0.3">
      <c r="BD5019" t="str">
        <f t="shared" si="1410"/>
        <v>TAFISLEDON ROAD MENTAL HEALTH RESOURCE CENTRE</v>
      </c>
      <c r="BE5019" s="104" t="s">
        <v>8832</v>
      </c>
      <c r="BF5019" s="104" t="s">
        <v>8833</v>
      </c>
      <c r="BG5019" s="104" t="s">
        <v>8832</v>
      </c>
      <c r="BH5019" s="104" t="s">
        <v>8833</v>
      </c>
      <c r="BI5019" s="104" t="str">
        <f t="shared" si="1411"/>
        <v>TAF</v>
      </c>
    </row>
    <row r="5020" spans="56:61" hidden="1" x14ac:dyDescent="0.3">
      <c r="BD5020" t="str">
        <f t="shared" si="1410"/>
        <v>TAFISLINGTON IAPT</v>
      </c>
      <c r="BE5020" s="104" t="s">
        <v>8894</v>
      </c>
      <c r="BF5020" s="104" t="s">
        <v>8895</v>
      </c>
      <c r="BG5020" s="104" t="s">
        <v>8894</v>
      </c>
      <c r="BH5020" s="104" t="s">
        <v>8895</v>
      </c>
      <c r="BI5020" s="104" t="str">
        <f t="shared" si="1411"/>
        <v>TAF</v>
      </c>
    </row>
    <row r="5021" spans="56:61" hidden="1" x14ac:dyDescent="0.3">
      <c r="BD5021" t="str">
        <f t="shared" si="1410"/>
        <v>TAFISLINGTON LEARNING DIFFICULTIES PARTNERSHIP</v>
      </c>
      <c r="BE5021" s="104" t="s">
        <v>8834</v>
      </c>
      <c r="BF5021" s="104" t="s">
        <v>8835</v>
      </c>
      <c r="BG5021" s="104" t="s">
        <v>8834</v>
      </c>
      <c r="BH5021" s="104" t="s">
        <v>8835</v>
      </c>
      <c r="BI5021" s="104" t="str">
        <f t="shared" si="1411"/>
        <v>TAF</v>
      </c>
    </row>
    <row r="5022" spans="56:61" hidden="1" x14ac:dyDescent="0.3">
      <c r="BD5022" t="str">
        <f t="shared" si="1410"/>
        <v>TAFKINGS CROSS ROAD</v>
      </c>
      <c r="BE5022" s="104" t="s">
        <v>8878</v>
      </c>
      <c r="BF5022" s="104" t="s">
        <v>8879</v>
      </c>
      <c r="BG5022" s="104" t="s">
        <v>8878</v>
      </c>
      <c r="BH5022" s="104" t="s">
        <v>8879</v>
      </c>
      <c r="BI5022" s="104" t="str">
        <f t="shared" si="1411"/>
        <v>TAF</v>
      </c>
    </row>
    <row r="5023" spans="56:61" hidden="1" x14ac:dyDescent="0.3">
      <c r="BD5023" t="str">
        <f t="shared" si="1410"/>
        <v>TAFKINGSTON DRUG &amp; ALCOHOL SERVICE</v>
      </c>
      <c r="BE5023" s="104" t="s">
        <v>8898</v>
      </c>
      <c r="BF5023" s="104" t="s">
        <v>8899</v>
      </c>
      <c r="BG5023" s="104" t="s">
        <v>8898</v>
      </c>
      <c r="BH5023" s="104" t="s">
        <v>8899</v>
      </c>
      <c r="BI5023" s="104" t="str">
        <f t="shared" si="1411"/>
        <v>TAF</v>
      </c>
    </row>
    <row r="5024" spans="56:61" hidden="1" x14ac:dyDescent="0.3">
      <c r="BD5024" t="str">
        <f t="shared" si="1410"/>
        <v>TAFLAMBO DAY CENTRE</v>
      </c>
      <c r="BE5024" s="104" t="s">
        <v>8836</v>
      </c>
      <c r="BF5024" s="104" t="s">
        <v>8837</v>
      </c>
      <c r="BG5024" s="104" t="s">
        <v>8836</v>
      </c>
      <c r="BH5024" s="104" t="s">
        <v>8837</v>
      </c>
      <c r="BI5024" s="104" t="str">
        <f t="shared" si="1411"/>
        <v>TAF</v>
      </c>
    </row>
    <row r="5025" spans="56:61" hidden="1" x14ac:dyDescent="0.3">
      <c r="BD5025" t="str">
        <f t="shared" si="1410"/>
        <v>TAFNETHERWOOD CENTRE</v>
      </c>
      <c r="BE5025" s="104" t="s">
        <v>8840</v>
      </c>
      <c r="BF5025" s="104" t="s">
        <v>8841</v>
      </c>
      <c r="BG5025" s="104" t="s">
        <v>8840</v>
      </c>
      <c r="BH5025" s="104" t="s">
        <v>8841</v>
      </c>
      <c r="BI5025" s="104" t="str">
        <f t="shared" si="1411"/>
        <v>TAF</v>
      </c>
    </row>
    <row r="5026" spans="56:61" hidden="1" x14ac:dyDescent="0.3">
      <c r="BD5026" t="str">
        <f t="shared" si="1410"/>
        <v>TAFNORTH CAMDEN DRUG SERVICES (RESPONSE)</v>
      </c>
      <c r="BE5026" s="104" t="s">
        <v>8842</v>
      </c>
      <c r="BF5026" s="104" t="s">
        <v>8843</v>
      </c>
      <c r="BG5026" s="104" t="s">
        <v>8842</v>
      </c>
      <c r="BH5026" s="104" t="s">
        <v>8843</v>
      </c>
      <c r="BI5026" s="104" t="str">
        <f t="shared" si="1411"/>
        <v>TAF</v>
      </c>
    </row>
    <row r="5027" spans="56:61" hidden="1" x14ac:dyDescent="0.3">
      <c r="BD5027" t="str">
        <f t="shared" si="1410"/>
        <v>TAFNORTH ISLINGTON CRISIS TEAM</v>
      </c>
      <c r="BE5027" s="104" t="s">
        <v>8892</v>
      </c>
      <c r="BF5027" s="104" t="s">
        <v>8893</v>
      </c>
      <c r="BG5027" s="104" t="s">
        <v>8892</v>
      </c>
      <c r="BH5027" s="104" t="s">
        <v>8893</v>
      </c>
      <c r="BI5027" s="104" t="str">
        <f t="shared" si="1411"/>
        <v>TAF</v>
      </c>
    </row>
    <row r="5028" spans="56:61" hidden="1" x14ac:dyDescent="0.3">
      <c r="BD5028" t="str">
        <f t="shared" si="1410"/>
        <v>TAFPECKWATER CENTRE</v>
      </c>
      <c r="BE5028" s="104" t="s">
        <v>8846</v>
      </c>
      <c r="BF5028" s="104" t="s">
        <v>8847</v>
      </c>
      <c r="BG5028" s="104" t="s">
        <v>8846</v>
      </c>
      <c r="BH5028" s="104" t="s">
        <v>8847</v>
      </c>
      <c r="BI5028" s="104" t="str">
        <f t="shared" si="1411"/>
        <v>TAF</v>
      </c>
    </row>
    <row r="5029" spans="56:61" hidden="1" x14ac:dyDescent="0.3">
      <c r="BD5029" t="str">
        <f t="shared" si="1410"/>
        <v>TAFPINE STREET DAY CENTRE</v>
      </c>
      <c r="BE5029" s="104" t="s">
        <v>8850</v>
      </c>
      <c r="BF5029" s="104" t="s">
        <v>8851</v>
      </c>
      <c r="BG5029" s="104" t="s">
        <v>8850</v>
      </c>
      <c r="BH5029" s="104" t="s">
        <v>8851</v>
      </c>
      <c r="BI5029" s="104" t="str">
        <f t="shared" si="1411"/>
        <v>TAF</v>
      </c>
    </row>
    <row r="5030" spans="56:61" hidden="1" x14ac:dyDescent="0.3">
      <c r="BD5030" t="str">
        <f t="shared" si="1410"/>
        <v>TAFPSYCHOLOGY A14 ARCHWAY WING</v>
      </c>
      <c r="BE5030" s="104" t="s">
        <v>8866</v>
      </c>
      <c r="BF5030" s="104" t="s">
        <v>8867</v>
      </c>
      <c r="BG5030" s="104" t="s">
        <v>8866</v>
      </c>
      <c r="BH5030" s="104" t="s">
        <v>8867</v>
      </c>
      <c r="BI5030" s="104" t="str">
        <f t="shared" si="1411"/>
        <v>TAF</v>
      </c>
    </row>
    <row r="5031" spans="56:61" hidden="1" x14ac:dyDescent="0.3">
      <c r="BD5031" t="str">
        <f t="shared" si="1410"/>
        <v>TAFQUEEN MARY'S HOUSE</v>
      </c>
      <c r="BE5031" s="104" t="s">
        <v>8848</v>
      </c>
      <c r="BF5031" s="104" t="s">
        <v>8849</v>
      </c>
      <c r="BG5031" s="104" t="s">
        <v>8848</v>
      </c>
      <c r="BH5031" s="104" t="s">
        <v>8849</v>
      </c>
      <c r="BI5031" s="104" t="str">
        <f t="shared" si="1411"/>
        <v>TAF</v>
      </c>
    </row>
    <row r="5032" spans="56:61" hidden="1" x14ac:dyDescent="0.3">
      <c r="BD5032" t="str">
        <f t="shared" si="1410"/>
        <v>TAFR&amp;R TEAM (NORTH CAMDEN)</v>
      </c>
      <c r="BE5032" s="104" t="s">
        <v>8828</v>
      </c>
      <c r="BF5032" s="104" t="s">
        <v>8829</v>
      </c>
      <c r="BG5032" s="104" t="s">
        <v>8828</v>
      </c>
      <c r="BH5032" s="104" t="s">
        <v>8829</v>
      </c>
      <c r="BI5032" s="104" t="str">
        <f t="shared" si="1411"/>
        <v>TAF</v>
      </c>
    </row>
    <row r="5033" spans="56:61" hidden="1" x14ac:dyDescent="0.3">
      <c r="BD5033" t="str">
        <f t="shared" si="1410"/>
        <v>TAFR&amp;R TEAM (NORTH ISLINGTON)</v>
      </c>
      <c r="BE5033" s="104" t="s">
        <v>8798</v>
      </c>
      <c r="BF5033" s="104" t="s">
        <v>8799</v>
      </c>
      <c r="BG5033" s="104" t="s">
        <v>8798</v>
      </c>
      <c r="BH5033" s="104" t="s">
        <v>8799</v>
      </c>
      <c r="BI5033" s="104" t="str">
        <f t="shared" si="1411"/>
        <v>TAF</v>
      </c>
    </row>
    <row r="5034" spans="56:61" hidden="1" x14ac:dyDescent="0.3">
      <c r="BD5034" t="str">
        <f t="shared" si="1410"/>
        <v>TAFR&amp;R TEAM (SOUTH ISLINGTON)</v>
      </c>
      <c r="BE5034" s="104" t="s">
        <v>8808</v>
      </c>
      <c r="BF5034" s="104" t="s">
        <v>8809</v>
      </c>
      <c r="BG5034" s="104" t="s">
        <v>8808</v>
      </c>
      <c r="BH5034" s="104" t="s">
        <v>8809</v>
      </c>
      <c r="BI5034" s="104" t="str">
        <f t="shared" si="1411"/>
        <v>TAF</v>
      </c>
    </row>
    <row r="5035" spans="56:61" hidden="1" x14ac:dyDescent="0.3">
      <c r="BD5035" t="str">
        <f t="shared" si="1410"/>
        <v>TAFRAGLAN DAY CENTRE</v>
      </c>
      <c r="BE5035" s="104" t="s">
        <v>8852</v>
      </c>
      <c r="BF5035" s="104" t="s">
        <v>8853</v>
      </c>
      <c r="BG5035" s="104" t="s">
        <v>8852</v>
      </c>
      <c r="BH5035" s="104" t="s">
        <v>8853</v>
      </c>
      <c r="BI5035" s="104" t="str">
        <f t="shared" si="1411"/>
        <v>TAF</v>
      </c>
    </row>
    <row r="5036" spans="56:61" hidden="1" x14ac:dyDescent="0.3">
      <c r="BD5036" t="str">
        <f t="shared" si="1410"/>
        <v>TAFROYAL FREE GROVE CENTRE</v>
      </c>
      <c r="BE5036" s="104" t="s">
        <v>8874</v>
      </c>
      <c r="BF5036" s="104" t="s">
        <v>8875</v>
      </c>
      <c r="BG5036" s="104" t="s">
        <v>8874</v>
      </c>
      <c r="BH5036" s="104" t="s">
        <v>8875</v>
      </c>
      <c r="BI5036" s="104" t="str">
        <f t="shared" si="1411"/>
        <v>TAF</v>
      </c>
    </row>
    <row r="5037" spans="56:61" hidden="1" x14ac:dyDescent="0.3">
      <c r="BD5037" t="str">
        <f t="shared" si="1410"/>
        <v>TAFROYAL FREE HOSPITAL</v>
      </c>
      <c r="BE5037" s="104" t="s">
        <v>8790</v>
      </c>
      <c r="BF5037" s="104" t="s">
        <v>8791</v>
      </c>
      <c r="BG5037" s="104" t="s">
        <v>8790</v>
      </c>
      <c r="BH5037" s="104" t="s">
        <v>8791</v>
      </c>
      <c r="BI5037" s="104" t="str">
        <f t="shared" si="1411"/>
        <v>TAF</v>
      </c>
    </row>
    <row r="5038" spans="56:61" hidden="1" x14ac:dyDescent="0.3">
      <c r="BD5038" t="str">
        <f t="shared" si="1410"/>
        <v>TAFSAMH CMHT (ISLINGTON)</v>
      </c>
      <c r="BE5038" s="104" t="s">
        <v>8882</v>
      </c>
      <c r="BF5038" s="104" t="s">
        <v>8883</v>
      </c>
      <c r="BG5038" s="104" t="s">
        <v>8882</v>
      </c>
      <c r="BH5038" s="104" t="s">
        <v>8883</v>
      </c>
      <c r="BI5038" s="104" t="str">
        <f t="shared" si="1411"/>
        <v>TAF</v>
      </c>
    </row>
    <row r="5039" spans="56:61" hidden="1" x14ac:dyDescent="0.3">
      <c r="BD5039" t="str">
        <f t="shared" si="1410"/>
        <v>TAFSHAFTESBURY ROAD (RESIDENTIAL SERVICES)</v>
      </c>
      <c r="BE5039" s="104" t="s">
        <v>8872</v>
      </c>
      <c r="BF5039" s="104" t="s">
        <v>8873</v>
      </c>
      <c r="BG5039" s="104" t="s">
        <v>8872</v>
      </c>
      <c r="BH5039" s="104" t="s">
        <v>8873</v>
      </c>
      <c r="BI5039" s="104" t="str">
        <f t="shared" si="1411"/>
        <v>TAF</v>
      </c>
    </row>
    <row r="5040" spans="56:61" hidden="1" x14ac:dyDescent="0.3">
      <c r="BD5040" t="str">
        <f t="shared" ref="BD5040:BD5089" si="1412">CONCATENATE(LEFT(BE5040, 3),BF5040)</f>
        <v>TAFSOUTH CAMDEN DRUG SERVICES</v>
      </c>
      <c r="BE5040" s="104" t="s">
        <v>8854</v>
      </c>
      <c r="BF5040" s="104" t="s">
        <v>8855</v>
      </c>
      <c r="BG5040" s="104" t="s">
        <v>8854</v>
      </c>
      <c r="BH5040" s="104" t="s">
        <v>8855</v>
      </c>
      <c r="BI5040" s="104" t="str">
        <f t="shared" ref="BI5040:BI5090" si="1413">LEFT(BG5040,3)</f>
        <v>TAF</v>
      </c>
    </row>
    <row r="5041" spans="56:61" hidden="1" x14ac:dyDescent="0.3">
      <c r="BD5041" t="str">
        <f t="shared" si="1412"/>
        <v>TAFSOUTH ISLINGTON CRISIS TEAM</v>
      </c>
      <c r="BE5041" s="104" t="s">
        <v>8890</v>
      </c>
      <c r="BF5041" s="104" t="s">
        <v>8891</v>
      </c>
      <c r="BG5041" s="104" t="s">
        <v>8890</v>
      </c>
      <c r="BH5041" s="104" t="s">
        <v>8891</v>
      </c>
      <c r="BI5041" s="104" t="str">
        <f t="shared" si="1413"/>
        <v>TAF</v>
      </c>
    </row>
    <row r="5042" spans="56:61" hidden="1" x14ac:dyDescent="0.3">
      <c r="BD5042" t="str">
        <f t="shared" si="1412"/>
        <v>TAFST LUKES WOODSIDE HOSPITAL</v>
      </c>
      <c r="BE5042" s="104" t="s">
        <v>8786</v>
      </c>
      <c r="BF5042" s="104" t="s">
        <v>8787</v>
      </c>
      <c r="BG5042" s="104" t="s">
        <v>8786</v>
      </c>
      <c r="BH5042" s="104" t="s">
        <v>8787</v>
      </c>
      <c r="BI5042" s="104" t="str">
        <f t="shared" si="1413"/>
        <v>TAF</v>
      </c>
    </row>
    <row r="5043" spans="56:61" hidden="1" x14ac:dyDescent="0.3">
      <c r="BD5043" t="str">
        <f t="shared" si="1412"/>
        <v>TAFST PANCRAS HOSPITAL</v>
      </c>
      <c r="BE5043" s="104" t="s">
        <v>8785</v>
      </c>
      <c r="BF5043" s="104" t="s">
        <v>1220</v>
      </c>
      <c r="BG5043" s="104" t="s">
        <v>8785</v>
      </c>
      <c r="BH5043" s="104" t="s">
        <v>1220</v>
      </c>
      <c r="BI5043" s="104" t="str">
        <f t="shared" si="1413"/>
        <v>TAF</v>
      </c>
    </row>
    <row r="5044" spans="56:61" hidden="1" x14ac:dyDescent="0.3">
      <c r="BD5044" t="str">
        <f t="shared" si="1412"/>
        <v>TAFSTACEY STREET NURSING HOME</v>
      </c>
      <c r="BE5044" s="104" t="s">
        <v>8856</v>
      </c>
      <c r="BF5044" s="104" t="s">
        <v>8857</v>
      </c>
      <c r="BG5044" s="104" t="s">
        <v>8856</v>
      </c>
      <c r="BH5044" s="104" t="s">
        <v>8857</v>
      </c>
      <c r="BI5044" s="104" t="str">
        <f t="shared" si="1413"/>
        <v>TAF</v>
      </c>
    </row>
    <row r="5045" spans="56:61" hidden="1" x14ac:dyDescent="0.3">
      <c r="BD5045" t="str">
        <f t="shared" si="1412"/>
        <v>TAFTOTTENHAM MEWS RESOURCE CENTRE</v>
      </c>
      <c r="BE5045" s="104" t="s">
        <v>8858</v>
      </c>
      <c r="BF5045" s="104" t="s">
        <v>8859</v>
      </c>
      <c r="BG5045" s="104" t="s">
        <v>8858</v>
      </c>
      <c r="BH5045" s="104" t="s">
        <v>8859</v>
      </c>
      <c r="BI5045" s="104" t="str">
        <f t="shared" si="1413"/>
        <v>TAF</v>
      </c>
    </row>
    <row r="5046" spans="56:61" hidden="1" x14ac:dyDescent="0.3">
      <c r="BD5046" t="str">
        <f t="shared" si="1412"/>
        <v>TAFTRAUMATIC STRESS CLINIC</v>
      </c>
      <c r="BE5046" s="104" t="s">
        <v>8860</v>
      </c>
      <c r="BF5046" s="104" t="s">
        <v>8861</v>
      </c>
      <c r="BG5046" s="104" t="s">
        <v>8860</v>
      </c>
      <c r="BH5046" s="104" t="s">
        <v>8861</v>
      </c>
      <c r="BI5046" s="104" t="str">
        <f t="shared" si="1413"/>
        <v>TAF</v>
      </c>
    </row>
    <row r="5047" spans="56:61" hidden="1" x14ac:dyDescent="0.3">
      <c r="BD5047" t="str">
        <f t="shared" si="1412"/>
        <v>TAHARBOURTHORNE</v>
      </c>
      <c r="BE5047" s="104" t="s">
        <v>7760</v>
      </c>
      <c r="BF5047" s="104" t="s">
        <v>7761</v>
      </c>
      <c r="BG5047" s="104" t="s">
        <v>7760</v>
      </c>
      <c r="BH5047" s="104" t="s">
        <v>7761</v>
      </c>
      <c r="BI5047" s="104" t="str">
        <f t="shared" si="1413"/>
        <v>TAH</v>
      </c>
    </row>
    <row r="5048" spans="56:61" hidden="1" x14ac:dyDescent="0.3">
      <c r="BD5048" t="str">
        <f t="shared" si="1412"/>
        <v>TAHBEECH HILL</v>
      </c>
      <c r="BE5048" s="104" t="s">
        <v>7762</v>
      </c>
      <c r="BF5048" s="104" t="s">
        <v>7763</v>
      </c>
      <c r="BG5048" s="104" t="s">
        <v>7762</v>
      </c>
      <c r="BH5048" s="104" t="s">
        <v>7763</v>
      </c>
      <c r="BI5048" s="104" t="str">
        <f t="shared" si="1413"/>
        <v>TAH</v>
      </c>
    </row>
    <row r="5049" spans="56:61" hidden="1" x14ac:dyDescent="0.3">
      <c r="BD5049" t="str">
        <f t="shared" si="1412"/>
        <v>TAHBEIGHTON HOSPITAL</v>
      </c>
      <c r="BE5049" s="104" t="s">
        <v>7793</v>
      </c>
      <c r="BF5049" s="104" t="s">
        <v>7794</v>
      </c>
      <c r="BG5049" s="104" t="s">
        <v>7793</v>
      </c>
      <c r="BH5049" s="104" t="s">
        <v>7794</v>
      </c>
      <c r="BI5049" s="104" t="str">
        <f t="shared" si="1413"/>
        <v>TAH</v>
      </c>
    </row>
    <row r="5050" spans="56:61" hidden="1" x14ac:dyDescent="0.3">
      <c r="BD5050" t="str">
        <f t="shared" si="1412"/>
        <v>TAHBOLE HILL RESIDENTIAL HOME</v>
      </c>
      <c r="BE5050" s="104" t="s">
        <v>7764</v>
      </c>
      <c r="BF5050" s="104" t="s">
        <v>7765</v>
      </c>
      <c r="BG5050" s="104" t="s">
        <v>7764</v>
      </c>
      <c r="BH5050" s="104" t="s">
        <v>7765</v>
      </c>
      <c r="BI5050" s="104" t="str">
        <f t="shared" si="1413"/>
        <v>TAH</v>
      </c>
    </row>
    <row r="5051" spans="56:61" hidden="1" x14ac:dyDescent="0.3">
      <c r="BD5051" t="str">
        <f t="shared" si="1412"/>
        <v>TAHBRAESIDE</v>
      </c>
      <c r="BE5051" s="104" t="s">
        <v>7766</v>
      </c>
      <c r="BF5051" s="104" t="s">
        <v>6421</v>
      </c>
      <c r="BG5051" s="104" t="s">
        <v>7766</v>
      </c>
      <c r="BH5051" s="104" t="s">
        <v>6421</v>
      </c>
      <c r="BI5051" s="104" t="str">
        <f t="shared" si="1413"/>
        <v>TAH</v>
      </c>
    </row>
    <row r="5052" spans="56:61" hidden="1" x14ac:dyDescent="0.3">
      <c r="BD5052" t="str">
        <f t="shared" si="1412"/>
        <v>TAHCASTLE MARKET BUILDING</v>
      </c>
      <c r="BE5052" s="104" t="s">
        <v>7799</v>
      </c>
      <c r="BF5052" s="104" t="s">
        <v>7800</v>
      </c>
      <c r="BG5052" s="104" t="s">
        <v>7799</v>
      </c>
      <c r="BH5052" s="104" t="s">
        <v>7800</v>
      </c>
      <c r="BI5052" s="104" t="str">
        <f t="shared" si="1413"/>
        <v>TAH</v>
      </c>
    </row>
    <row r="5053" spans="56:61" hidden="1" x14ac:dyDescent="0.3">
      <c r="BD5053" t="str">
        <f t="shared" si="1412"/>
        <v>TAHCENTENARY ANNEXE</v>
      </c>
      <c r="BE5053" s="104" t="s">
        <v>7767</v>
      </c>
      <c r="BF5053" s="104" t="s">
        <v>7768</v>
      </c>
      <c r="BG5053" s="104" t="s">
        <v>7767</v>
      </c>
      <c r="BH5053" s="104" t="s">
        <v>7768</v>
      </c>
      <c r="BI5053" s="104" t="str">
        <f t="shared" si="1413"/>
        <v>TAH</v>
      </c>
    </row>
    <row r="5054" spans="56:61" hidden="1" x14ac:dyDescent="0.3">
      <c r="BD5054" t="str">
        <f t="shared" si="1412"/>
        <v>TAHFIRST START NURSERY</v>
      </c>
      <c r="BE5054" s="104" t="s">
        <v>7769</v>
      </c>
      <c r="BF5054" s="104" t="s">
        <v>7770</v>
      </c>
      <c r="BG5054" s="104" t="s">
        <v>7769</v>
      </c>
      <c r="BH5054" s="104" t="s">
        <v>7770</v>
      </c>
      <c r="BI5054" s="104" t="str">
        <f t="shared" si="1413"/>
        <v>TAH</v>
      </c>
    </row>
    <row r="5055" spans="56:61" hidden="1" x14ac:dyDescent="0.3">
      <c r="BD5055" t="str">
        <f t="shared" si="1412"/>
        <v>TAHFOREST CLOSE</v>
      </c>
      <c r="BE5055" s="104" t="s">
        <v>8127</v>
      </c>
      <c r="BF5055" s="104" t="s">
        <v>8128</v>
      </c>
      <c r="BG5055" s="104" t="s">
        <v>8127</v>
      </c>
      <c r="BH5055" s="104" t="s">
        <v>8128</v>
      </c>
      <c r="BI5055" s="104" t="str">
        <f t="shared" si="1413"/>
        <v>TAH</v>
      </c>
    </row>
    <row r="5056" spans="56:61" hidden="1" x14ac:dyDescent="0.3">
      <c r="BD5056" t="str">
        <f t="shared" si="1412"/>
        <v>TAHFOREST LODGE</v>
      </c>
      <c r="BE5056" s="104" t="s">
        <v>8129</v>
      </c>
      <c r="BF5056" s="104" t="s">
        <v>8130</v>
      </c>
      <c r="BG5056" s="104" t="s">
        <v>8129</v>
      </c>
      <c r="BH5056" s="104" t="s">
        <v>8130</v>
      </c>
      <c r="BI5056" s="104" t="str">
        <f t="shared" si="1413"/>
        <v>TAH</v>
      </c>
    </row>
    <row r="5057" spans="56:61" hidden="1" x14ac:dyDescent="0.3">
      <c r="BD5057" t="str">
        <f t="shared" si="1412"/>
        <v>TAHFOX HILL</v>
      </c>
      <c r="BE5057" s="104" t="s">
        <v>7789</v>
      </c>
      <c r="BF5057" s="104" t="s">
        <v>7790</v>
      </c>
      <c r="BG5057" s="104" t="s">
        <v>7789</v>
      </c>
      <c r="BH5057" s="104" t="s">
        <v>7790</v>
      </c>
      <c r="BI5057" s="104" t="str">
        <f t="shared" si="1413"/>
        <v>TAH</v>
      </c>
    </row>
    <row r="5058" spans="56:61" hidden="1" x14ac:dyDescent="0.3">
      <c r="BD5058" t="str">
        <f t="shared" si="1412"/>
        <v>TAHGREENACRES</v>
      </c>
      <c r="BE5058" s="104" t="s">
        <v>7771</v>
      </c>
      <c r="BF5058" s="104" t="s">
        <v>5955</v>
      </c>
      <c r="BG5058" s="104" t="s">
        <v>7771</v>
      </c>
      <c r="BH5058" s="104" t="s">
        <v>5955</v>
      </c>
      <c r="BI5058" s="104" t="str">
        <f t="shared" si="1413"/>
        <v>TAH</v>
      </c>
    </row>
    <row r="5059" spans="56:61" hidden="1" x14ac:dyDescent="0.3">
      <c r="BD5059" t="str">
        <f t="shared" si="1412"/>
        <v>TAHGRENOSIDE GRANGE</v>
      </c>
      <c r="BE5059" s="104" t="s">
        <v>7797</v>
      </c>
      <c r="BF5059" s="104" t="s">
        <v>7798</v>
      </c>
      <c r="BG5059" s="104" t="s">
        <v>7797</v>
      </c>
      <c r="BH5059" s="104" t="s">
        <v>7798</v>
      </c>
      <c r="BI5059" s="104" t="str">
        <f t="shared" si="1413"/>
        <v>TAH</v>
      </c>
    </row>
    <row r="5060" spans="56:61" hidden="1" x14ac:dyDescent="0.3">
      <c r="BD5060" t="str">
        <f t="shared" si="1412"/>
        <v>TAHHURLFIELD VIEW</v>
      </c>
      <c r="BE5060" s="104" t="s">
        <v>7772</v>
      </c>
      <c r="BF5060" s="104" t="s">
        <v>7773</v>
      </c>
      <c r="BG5060" s="104" t="s">
        <v>7772</v>
      </c>
      <c r="BH5060" s="104" t="s">
        <v>7773</v>
      </c>
      <c r="BI5060" s="104" t="str">
        <f t="shared" si="1413"/>
        <v>TAH</v>
      </c>
    </row>
    <row r="5061" spans="56:61" hidden="1" x14ac:dyDescent="0.3">
      <c r="BD5061" t="str">
        <f t="shared" si="1412"/>
        <v>TAHINTENSIVE SUPPORT SERVICE</v>
      </c>
      <c r="BE5061" s="104" t="s">
        <v>8123</v>
      </c>
      <c r="BF5061" s="104" t="s">
        <v>8124</v>
      </c>
      <c r="BG5061" s="104" t="s">
        <v>8123</v>
      </c>
      <c r="BH5061" s="104" t="s">
        <v>8124</v>
      </c>
      <c r="BI5061" s="104" t="str">
        <f t="shared" si="1413"/>
        <v>TAH</v>
      </c>
    </row>
    <row r="5062" spans="56:61" hidden="1" x14ac:dyDescent="0.3">
      <c r="BD5062" t="str">
        <f t="shared" si="1412"/>
        <v>TAHMANSFIELD VIEW</v>
      </c>
      <c r="BE5062" s="104" t="s">
        <v>7774</v>
      </c>
      <c r="BF5062" s="104" t="s">
        <v>7775</v>
      </c>
      <c r="BG5062" s="104" t="s">
        <v>7774</v>
      </c>
      <c r="BH5062" s="104" t="s">
        <v>7775</v>
      </c>
      <c r="BI5062" s="104" t="str">
        <f t="shared" si="1413"/>
        <v>TAH</v>
      </c>
    </row>
    <row r="5063" spans="56:61" hidden="1" x14ac:dyDescent="0.3">
      <c r="BD5063" t="str">
        <f t="shared" si="1412"/>
        <v>TAHMICHAEL CARLISLE CENTRE</v>
      </c>
      <c r="BE5063" s="104" t="s">
        <v>8125</v>
      </c>
      <c r="BF5063" s="104" t="s">
        <v>8126</v>
      </c>
      <c r="BG5063" s="104" t="s">
        <v>8125</v>
      </c>
      <c r="BH5063" s="104" t="s">
        <v>8126</v>
      </c>
      <c r="BI5063" s="104" t="str">
        <f t="shared" si="1413"/>
        <v>TAH</v>
      </c>
    </row>
    <row r="5064" spans="56:61" hidden="1" x14ac:dyDescent="0.3">
      <c r="BD5064" t="str">
        <f t="shared" si="1412"/>
        <v>TAHMILLBROOK</v>
      </c>
      <c r="BE5064" s="104" t="s">
        <v>7776</v>
      </c>
      <c r="BF5064" s="104" t="s">
        <v>7777</v>
      </c>
      <c r="BG5064" s="104" t="s">
        <v>7776</v>
      </c>
      <c r="BH5064" s="104" t="s">
        <v>7777</v>
      </c>
      <c r="BI5064" s="104" t="str">
        <f t="shared" si="1413"/>
        <v>TAH</v>
      </c>
    </row>
    <row r="5065" spans="56:61" hidden="1" x14ac:dyDescent="0.3">
      <c r="BD5065" t="str">
        <f t="shared" si="1412"/>
        <v>TAHNORTHERN GENERAL HOSPITAL</v>
      </c>
      <c r="BE5065" s="104" t="s">
        <v>7778</v>
      </c>
      <c r="BF5065" s="104" t="s">
        <v>7779</v>
      </c>
      <c r="BG5065" s="104" t="s">
        <v>7778</v>
      </c>
      <c r="BH5065" s="104" t="s">
        <v>7779</v>
      </c>
      <c r="BI5065" s="104" t="str">
        <f t="shared" si="1413"/>
        <v>TAH</v>
      </c>
    </row>
    <row r="5066" spans="56:61" hidden="1" x14ac:dyDescent="0.3">
      <c r="BD5066" t="str">
        <f t="shared" si="1412"/>
        <v>TAHOAKWOOD YPC</v>
      </c>
      <c r="BE5066" s="104" t="s">
        <v>7780</v>
      </c>
      <c r="BF5066" s="104" t="s">
        <v>7781</v>
      </c>
      <c r="BG5066" s="104" t="s">
        <v>7780</v>
      </c>
      <c r="BH5066" s="104" t="s">
        <v>7781</v>
      </c>
      <c r="BI5066" s="104" t="str">
        <f t="shared" si="1413"/>
        <v>TAH</v>
      </c>
    </row>
    <row r="5067" spans="56:61" hidden="1" x14ac:dyDescent="0.3">
      <c r="BD5067" t="str">
        <f t="shared" si="1412"/>
        <v>TAHPRESIDENT PARK</v>
      </c>
      <c r="BE5067" s="104" t="s">
        <v>7807</v>
      </c>
      <c r="BF5067" s="104" t="s">
        <v>7808</v>
      </c>
      <c r="BG5067" s="104" t="s">
        <v>7807</v>
      </c>
      <c r="BH5067" s="104" t="s">
        <v>7808</v>
      </c>
      <c r="BI5067" s="104" t="str">
        <f t="shared" si="1413"/>
        <v>TAH</v>
      </c>
    </row>
    <row r="5068" spans="56:61" hidden="1" x14ac:dyDescent="0.3">
      <c r="BD5068" t="str">
        <f t="shared" si="1412"/>
        <v>TAHPSYCHIATRIC OUT PATIENTS</v>
      </c>
      <c r="BE5068" s="104" t="s">
        <v>7801</v>
      </c>
      <c r="BF5068" s="104" t="s">
        <v>7802</v>
      </c>
      <c r="BG5068" s="104" t="s">
        <v>7801</v>
      </c>
      <c r="BH5068" s="104" t="s">
        <v>7802</v>
      </c>
      <c r="BI5068" s="104" t="str">
        <f t="shared" si="1413"/>
        <v>TAH</v>
      </c>
    </row>
    <row r="5069" spans="56:61" hidden="1" x14ac:dyDescent="0.3">
      <c r="BD5069" t="str">
        <f t="shared" si="1412"/>
        <v>TAHRIVERMEAD UNIT</v>
      </c>
      <c r="BE5069" s="104" t="s">
        <v>7805</v>
      </c>
      <c r="BF5069" s="104" t="s">
        <v>7806</v>
      </c>
      <c r="BG5069" s="104" t="s">
        <v>7805</v>
      </c>
      <c r="BH5069" s="104" t="s">
        <v>7806</v>
      </c>
      <c r="BI5069" s="104" t="str">
        <f t="shared" si="1413"/>
        <v>TAH</v>
      </c>
    </row>
    <row r="5070" spans="56:61" hidden="1" x14ac:dyDescent="0.3">
      <c r="BD5070" t="str">
        <f t="shared" si="1412"/>
        <v>TAHROYAL HALLAMSHIRE HOSPITAL</v>
      </c>
      <c r="BE5070" s="104" t="s">
        <v>7782</v>
      </c>
      <c r="BF5070" s="104" t="s">
        <v>7783</v>
      </c>
      <c r="BG5070" s="104" t="s">
        <v>7782</v>
      </c>
      <c r="BH5070" s="104" t="s">
        <v>7783</v>
      </c>
      <c r="BI5070" s="104" t="str">
        <f t="shared" si="1413"/>
        <v>TAH</v>
      </c>
    </row>
    <row r="5071" spans="56:61" hidden="1" x14ac:dyDescent="0.3">
      <c r="BD5071" t="str">
        <f t="shared" si="1412"/>
        <v>TAHSHIRLE HILL</v>
      </c>
      <c r="BE5071" s="104" t="s">
        <v>7784</v>
      </c>
      <c r="BF5071" s="104" t="s">
        <v>7785</v>
      </c>
      <c r="BG5071" s="104" t="s">
        <v>7784</v>
      </c>
      <c r="BH5071" s="104" t="s">
        <v>7785</v>
      </c>
      <c r="BI5071" s="104" t="str">
        <f t="shared" si="1413"/>
        <v>TAH</v>
      </c>
    </row>
    <row r="5072" spans="56:61" hidden="1" x14ac:dyDescent="0.3">
      <c r="BD5072" t="str">
        <f t="shared" si="1412"/>
        <v>TAHST GEORGE'S COMMUNITY BASE</v>
      </c>
      <c r="BE5072" s="104" t="s">
        <v>7795</v>
      </c>
      <c r="BF5072" s="104" t="s">
        <v>7796</v>
      </c>
      <c r="BG5072" s="104" t="s">
        <v>7795</v>
      </c>
      <c r="BH5072" s="104" t="s">
        <v>7796</v>
      </c>
      <c r="BI5072" s="104" t="str">
        <f t="shared" si="1413"/>
        <v>TAH</v>
      </c>
    </row>
    <row r="5073" spans="56:61" hidden="1" x14ac:dyDescent="0.3">
      <c r="BD5073" t="str">
        <f t="shared" si="1412"/>
        <v>TAHTHE LONGLEY CENTRE</v>
      </c>
      <c r="BE5073" s="104" t="s">
        <v>8121</v>
      </c>
      <c r="BF5073" s="104" t="s">
        <v>8122</v>
      </c>
      <c r="BG5073" s="104" t="s">
        <v>8121</v>
      </c>
      <c r="BH5073" s="104" t="s">
        <v>8122</v>
      </c>
      <c r="BI5073" s="104" t="str">
        <f t="shared" si="1413"/>
        <v>TAH</v>
      </c>
    </row>
    <row r="5074" spans="56:61" hidden="1" x14ac:dyDescent="0.3">
      <c r="BD5074" t="str">
        <f t="shared" si="1412"/>
        <v>TAHTHE YEWS</v>
      </c>
      <c r="BE5074" s="104" t="s">
        <v>7791</v>
      </c>
      <c r="BF5074" s="104" t="s">
        <v>7792</v>
      </c>
      <c r="BG5074" s="104" t="s">
        <v>7791</v>
      </c>
      <c r="BH5074" s="104" t="s">
        <v>7792</v>
      </c>
      <c r="BI5074" s="104" t="str">
        <f t="shared" si="1413"/>
        <v>TAH</v>
      </c>
    </row>
    <row r="5075" spans="56:61" hidden="1" x14ac:dyDescent="0.3">
      <c r="BD5075" t="str">
        <f t="shared" si="1412"/>
        <v>TAHTHORNLEA</v>
      </c>
      <c r="BE5075" s="104" t="s">
        <v>7786</v>
      </c>
      <c r="BF5075" s="104" t="s">
        <v>7787</v>
      </c>
      <c r="BG5075" s="104" t="s">
        <v>7786</v>
      </c>
      <c r="BH5075" s="104" t="s">
        <v>7787</v>
      </c>
      <c r="BI5075" s="104" t="str">
        <f t="shared" si="1413"/>
        <v>TAH</v>
      </c>
    </row>
    <row r="5076" spans="56:61" hidden="1" x14ac:dyDescent="0.3">
      <c r="BD5076" t="str">
        <f t="shared" si="1412"/>
        <v>TAHWAINWRIGHT CRESCENT</v>
      </c>
      <c r="BE5076" s="104" t="s">
        <v>7803</v>
      </c>
      <c r="BF5076" s="104" t="s">
        <v>7804</v>
      </c>
      <c r="BG5076" s="104" t="s">
        <v>7803</v>
      </c>
      <c r="BH5076" s="104" t="s">
        <v>7804</v>
      </c>
      <c r="BI5076" s="104" t="str">
        <f t="shared" si="1413"/>
        <v>TAH</v>
      </c>
    </row>
    <row r="5077" spans="56:61" hidden="1" x14ac:dyDescent="0.3">
      <c r="BD5077" t="str">
        <f t="shared" si="1412"/>
        <v>TAHWATHWOOD HOSPITAL</v>
      </c>
      <c r="BE5077" s="104" t="s">
        <v>7788</v>
      </c>
      <c r="BF5077" s="104" t="s">
        <v>3337</v>
      </c>
      <c r="BG5077" s="104" t="s">
        <v>7788</v>
      </c>
      <c r="BH5077" s="104" t="s">
        <v>3337</v>
      </c>
      <c r="BI5077" s="104" t="str">
        <f t="shared" si="1413"/>
        <v>TAH</v>
      </c>
    </row>
    <row r="5078" spans="56:61" hidden="1" x14ac:dyDescent="0.3">
      <c r="BD5078" t="str">
        <f t="shared" si="1412"/>
        <v>TAJCITY HOSPITAL</v>
      </c>
      <c r="BE5078" s="104" t="s">
        <v>7817</v>
      </c>
      <c r="BF5078" s="104" t="s">
        <v>7818</v>
      </c>
      <c r="BG5078" s="104" t="s">
        <v>7817</v>
      </c>
      <c r="BH5078" s="104" t="s">
        <v>7818</v>
      </c>
      <c r="BI5078" s="104" t="str">
        <f t="shared" si="1413"/>
        <v>TAJ</v>
      </c>
    </row>
    <row r="5079" spans="56:61" hidden="1" x14ac:dyDescent="0.3">
      <c r="BD5079" t="str">
        <f t="shared" si="1412"/>
        <v>TAJDAISY BANK RESIDENTIAL</v>
      </c>
      <c r="BE5079" s="104" t="s">
        <v>7823</v>
      </c>
      <c r="BF5079" s="104" t="s">
        <v>7824</v>
      </c>
      <c r="BG5079" s="104" t="s">
        <v>7823</v>
      </c>
      <c r="BH5079" s="104" t="s">
        <v>7824</v>
      </c>
      <c r="BI5079" s="104" t="str">
        <f t="shared" si="1413"/>
        <v>TAJ</v>
      </c>
    </row>
    <row r="5080" spans="56:61" hidden="1" x14ac:dyDescent="0.3">
      <c r="BD5080" t="str">
        <f t="shared" si="1412"/>
        <v>TAJEDWARD STREET HOSPITAL</v>
      </c>
      <c r="BE5080" s="104" t="s">
        <v>8074</v>
      </c>
      <c r="BF5080" s="104" t="s">
        <v>8075</v>
      </c>
      <c r="BG5080" s="104" t="s">
        <v>8074</v>
      </c>
      <c r="BH5080" s="104" t="s">
        <v>8075</v>
      </c>
      <c r="BI5080" s="104" t="str">
        <f t="shared" si="1413"/>
        <v>TAJ</v>
      </c>
    </row>
    <row r="5081" spans="56:61" hidden="1" x14ac:dyDescent="0.3">
      <c r="BD5081" t="str">
        <f t="shared" si="1412"/>
        <v>TAJHALLAM STREET HOSPITAL</v>
      </c>
      <c r="BE5081" s="104" t="s">
        <v>8078</v>
      </c>
      <c r="BF5081" s="104" t="s">
        <v>8079</v>
      </c>
      <c r="BG5081" s="104" t="s">
        <v>8078</v>
      </c>
      <c r="BH5081" s="104" t="s">
        <v>8079</v>
      </c>
      <c r="BI5081" s="104" t="str">
        <f t="shared" si="1413"/>
        <v>TAJ</v>
      </c>
    </row>
    <row r="5082" spans="56:61" hidden="1" x14ac:dyDescent="0.3">
      <c r="BD5082" t="str">
        <f t="shared" si="1412"/>
        <v>TAJHEATH LANE HOSPITAL</v>
      </c>
      <c r="BE5082" s="104" t="s">
        <v>8076</v>
      </c>
      <c r="BF5082" s="104" t="s">
        <v>8077</v>
      </c>
      <c r="BG5082" s="104" t="s">
        <v>8076</v>
      </c>
      <c r="BH5082" s="104" t="s">
        <v>8077</v>
      </c>
      <c r="BI5082" s="104" t="str">
        <f t="shared" si="1413"/>
        <v>TAJ</v>
      </c>
    </row>
    <row r="5083" spans="56:61" hidden="1" x14ac:dyDescent="0.3">
      <c r="BD5083" t="str">
        <f t="shared" si="1412"/>
        <v>TAJNEPTUNE HEALTH PARK</v>
      </c>
      <c r="BE5083" s="104" t="s">
        <v>7811</v>
      </c>
      <c r="BF5083" s="104" t="s">
        <v>7812</v>
      </c>
      <c r="BG5083" s="104" t="s">
        <v>7811</v>
      </c>
      <c r="BH5083" s="104" t="s">
        <v>7812</v>
      </c>
      <c r="BI5083" s="104" t="str">
        <f t="shared" si="1413"/>
        <v>TAJ</v>
      </c>
    </row>
    <row r="5084" spans="56:61" hidden="1" x14ac:dyDescent="0.3">
      <c r="BD5084" t="str">
        <f t="shared" si="1412"/>
        <v>TAJPENN HOSPITAL</v>
      </c>
      <c r="BE5084" s="104" t="s">
        <v>7819</v>
      </c>
      <c r="BF5084" s="104" t="s">
        <v>7820</v>
      </c>
      <c r="BG5084" s="104" t="s">
        <v>7819</v>
      </c>
      <c r="BH5084" s="104" t="s">
        <v>7820</v>
      </c>
      <c r="BI5084" s="104" t="str">
        <f t="shared" si="1413"/>
        <v>TAJ</v>
      </c>
    </row>
    <row r="5085" spans="56:61" hidden="1" x14ac:dyDescent="0.3">
      <c r="BD5085" t="str">
        <f t="shared" si="1412"/>
        <v>TAJPOND LANE</v>
      </c>
      <c r="BE5085" s="104" t="s">
        <v>8080</v>
      </c>
      <c r="BF5085" s="104" t="s">
        <v>8081</v>
      </c>
      <c r="BG5085" s="104" t="s">
        <v>8080</v>
      </c>
      <c r="BH5085" s="104" t="s">
        <v>8081</v>
      </c>
      <c r="BI5085" s="104" t="str">
        <f t="shared" si="1413"/>
        <v>TAJ</v>
      </c>
    </row>
    <row r="5086" spans="56:61" hidden="1" x14ac:dyDescent="0.3">
      <c r="BD5086" t="str">
        <f t="shared" si="1412"/>
        <v>TAJRIDGE HILL HOSPITAL</v>
      </c>
      <c r="BE5086" s="104" t="s">
        <v>7821</v>
      </c>
      <c r="BF5086" s="104" t="s">
        <v>7822</v>
      </c>
      <c r="BG5086" s="104" t="s">
        <v>7821</v>
      </c>
      <c r="BH5086" s="104" t="s">
        <v>7822</v>
      </c>
      <c r="BI5086" s="104" t="str">
        <f t="shared" si="1413"/>
        <v>TAJ</v>
      </c>
    </row>
    <row r="5087" spans="56:61" hidden="1" x14ac:dyDescent="0.3">
      <c r="BD5087" t="str">
        <f t="shared" si="1412"/>
        <v>TAJROWLEY REGIS HOSPITAL</v>
      </c>
      <c r="BE5087" s="104" t="s">
        <v>7809</v>
      </c>
      <c r="BF5087" s="104" t="s">
        <v>7810</v>
      </c>
      <c r="BG5087" s="104" t="s">
        <v>7809</v>
      </c>
      <c r="BH5087" s="104" t="s">
        <v>7810</v>
      </c>
      <c r="BI5087" s="104" t="str">
        <f t="shared" si="1413"/>
        <v>TAJ</v>
      </c>
    </row>
    <row r="5088" spans="56:61" hidden="1" x14ac:dyDescent="0.3">
      <c r="BD5088" t="str">
        <f t="shared" si="1412"/>
        <v>TAJSANDWELL DISTRICT GENERAL HOSPITAL</v>
      </c>
      <c r="BE5088" s="104" t="s">
        <v>7815</v>
      </c>
      <c r="BF5088" s="104" t="s">
        <v>7816</v>
      </c>
      <c r="BG5088" s="104" t="s">
        <v>7815</v>
      </c>
      <c r="BH5088" s="104" t="s">
        <v>7816</v>
      </c>
      <c r="BI5088" s="104" t="str">
        <f t="shared" si="1413"/>
        <v>TAJ</v>
      </c>
    </row>
    <row r="5089" spans="56:61" hidden="1" x14ac:dyDescent="0.3">
      <c r="BD5089" t="str">
        <f t="shared" si="1412"/>
        <v>TAJSUTTONS DRIVE</v>
      </c>
      <c r="BE5089" s="104" t="s">
        <v>8082</v>
      </c>
      <c r="BF5089" s="104" t="s">
        <v>8083</v>
      </c>
      <c r="BG5089" s="104" t="s">
        <v>8082</v>
      </c>
      <c r="BH5089" s="104" t="s">
        <v>8083</v>
      </c>
      <c r="BI5089" s="104" t="str">
        <f t="shared" si="1413"/>
        <v>TAJ</v>
      </c>
    </row>
    <row r="5090" spans="56:61" hidden="1" x14ac:dyDescent="0.3">
      <c r="BD5090" t="str">
        <f>CONCATENATE(LEFT(BE5090, 3),BF5090)</f>
        <v>TAJTHE CREST</v>
      </c>
      <c r="BE5090" s="104" t="s">
        <v>7813</v>
      </c>
      <c r="BF5090" s="104" t="s">
        <v>7814</v>
      </c>
      <c r="BG5090" s="104" t="s">
        <v>7813</v>
      </c>
      <c r="BH5090" s="104" t="s">
        <v>7814</v>
      </c>
      <c r="BI5090" s="104" t="str">
        <f t="shared" si="1413"/>
        <v>TAJ</v>
      </c>
    </row>
    <row r="5091" spans="56:61" hidden="1" x14ac:dyDescent="0.3">
      <c r="BD5091" s="28" t="str">
        <f t="shared" ref="BD5091:BD5152" si="1414">CONCATENATE(LEFT(BE5091, 3),BF5091)</f>
        <v/>
      </c>
      <c r="BI5091" s="29" t="str">
        <f t="shared" ref="BI5091:BI5148" si="1415">LEFT(BG5091,3)</f>
        <v/>
      </c>
    </row>
    <row r="5092" spans="56:61" hidden="1" x14ac:dyDescent="0.3">
      <c r="BD5092" s="28" t="str">
        <f t="shared" si="1414"/>
        <v/>
      </c>
      <c r="BI5092" s="29" t="str">
        <f t="shared" si="1415"/>
        <v/>
      </c>
    </row>
    <row r="5093" spans="56:61" hidden="1" x14ac:dyDescent="0.3">
      <c r="BD5093" s="28" t="str">
        <f t="shared" si="1414"/>
        <v/>
      </c>
      <c r="BI5093" s="29" t="str">
        <f t="shared" si="1415"/>
        <v/>
      </c>
    </row>
    <row r="5094" spans="56:61" hidden="1" x14ac:dyDescent="0.3">
      <c r="BD5094" s="28" t="str">
        <f t="shared" si="1414"/>
        <v/>
      </c>
      <c r="BI5094" s="29" t="str">
        <f t="shared" si="1415"/>
        <v/>
      </c>
    </row>
    <row r="5095" spans="56:61" hidden="1" x14ac:dyDescent="0.3">
      <c r="BD5095" s="28" t="str">
        <f t="shared" si="1414"/>
        <v/>
      </c>
      <c r="BI5095" s="29" t="str">
        <f t="shared" si="1415"/>
        <v/>
      </c>
    </row>
    <row r="5096" spans="56:61" hidden="1" x14ac:dyDescent="0.3">
      <c r="BD5096" s="28" t="str">
        <f t="shared" si="1414"/>
        <v/>
      </c>
      <c r="BI5096" s="29" t="str">
        <f t="shared" si="1415"/>
        <v/>
      </c>
    </row>
    <row r="5097" spans="56:61" hidden="1" x14ac:dyDescent="0.3">
      <c r="BD5097" s="28" t="str">
        <f t="shared" si="1414"/>
        <v/>
      </c>
      <c r="BI5097" s="29" t="str">
        <f t="shared" si="1415"/>
        <v/>
      </c>
    </row>
    <row r="5098" spans="56:61" hidden="1" x14ac:dyDescent="0.3">
      <c r="BD5098" s="28" t="str">
        <f t="shared" si="1414"/>
        <v/>
      </c>
      <c r="BI5098" s="29" t="str">
        <f t="shared" si="1415"/>
        <v/>
      </c>
    </row>
    <row r="5099" spans="56:61" hidden="1" x14ac:dyDescent="0.3">
      <c r="BD5099" s="28" t="str">
        <f t="shared" si="1414"/>
        <v/>
      </c>
      <c r="BI5099" s="29" t="str">
        <f t="shared" si="1415"/>
        <v/>
      </c>
    </row>
    <row r="5100" spans="56:61" hidden="1" x14ac:dyDescent="0.3">
      <c r="BD5100" s="28" t="str">
        <f t="shared" si="1414"/>
        <v/>
      </c>
      <c r="BI5100" s="29" t="str">
        <f t="shared" si="1415"/>
        <v/>
      </c>
    </row>
    <row r="5101" spans="56:61" hidden="1" x14ac:dyDescent="0.3">
      <c r="BD5101" s="28" t="str">
        <f t="shared" si="1414"/>
        <v/>
      </c>
      <c r="BI5101" s="29" t="str">
        <f t="shared" si="1415"/>
        <v/>
      </c>
    </row>
    <row r="5102" spans="56:61" hidden="1" x14ac:dyDescent="0.3">
      <c r="BD5102" s="28" t="str">
        <f t="shared" si="1414"/>
        <v/>
      </c>
      <c r="BI5102" s="29" t="str">
        <f t="shared" si="1415"/>
        <v/>
      </c>
    </row>
    <row r="5103" spans="56:61" hidden="1" x14ac:dyDescent="0.3">
      <c r="BD5103" s="28" t="str">
        <f t="shared" si="1414"/>
        <v/>
      </c>
      <c r="BI5103" s="29" t="str">
        <f t="shared" si="1415"/>
        <v/>
      </c>
    </row>
    <row r="5104" spans="56:61" hidden="1" x14ac:dyDescent="0.3">
      <c r="BD5104" s="28" t="str">
        <f t="shared" si="1414"/>
        <v/>
      </c>
      <c r="BI5104" s="29" t="str">
        <f t="shared" si="1415"/>
        <v/>
      </c>
    </row>
    <row r="5105" spans="56:61" hidden="1" x14ac:dyDescent="0.3">
      <c r="BD5105" s="28" t="str">
        <f t="shared" si="1414"/>
        <v/>
      </c>
      <c r="BI5105" s="29" t="str">
        <f t="shared" si="1415"/>
        <v/>
      </c>
    </row>
    <row r="5106" spans="56:61" hidden="1" x14ac:dyDescent="0.3">
      <c r="BD5106" s="28" t="str">
        <f t="shared" si="1414"/>
        <v/>
      </c>
      <c r="BI5106" s="29" t="str">
        <f t="shared" si="1415"/>
        <v/>
      </c>
    </row>
    <row r="5107" spans="56:61" hidden="1" x14ac:dyDescent="0.3">
      <c r="BD5107" s="28" t="str">
        <f t="shared" si="1414"/>
        <v/>
      </c>
      <c r="BI5107" s="29" t="str">
        <f t="shared" si="1415"/>
        <v/>
      </c>
    </row>
    <row r="5108" spans="56:61" hidden="1" x14ac:dyDescent="0.3">
      <c r="BD5108" s="28" t="str">
        <f t="shared" si="1414"/>
        <v/>
      </c>
      <c r="BI5108" s="29" t="str">
        <f t="shared" si="1415"/>
        <v/>
      </c>
    </row>
    <row r="5109" spans="56:61" hidden="1" x14ac:dyDescent="0.3">
      <c r="BD5109" s="28" t="str">
        <f t="shared" si="1414"/>
        <v/>
      </c>
      <c r="BI5109" s="29" t="str">
        <f t="shared" si="1415"/>
        <v/>
      </c>
    </row>
    <row r="5110" spans="56:61" hidden="1" x14ac:dyDescent="0.3">
      <c r="BD5110" s="28" t="str">
        <f t="shared" si="1414"/>
        <v/>
      </c>
      <c r="BI5110" s="29" t="str">
        <f t="shared" si="1415"/>
        <v/>
      </c>
    </row>
    <row r="5111" spans="56:61" hidden="1" x14ac:dyDescent="0.3">
      <c r="BD5111" s="28" t="str">
        <f t="shared" si="1414"/>
        <v/>
      </c>
      <c r="BI5111" s="29" t="str">
        <f t="shared" si="1415"/>
        <v/>
      </c>
    </row>
    <row r="5112" spans="56:61" hidden="1" x14ac:dyDescent="0.3">
      <c r="BD5112" s="28" t="str">
        <f t="shared" si="1414"/>
        <v/>
      </c>
      <c r="BI5112" s="29" t="str">
        <f t="shared" si="1415"/>
        <v/>
      </c>
    </row>
    <row r="5113" spans="56:61" hidden="1" x14ac:dyDescent="0.3">
      <c r="BD5113" s="28" t="str">
        <f t="shared" si="1414"/>
        <v/>
      </c>
      <c r="BI5113" s="29" t="str">
        <f t="shared" si="1415"/>
        <v/>
      </c>
    </row>
    <row r="5114" spans="56:61" hidden="1" x14ac:dyDescent="0.3">
      <c r="BD5114" s="28" t="str">
        <f t="shared" si="1414"/>
        <v/>
      </c>
      <c r="BI5114" s="29" t="str">
        <f t="shared" si="1415"/>
        <v/>
      </c>
    </row>
    <row r="5115" spans="56:61" hidden="1" x14ac:dyDescent="0.3">
      <c r="BD5115" s="28" t="str">
        <f t="shared" si="1414"/>
        <v/>
      </c>
      <c r="BI5115" s="29" t="str">
        <f t="shared" si="1415"/>
        <v/>
      </c>
    </row>
    <row r="5116" spans="56:61" hidden="1" x14ac:dyDescent="0.3">
      <c r="BD5116" s="28" t="str">
        <f t="shared" si="1414"/>
        <v/>
      </c>
      <c r="BI5116" s="29" t="str">
        <f t="shared" si="1415"/>
        <v/>
      </c>
    </row>
    <row r="5117" spans="56:61" hidden="1" x14ac:dyDescent="0.3">
      <c r="BD5117" s="28" t="str">
        <f t="shared" si="1414"/>
        <v/>
      </c>
      <c r="BI5117" s="29" t="str">
        <f t="shared" si="1415"/>
        <v/>
      </c>
    </row>
    <row r="5118" spans="56:61" hidden="1" x14ac:dyDescent="0.3">
      <c r="BD5118" s="28" t="str">
        <f t="shared" si="1414"/>
        <v/>
      </c>
      <c r="BI5118" s="29" t="str">
        <f t="shared" si="1415"/>
        <v/>
      </c>
    </row>
    <row r="5119" spans="56:61" hidden="1" x14ac:dyDescent="0.3">
      <c r="BD5119" s="28" t="str">
        <f t="shared" si="1414"/>
        <v/>
      </c>
      <c r="BI5119" s="29" t="str">
        <f t="shared" si="1415"/>
        <v/>
      </c>
    </row>
    <row r="5120" spans="56:61" hidden="1" x14ac:dyDescent="0.3">
      <c r="BD5120" s="28" t="str">
        <f t="shared" si="1414"/>
        <v/>
      </c>
      <c r="BI5120" s="29" t="str">
        <f t="shared" si="1415"/>
        <v/>
      </c>
    </row>
    <row r="5121" spans="56:61" hidden="1" x14ac:dyDescent="0.3">
      <c r="BD5121" s="28" t="str">
        <f t="shared" si="1414"/>
        <v/>
      </c>
      <c r="BI5121" s="29" t="str">
        <f t="shared" si="1415"/>
        <v/>
      </c>
    </row>
    <row r="5122" spans="56:61" hidden="1" x14ac:dyDescent="0.3">
      <c r="BD5122" s="28" t="str">
        <f t="shared" si="1414"/>
        <v/>
      </c>
      <c r="BI5122" s="29" t="str">
        <f t="shared" si="1415"/>
        <v/>
      </c>
    </row>
    <row r="5123" spans="56:61" hidden="1" x14ac:dyDescent="0.3">
      <c r="BD5123" s="28" t="str">
        <f t="shared" si="1414"/>
        <v/>
      </c>
      <c r="BI5123" s="29" t="str">
        <f t="shared" si="1415"/>
        <v/>
      </c>
    </row>
    <row r="5124" spans="56:61" hidden="1" x14ac:dyDescent="0.3">
      <c r="BD5124" s="28" t="str">
        <f t="shared" si="1414"/>
        <v/>
      </c>
      <c r="BI5124" s="29" t="str">
        <f t="shared" si="1415"/>
        <v/>
      </c>
    </row>
    <row r="5125" spans="56:61" hidden="1" x14ac:dyDescent="0.3">
      <c r="BD5125" s="28" t="str">
        <f t="shared" si="1414"/>
        <v/>
      </c>
      <c r="BI5125" s="29" t="str">
        <f t="shared" si="1415"/>
        <v/>
      </c>
    </row>
    <row r="5126" spans="56:61" hidden="1" x14ac:dyDescent="0.3">
      <c r="BD5126" s="28" t="str">
        <f t="shared" si="1414"/>
        <v/>
      </c>
      <c r="BI5126" s="29" t="str">
        <f t="shared" si="1415"/>
        <v/>
      </c>
    </row>
    <row r="5127" spans="56:61" hidden="1" x14ac:dyDescent="0.3">
      <c r="BD5127" s="28" t="str">
        <f t="shared" si="1414"/>
        <v/>
      </c>
      <c r="BI5127" s="29" t="str">
        <f t="shared" si="1415"/>
        <v/>
      </c>
    </row>
    <row r="5128" spans="56:61" hidden="1" x14ac:dyDescent="0.3">
      <c r="BD5128" s="28" t="str">
        <f t="shared" si="1414"/>
        <v/>
      </c>
      <c r="BI5128" s="29" t="str">
        <f t="shared" si="1415"/>
        <v/>
      </c>
    </row>
    <row r="5129" spans="56:61" hidden="1" x14ac:dyDescent="0.3">
      <c r="BD5129" s="28" t="str">
        <f t="shared" si="1414"/>
        <v/>
      </c>
      <c r="BI5129" s="29" t="str">
        <f t="shared" si="1415"/>
        <v/>
      </c>
    </row>
    <row r="5130" spans="56:61" hidden="1" x14ac:dyDescent="0.3">
      <c r="BD5130" s="28" t="str">
        <f t="shared" si="1414"/>
        <v/>
      </c>
      <c r="BI5130" s="29" t="str">
        <f t="shared" si="1415"/>
        <v/>
      </c>
    </row>
    <row r="5131" spans="56:61" hidden="1" x14ac:dyDescent="0.3">
      <c r="BD5131" s="28" t="str">
        <f t="shared" si="1414"/>
        <v/>
      </c>
      <c r="BI5131" s="29" t="str">
        <f t="shared" si="1415"/>
        <v/>
      </c>
    </row>
    <row r="5132" spans="56:61" hidden="1" x14ac:dyDescent="0.3">
      <c r="BD5132" s="28" t="str">
        <f t="shared" si="1414"/>
        <v/>
      </c>
      <c r="BI5132" s="29" t="str">
        <f t="shared" si="1415"/>
        <v/>
      </c>
    </row>
    <row r="5133" spans="56:61" hidden="1" x14ac:dyDescent="0.3">
      <c r="BD5133" s="28" t="str">
        <f t="shared" si="1414"/>
        <v/>
      </c>
      <c r="BI5133" s="29" t="str">
        <f t="shared" si="1415"/>
        <v/>
      </c>
    </row>
    <row r="5134" spans="56:61" hidden="1" x14ac:dyDescent="0.3">
      <c r="BD5134" s="28" t="str">
        <f t="shared" si="1414"/>
        <v/>
      </c>
      <c r="BI5134" s="29" t="str">
        <f t="shared" si="1415"/>
        <v/>
      </c>
    </row>
    <row r="5135" spans="56:61" hidden="1" x14ac:dyDescent="0.3">
      <c r="BD5135" s="28" t="str">
        <f t="shared" si="1414"/>
        <v/>
      </c>
      <c r="BI5135" s="29" t="str">
        <f t="shared" si="1415"/>
        <v/>
      </c>
    </row>
    <row r="5136" spans="56:61" hidden="1" x14ac:dyDescent="0.3">
      <c r="BD5136" s="28" t="str">
        <f t="shared" si="1414"/>
        <v/>
      </c>
      <c r="BI5136" s="29" t="str">
        <f t="shared" si="1415"/>
        <v/>
      </c>
    </row>
    <row r="5137" spans="56:61" hidden="1" x14ac:dyDescent="0.3">
      <c r="BD5137" s="28" t="str">
        <f t="shared" si="1414"/>
        <v/>
      </c>
      <c r="BI5137" s="29" t="str">
        <f t="shared" si="1415"/>
        <v/>
      </c>
    </row>
    <row r="5138" spans="56:61" hidden="1" x14ac:dyDescent="0.3">
      <c r="BD5138" s="28" t="str">
        <f t="shared" si="1414"/>
        <v/>
      </c>
      <c r="BI5138" s="29" t="str">
        <f t="shared" si="1415"/>
        <v/>
      </c>
    </row>
    <row r="5139" spans="56:61" hidden="1" x14ac:dyDescent="0.3">
      <c r="BD5139" s="28" t="str">
        <f t="shared" si="1414"/>
        <v/>
      </c>
      <c r="BI5139" s="29" t="str">
        <f t="shared" si="1415"/>
        <v/>
      </c>
    </row>
    <row r="5140" spans="56:61" hidden="1" x14ac:dyDescent="0.3">
      <c r="BD5140" s="28" t="str">
        <f t="shared" si="1414"/>
        <v/>
      </c>
      <c r="BI5140" s="29" t="str">
        <f t="shared" si="1415"/>
        <v/>
      </c>
    </row>
    <row r="5141" spans="56:61" hidden="1" x14ac:dyDescent="0.3">
      <c r="BD5141" s="28" t="str">
        <f t="shared" si="1414"/>
        <v/>
      </c>
      <c r="BI5141" s="29" t="str">
        <f t="shared" si="1415"/>
        <v/>
      </c>
    </row>
    <row r="5142" spans="56:61" hidden="1" x14ac:dyDescent="0.3">
      <c r="BD5142" s="28" t="str">
        <f t="shared" si="1414"/>
        <v/>
      </c>
      <c r="BI5142" s="29" t="str">
        <f t="shared" si="1415"/>
        <v/>
      </c>
    </row>
    <row r="5143" spans="56:61" hidden="1" x14ac:dyDescent="0.3">
      <c r="BD5143" s="28" t="str">
        <f t="shared" si="1414"/>
        <v/>
      </c>
      <c r="BI5143" s="29" t="str">
        <f t="shared" si="1415"/>
        <v/>
      </c>
    </row>
    <row r="5144" spans="56:61" hidden="1" x14ac:dyDescent="0.3">
      <c r="BD5144" s="28" t="str">
        <f t="shared" si="1414"/>
        <v/>
      </c>
      <c r="BI5144" s="29" t="str">
        <f t="shared" si="1415"/>
        <v/>
      </c>
    </row>
    <row r="5145" spans="56:61" hidden="1" x14ac:dyDescent="0.3">
      <c r="BD5145" s="28" t="str">
        <f t="shared" si="1414"/>
        <v/>
      </c>
      <c r="BI5145" s="29" t="str">
        <f t="shared" si="1415"/>
        <v/>
      </c>
    </row>
    <row r="5146" spans="56:61" hidden="1" x14ac:dyDescent="0.3">
      <c r="BD5146" s="28" t="str">
        <f t="shared" si="1414"/>
        <v/>
      </c>
      <c r="BI5146" s="29" t="str">
        <f t="shared" si="1415"/>
        <v/>
      </c>
    </row>
    <row r="5147" spans="56:61" hidden="1" x14ac:dyDescent="0.3">
      <c r="BD5147" s="28" t="str">
        <f t="shared" si="1414"/>
        <v/>
      </c>
      <c r="BI5147" s="29" t="str">
        <f t="shared" si="1415"/>
        <v/>
      </c>
    </row>
    <row r="5148" spans="56:61" hidden="1" x14ac:dyDescent="0.3">
      <c r="BD5148" s="28" t="str">
        <f t="shared" si="1414"/>
        <v/>
      </c>
      <c r="BI5148" s="29" t="str">
        <f t="shared" si="1415"/>
        <v/>
      </c>
    </row>
    <row r="5149" spans="56:61" hidden="1" x14ac:dyDescent="0.3">
      <c r="BD5149" s="28" t="str">
        <f t="shared" si="1414"/>
        <v/>
      </c>
      <c r="BI5149" s="29" t="str">
        <f t="shared" ref="BI5149:BI5200" si="1416">LEFT(BG5149,3)</f>
        <v/>
      </c>
    </row>
    <row r="5150" spans="56:61" hidden="1" x14ac:dyDescent="0.3">
      <c r="BD5150" s="28" t="str">
        <f t="shared" si="1414"/>
        <v/>
      </c>
      <c r="BI5150" s="29" t="str">
        <f t="shared" si="1416"/>
        <v/>
      </c>
    </row>
    <row r="5151" spans="56:61" hidden="1" x14ac:dyDescent="0.3">
      <c r="BD5151" s="28" t="str">
        <f t="shared" si="1414"/>
        <v/>
      </c>
      <c r="BI5151" s="29" t="str">
        <f t="shared" si="1416"/>
        <v/>
      </c>
    </row>
    <row r="5152" spans="56:61" hidden="1" x14ac:dyDescent="0.3">
      <c r="BD5152" s="28" t="str">
        <f t="shared" si="1414"/>
        <v/>
      </c>
      <c r="BI5152" s="29" t="str">
        <f t="shared" si="1416"/>
        <v/>
      </c>
    </row>
    <row r="5153" spans="56:61" hidden="1" x14ac:dyDescent="0.3">
      <c r="BD5153" s="28" t="str">
        <f t="shared" ref="BD5153:BD5200" si="1417">CONCATENATE(LEFT(BE5153, 3),BF5153)</f>
        <v/>
      </c>
      <c r="BI5153" s="29" t="str">
        <f t="shared" si="1416"/>
        <v/>
      </c>
    </row>
    <row r="5154" spans="56:61" hidden="1" x14ac:dyDescent="0.3">
      <c r="BD5154" s="28" t="str">
        <f t="shared" si="1417"/>
        <v/>
      </c>
      <c r="BI5154" s="29" t="str">
        <f t="shared" si="1416"/>
        <v/>
      </c>
    </row>
    <row r="5155" spans="56:61" hidden="1" x14ac:dyDescent="0.3">
      <c r="BD5155" s="28" t="str">
        <f t="shared" si="1417"/>
        <v/>
      </c>
      <c r="BI5155" s="29" t="str">
        <f t="shared" si="1416"/>
        <v/>
      </c>
    </row>
    <row r="5156" spans="56:61" hidden="1" x14ac:dyDescent="0.3">
      <c r="BD5156" s="28" t="str">
        <f t="shared" si="1417"/>
        <v/>
      </c>
      <c r="BI5156" s="29" t="str">
        <f t="shared" si="1416"/>
        <v/>
      </c>
    </row>
    <row r="5157" spans="56:61" hidden="1" x14ac:dyDescent="0.3">
      <c r="BD5157" s="28" t="str">
        <f t="shared" si="1417"/>
        <v/>
      </c>
      <c r="BI5157" s="29" t="str">
        <f t="shared" si="1416"/>
        <v/>
      </c>
    </row>
    <row r="5158" spans="56:61" hidden="1" x14ac:dyDescent="0.3">
      <c r="BD5158" s="28" t="str">
        <f t="shared" si="1417"/>
        <v/>
      </c>
      <c r="BI5158" s="29" t="str">
        <f t="shared" si="1416"/>
        <v/>
      </c>
    </row>
    <row r="5159" spans="56:61" hidden="1" x14ac:dyDescent="0.3">
      <c r="BD5159" s="28" t="str">
        <f t="shared" si="1417"/>
        <v/>
      </c>
      <c r="BI5159" s="29" t="str">
        <f t="shared" si="1416"/>
        <v/>
      </c>
    </row>
    <row r="5160" spans="56:61" hidden="1" x14ac:dyDescent="0.3">
      <c r="BD5160" s="28" t="str">
        <f t="shared" si="1417"/>
        <v/>
      </c>
      <c r="BI5160" s="29" t="str">
        <f t="shared" si="1416"/>
        <v/>
      </c>
    </row>
    <row r="5161" spans="56:61" hidden="1" x14ac:dyDescent="0.3">
      <c r="BD5161" s="28" t="str">
        <f t="shared" si="1417"/>
        <v/>
      </c>
      <c r="BI5161" s="29" t="str">
        <f t="shared" si="1416"/>
        <v/>
      </c>
    </row>
    <row r="5162" spans="56:61" hidden="1" x14ac:dyDescent="0.3">
      <c r="BD5162" s="28" t="str">
        <f t="shared" si="1417"/>
        <v/>
      </c>
      <c r="BI5162" s="29" t="str">
        <f t="shared" si="1416"/>
        <v/>
      </c>
    </row>
    <row r="5163" spans="56:61" hidden="1" x14ac:dyDescent="0.3">
      <c r="BD5163" s="28" t="str">
        <f t="shared" si="1417"/>
        <v/>
      </c>
      <c r="BI5163" s="29" t="str">
        <f t="shared" si="1416"/>
        <v/>
      </c>
    </row>
    <row r="5164" spans="56:61" hidden="1" x14ac:dyDescent="0.3">
      <c r="BD5164" s="28" t="str">
        <f t="shared" si="1417"/>
        <v/>
      </c>
      <c r="BI5164" s="29" t="str">
        <f t="shared" si="1416"/>
        <v/>
      </c>
    </row>
    <row r="5165" spans="56:61" hidden="1" x14ac:dyDescent="0.3">
      <c r="BD5165" s="28" t="str">
        <f t="shared" si="1417"/>
        <v/>
      </c>
      <c r="BI5165" s="29" t="str">
        <f t="shared" si="1416"/>
        <v/>
      </c>
    </row>
    <row r="5166" spans="56:61" hidden="1" x14ac:dyDescent="0.3">
      <c r="BD5166" s="28" t="str">
        <f t="shared" si="1417"/>
        <v/>
      </c>
      <c r="BI5166" s="29" t="str">
        <f t="shared" si="1416"/>
        <v/>
      </c>
    </row>
    <row r="5167" spans="56:61" hidden="1" x14ac:dyDescent="0.3">
      <c r="BD5167" s="28" t="str">
        <f t="shared" si="1417"/>
        <v/>
      </c>
      <c r="BI5167" s="29" t="str">
        <f t="shared" si="1416"/>
        <v/>
      </c>
    </row>
    <row r="5168" spans="56:61" hidden="1" x14ac:dyDescent="0.3">
      <c r="BD5168" s="28" t="str">
        <f t="shared" si="1417"/>
        <v/>
      </c>
      <c r="BI5168" s="29" t="str">
        <f t="shared" si="1416"/>
        <v/>
      </c>
    </row>
    <row r="5169" spans="56:61" hidden="1" x14ac:dyDescent="0.3">
      <c r="BD5169" s="28" t="str">
        <f t="shared" si="1417"/>
        <v/>
      </c>
      <c r="BI5169" s="29" t="str">
        <f t="shared" si="1416"/>
        <v/>
      </c>
    </row>
    <row r="5170" spans="56:61" hidden="1" x14ac:dyDescent="0.3">
      <c r="BD5170" s="28" t="str">
        <f t="shared" si="1417"/>
        <v/>
      </c>
      <c r="BI5170" s="29" t="str">
        <f t="shared" si="1416"/>
        <v/>
      </c>
    </row>
    <row r="5171" spans="56:61" hidden="1" x14ac:dyDescent="0.3">
      <c r="BD5171" s="28" t="str">
        <f t="shared" si="1417"/>
        <v/>
      </c>
      <c r="BI5171" s="29" t="str">
        <f t="shared" si="1416"/>
        <v/>
      </c>
    </row>
    <row r="5172" spans="56:61" hidden="1" x14ac:dyDescent="0.3">
      <c r="BD5172" s="28" t="str">
        <f t="shared" si="1417"/>
        <v/>
      </c>
      <c r="BI5172" s="29" t="str">
        <f t="shared" si="1416"/>
        <v/>
      </c>
    </row>
    <row r="5173" spans="56:61" hidden="1" x14ac:dyDescent="0.3">
      <c r="BD5173" s="28" t="str">
        <f t="shared" si="1417"/>
        <v/>
      </c>
      <c r="BI5173" s="29" t="str">
        <f t="shared" si="1416"/>
        <v/>
      </c>
    </row>
    <row r="5174" spans="56:61" hidden="1" x14ac:dyDescent="0.3">
      <c r="BD5174" s="28" t="str">
        <f t="shared" si="1417"/>
        <v/>
      </c>
      <c r="BI5174" s="29" t="str">
        <f t="shared" si="1416"/>
        <v/>
      </c>
    </row>
    <row r="5175" spans="56:61" hidden="1" x14ac:dyDescent="0.3">
      <c r="BD5175" s="28" t="str">
        <f t="shared" si="1417"/>
        <v/>
      </c>
      <c r="BI5175" s="29" t="str">
        <f t="shared" si="1416"/>
        <v/>
      </c>
    </row>
    <row r="5176" spans="56:61" hidden="1" x14ac:dyDescent="0.3">
      <c r="BD5176" s="28" t="str">
        <f t="shared" si="1417"/>
        <v/>
      </c>
      <c r="BI5176" s="29" t="str">
        <f t="shared" si="1416"/>
        <v/>
      </c>
    </row>
    <row r="5177" spans="56:61" hidden="1" x14ac:dyDescent="0.3">
      <c r="BD5177" s="28" t="str">
        <f t="shared" si="1417"/>
        <v/>
      </c>
      <c r="BI5177" s="29" t="str">
        <f t="shared" si="1416"/>
        <v/>
      </c>
    </row>
    <row r="5178" spans="56:61" hidden="1" x14ac:dyDescent="0.3">
      <c r="BD5178" s="28" t="str">
        <f t="shared" si="1417"/>
        <v/>
      </c>
      <c r="BI5178" s="29" t="str">
        <f t="shared" si="1416"/>
        <v/>
      </c>
    </row>
    <row r="5179" spans="56:61" hidden="1" x14ac:dyDescent="0.3">
      <c r="BD5179" s="28" t="str">
        <f t="shared" si="1417"/>
        <v/>
      </c>
      <c r="BI5179" s="29" t="str">
        <f t="shared" si="1416"/>
        <v/>
      </c>
    </row>
    <row r="5180" spans="56:61" hidden="1" x14ac:dyDescent="0.3">
      <c r="BD5180" s="28" t="str">
        <f t="shared" si="1417"/>
        <v/>
      </c>
      <c r="BI5180" s="29" t="str">
        <f t="shared" si="1416"/>
        <v/>
      </c>
    </row>
    <row r="5181" spans="56:61" hidden="1" x14ac:dyDescent="0.3">
      <c r="BD5181" s="28" t="str">
        <f t="shared" si="1417"/>
        <v/>
      </c>
      <c r="BI5181" s="29" t="str">
        <f t="shared" si="1416"/>
        <v/>
      </c>
    </row>
    <row r="5182" spans="56:61" hidden="1" x14ac:dyDescent="0.3">
      <c r="BD5182" s="28" t="str">
        <f t="shared" si="1417"/>
        <v/>
      </c>
      <c r="BI5182" s="29" t="str">
        <f t="shared" si="1416"/>
        <v/>
      </c>
    </row>
    <row r="5183" spans="56:61" hidden="1" x14ac:dyDescent="0.3">
      <c r="BD5183" s="28" t="str">
        <f t="shared" si="1417"/>
        <v/>
      </c>
      <c r="BI5183" s="29" t="str">
        <f t="shared" si="1416"/>
        <v/>
      </c>
    </row>
    <row r="5184" spans="56:61" hidden="1" x14ac:dyDescent="0.3">
      <c r="BD5184" s="28" t="str">
        <f t="shared" si="1417"/>
        <v/>
      </c>
      <c r="BI5184" s="29" t="str">
        <f t="shared" si="1416"/>
        <v/>
      </c>
    </row>
    <row r="5185" spans="56:61" hidden="1" x14ac:dyDescent="0.3">
      <c r="BD5185" s="28" t="str">
        <f t="shared" si="1417"/>
        <v/>
      </c>
      <c r="BI5185" s="29" t="str">
        <f t="shared" si="1416"/>
        <v/>
      </c>
    </row>
    <row r="5186" spans="56:61" hidden="1" x14ac:dyDescent="0.3">
      <c r="BD5186" s="28" t="str">
        <f t="shared" si="1417"/>
        <v/>
      </c>
      <c r="BI5186" s="29" t="str">
        <f t="shared" si="1416"/>
        <v/>
      </c>
    </row>
    <row r="5187" spans="56:61" hidden="1" x14ac:dyDescent="0.3">
      <c r="BD5187" s="28" t="str">
        <f t="shared" si="1417"/>
        <v/>
      </c>
      <c r="BI5187" s="29" t="str">
        <f t="shared" si="1416"/>
        <v/>
      </c>
    </row>
    <row r="5188" spans="56:61" hidden="1" x14ac:dyDescent="0.3">
      <c r="BD5188" s="28" t="str">
        <f t="shared" si="1417"/>
        <v/>
      </c>
      <c r="BI5188" s="29" t="str">
        <f t="shared" si="1416"/>
        <v/>
      </c>
    </row>
    <row r="5189" spans="56:61" hidden="1" x14ac:dyDescent="0.3">
      <c r="BD5189" s="28" t="str">
        <f t="shared" si="1417"/>
        <v/>
      </c>
      <c r="BI5189" s="29" t="str">
        <f t="shared" si="1416"/>
        <v/>
      </c>
    </row>
    <row r="5190" spans="56:61" hidden="1" x14ac:dyDescent="0.3">
      <c r="BD5190" s="28" t="str">
        <f t="shared" si="1417"/>
        <v/>
      </c>
      <c r="BI5190" s="29" t="str">
        <f t="shared" si="1416"/>
        <v/>
      </c>
    </row>
    <row r="5191" spans="56:61" hidden="1" x14ac:dyDescent="0.3">
      <c r="BD5191" s="28" t="str">
        <f t="shared" si="1417"/>
        <v/>
      </c>
      <c r="BI5191" s="29" t="str">
        <f t="shared" si="1416"/>
        <v/>
      </c>
    </row>
    <row r="5192" spans="56:61" hidden="1" x14ac:dyDescent="0.3">
      <c r="BD5192" s="28" t="str">
        <f t="shared" si="1417"/>
        <v/>
      </c>
      <c r="BI5192" s="29" t="str">
        <f t="shared" si="1416"/>
        <v/>
      </c>
    </row>
    <row r="5193" spans="56:61" hidden="1" x14ac:dyDescent="0.3">
      <c r="BD5193" s="28" t="str">
        <f t="shared" si="1417"/>
        <v/>
      </c>
      <c r="BI5193" s="29" t="str">
        <f t="shared" si="1416"/>
        <v/>
      </c>
    </row>
    <row r="5194" spans="56:61" hidden="1" x14ac:dyDescent="0.3">
      <c r="BD5194" s="28" t="str">
        <f t="shared" si="1417"/>
        <v/>
      </c>
      <c r="BI5194" s="29" t="str">
        <f t="shared" si="1416"/>
        <v/>
      </c>
    </row>
    <row r="5195" spans="56:61" hidden="1" x14ac:dyDescent="0.3">
      <c r="BD5195" s="28" t="str">
        <f t="shared" si="1417"/>
        <v/>
      </c>
      <c r="BI5195" s="29" t="str">
        <f t="shared" si="1416"/>
        <v/>
      </c>
    </row>
    <row r="5196" spans="56:61" hidden="1" x14ac:dyDescent="0.3">
      <c r="BD5196" s="28" t="str">
        <f t="shared" si="1417"/>
        <v/>
      </c>
      <c r="BI5196" s="29" t="str">
        <f t="shared" si="1416"/>
        <v/>
      </c>
    </row>
    <row r="5197" spans="56:61" hidden="1" x14ac:dyDescent="0.3">
      <c r="BD5197" s="28" t="str">
        <f t="shared" si="1417"/>
        <v/>
      </c>
      <c r="BI5197" s="29" t="str">
        <f t="shared" si="1416"/>
        <v/>
      </c>
    </row>
    <row r="5198" spans="56:61" hidden="1" x14ac:dyDescent="0.3">
      <c r="BD5198" s="28" t="str">
        <f t="shared" si="1417"/>
        <v/>
      </c>
      <c r="BI5198" s="29" t="str">
        <f t="shared" si="1416"/>
        <v/>
      </c>
    </row>
    <row r="5199" spans="56:61" hidden="1" x14ac:dyDescent="0.3">
      <c r="BD5199" s="28" t="str">
        <f t="shared" si="1417"/>
        <v/>
      </c>
      <c r="BI5199" s="29" t="str">
        <f t="shared" si="1416"/>
        <v/>
      </c>
    </row>
    <row r="5200" spans="56:61" hidden="1" x14ac:dyDescent="0.3">
      <c r="BD5200" s="28" t="str">
        <f t="shared" si="1417"/>
        <v/>
      </c>
      <c r="BI5200" s="29" t="str">
        <f t="shared" si="1416"/>
        <v/>
      </c>
    </row>
  </sheetData>
  <sheetProtection password="C615" sheet="1" objects="1" scenarios="1"/>
  <sortState ref="AH14:AH95">
    <sortCondition ref="AH95"/>
  </sortState>
  <mergeCells count="37">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 ref="A13:B13"/>
    <mergeCell ref="D12:E12"/>
    <mergeCell ref="F12:F13"/>
    <mergeCell ref="I12:J12"/>
    <mergeCell ref="M12:N12"/>
    <mergeCell ref="G12:H12"/>
    <mergeCell ref="K12:L12"/>
    <mergeCell ref="S12:T12"/>
    <mergeCell ref="D2:AF3"/>
    <mergeCell ref="D11:E11"/>
    <mergeCell ref="D10:E10"/>
    <mergeCell ref="F7:N7"/>
    <mergeCell ref="I11:L11"/>
    <mergeCell ref="M11:P11"/>
    <mergeCell ref="F9:N9"/>
    <mergeCell ref="F8:N8"/>
    <mergeCell ref="F5:J5"/>
    <mergeCell ref="AE11:AF11"/>
    <mergeCell ref="Q11:T11"/>
    <mergeCell ref="U11:Z11"/>
    <mergeCell ref="U12:U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77" t="s">
        <v>10132</v>
      </c>
      <c r="B2" s="77" t="s">
        <v>10136</v>
      </c>
    </row>
    <row r="4" spans="1:3" ht="15.6" x14ac:dyDescent="0.25">
      <c r="A4" s="78" t="s">
        <v>10133</v>
      </c>
    </row>
    <row r="5" spans="1:3" ht="15" x14ac:dyDescent="0.25">
      <c r="A5" s="79" t="s">
        <v>10134</v>
      </c>
    </row>
    <row r="6" spans="1:3" ht="15" x14ac:dyDescent="0.25">
      <c r="A6" s="84" t="s">
        <v>10152</v>
      </c>
    </row>
    <row r="7" spans="1:3" ht="15" x14ac:dyDescent="0.25">
      <c r="A7" s="84" t="s">
        <v>10153</v>
      </c>
    </row>
    <row r="8" spans="1:3" ht="15" x14ac:dyDescent="0.25">
      <c r="A8" s="84" t="s">
        <v>10155</v>
      </c>
    </row>
    <row r="9" spans="1:3" ht="15" x14ac:dyDescent="0.25">
      <c r="A9" s="84" t="s">
        <v>10156</v>
      </c>
      <c r="B9" t="s">
        <v>10143</v>
      </c>
    </row>
    <row r="10" spans="1:3" ht="15" x14ac:dyDescent="0.25">
      <c r="A10" s="84" t="s">
        <v>10158</v>
      </c>
    </row>
    <row r="11" spans="1:3" ht="15" x14ac:dyDescent="0.25">
      <c r="A11" s="84" t="s">
        <v>10159</v>
      </c>
    </row>
    <row r="12" spans="1:3" ht="15" x14ac:dyDescent="0.25">
      <c r="A12" s="84" t="s">
        <v>10184</v>
      </c>
      <c r="B12" t="s">
        <v>10144</v>
      </c>
    </row>
    <row r="13" spans="1:3" ht="15" x14ac:dyDescent="0.25">
      <c r="A13" s="84" t="s">
        <v>10185</v>
      </c>
      <c r="B13" t="s">
        <v>10142</v>
      </c>
      <c r="C13" s="77" t="s">
        <v>10164</v>
      </c>
    </row>
    <row r="14" spans="1:3" ht="15.6" x14ac:dyDescent="0.25">
      <c r="A14" s="78" t="s">
        <v>10135</v>
      </c>
    </row>
    <row r="15" spans="1:3" ht="15" x14ac:dyDescent="0.25">
      <c r="A15" s="84" t="s">
        <v>10192</v>
      </c>
    </row>
    <row r="16" spans="1:3" ht="15" x14ac:dyDescent="0.25">
      <c r="A16" s="84" t="s">
        <v>10193</v>
      </c>
    </row>
    <row r="17" spans="1:2" ht="15" x14ac:dyDescent="0.25">
      <c r="A17" s="84" t="s">
        <v>10194</v>
      </c>
    </row>
    <row r="18" spans="1:2" ht="15" x14ac:dyDescent="0.25">
      <c r="A18" s="84" t="s">
        <v>10195</v>
      </c>
    </row>
    <row r="19" spans="1:2" ht="15" x14ac:dyDescent="0.25">
      <c r="A19" s="84" t="s">
        <v>10196</v>
      </c>
    </row>
    <row r="20" spans="1:2" ht="15" x14ac:dyDescent="0.25">
      <c r="A20" s="84" t="s">
        <v>10200</v>
      </c>
    </row>
    <row r="21" spans="1:2" ht="15" x14ac:dyDescent="0.25">
      <c r="A21" s="84" t="s">
        <v>10201</v>
      </c>
    </row>
    <row r="25" spans="1:2" x14ac:dyDescent="0.25">
      <c r="A25" s="77" t="s">
        <v>10138</v>
      </c>
    </row>
    <row r="27" spans="1:2" x14ac:dyDescent="0.25">
      <c r="A27" s="77" t="s">
        <v>10139</v>
      </c>
      <c r="B27" s="15" t="s">
        <v>10137</v>
      </c>
    </row>
    <row r="28" spans="1:2" x14ac:dyDescent="0.25">
      <c r="A28" s="77" t="s">
        <v>10140</v>
      </c>
      <c r="B28" t="s">
        <v>10141</v>
      </c>
    </row>
    <row r="30" spans="1:2" x14ac:dyDescent="0.25">
      <c r="A30" s="82" t="s">
        <v>10145</v>
      </c>
    </row>
    <row r="47" spans="2:12" x14ac:dyDescent="0.25">
      <c r="B47" s="77"/>
      <c r="C47" s="77" t="s">
        <v>10161</v>
      </c>
      <c r="D47" s="77">
        <v>1</v>
      </c>
      <c r="E47" s="77" t="s">
        <v>10175</v>
      </c>
      <c r="K47" t="str">
        <f>CONCATENATE(C47,D47,E47,F47)</f>
        <v>a1p</v>
      </c>
      <c r="L47" t="b">
        <f>(IF(COUNTIF($K$47:$K$59,K47)&gt;1,1,0))=1</f>
        <v>0</v>
      </c>
    </row>
    <row r="48" spans="2:12" x14ac:dyDescent="0.25">
      <c r="C48" s="77" t="s">
        <v>10162</v>
      </c>
      <c r="D48" s="77">
        <v>2</v>
      </c>
      <c r="E48" s="77" t="s">
        <v>10176</v>
      </c>
      <c r="K48" t="str">
        <f t="shared" ref="K48:K59" si="0">CONCATENATE(C48,D48,E48,F48)</f>
        <v>b2o</v>
      </c>
      <c r="L48" t="b">
        <f t="shared" ref="L48:L59" si="1">(IF(COUNTIF($K$47:$K$59,K48)&gt;1,1,0))=1</f>
        <v>0</v>
      </c>
    </row>
    <row r="49" spans="3:12" x14ac:dyDescent="0.25">
      <c r="C49" t="s">
        <v>10163</v>
      </c>
      <c r="D49">
        <v>3</v>
      </c>
      <c r="E49" t="s">
        <v>10173</v>
      </c>
      <c r="K49" t="str">
        <f t="shared" si="0"/>
        <v>c3i</v>
      </c>
      <c r="L49" t="b">
        <f t="shared" si="1"/>
        <v>0</v>
      </c>
    </row>
    <row r="50" spans="3:12" x14ac:dyDescent="0.25">
      <c r="C50" t="s">
        <v>10171</v>
      </c>
      <c r="D50">
        <v>4</v>
      </c>
      <c r="E50" t="s">
        <v>10177</v>
      </c>
      <c r="K50" t="str">
        <f t="shared" si="0"/>
        <v>d4u</v>
      </c>
      <c r="L50" t="b">
        <f t="shared" si="1"/>
        <v>0</v>
      </c>
    </row>
    <row r="51" spans="3:12" x14ac:dyDescent="0.25">
      <c r="C51" t="s">
        <v>10167</v>
      </c>
      <c r="D51">
        <v>5</v>
      </c>
      <c r="E51" t="s">
        <v>10178</v>
      </c>
      <c r="K51" t="str">
        <f t="shared" si="0"/>
        <v>e5y</v>
      </c>
      <c r="L51" t="b">
        <f t="shared" si="1"/>
        <v>0</v>
      </c>
    </row>
    <row r="52" spans="3:12" x14ac:dyDescent="0.25">
      <c r="C52" t="s">
        <v>10172</v>
      </c>
      <c r="D52">
        <v>6</v>
      </c>
      <c r="E52" t="s">
        <v>10168</v>
      </c>
      <c r="K52" t="str">
        <f t="shared" si="0"/>
        <v>f6t</v>
      </c>
      <c r="L52" t="b">
        <f t="shared" si="1"/>
        <v>0</v>
      </c>
    </row>
    <row r="53" spans="3:12" x14ac:dyDescent="0.25">
      <c r="C53" t="s">
        <v>10169</v>
      </c>
      <c r="D53">
        <v>7</v>
      </c>
      <c r="E53" t="s">
        <v>10179</v>
      </c>
      <c r="K53" t="str">
        <f t="shared" si="0"/>
        <v>g7r</v>
      </c>
      <c r="L53" t="b">
        <f t="shared" si="1"/>
        <v>0</v>
      </c>
    </row>
    <row r="54" spans="3:12" x14ac:dyDescent="0.25">
      <c r="C54" s="77" t="s">
        <v>10170</v>
      </c>
      <c r="D54" s="77">
        <v>8</v>
      </c>
      <c r="E54" s="77" t="s">
        <v>10167</v>
      </c>
      <c r="K54" t="str">
        <f t="shared" si="0"/>
        <v>h8e</v>
      </c>
      <c r="L54" t="b">
        <f t="shared" si="1"/>
        <v>0</v>
      </c>
    </row>
    <row r="55" spans="3:12" x14ac:dyDescent="0.25">
      <c r="C55" s="77" t="s">
        <v>10173</v>
      </c>
      <c r="D55" s="77">
        <v>9</v>
      </c>
      <c r="E55" s="77" t="s">
        <v>10180</v>
      </c>
      <c r="K55" t="str">
        <f t="shared" si="0"/>
        <v>i9s</v>
      </c>
      <c r="L55" t="b">
        <f t="shared" si="1"/>
        <v>0</v>
      </c>
    </row>
    <row r="56" spans="3:12" x14ac:dyDescent="0.25">
      <c r="C56" s="77" t="s">
        <v>10174</v>
      </c>
      <c r="D56" s="77">
        <v>10</v>
      </c>
      <c r="E56" s="77" t="s">
        <v>10166</v>
      </c>
      <c r="K56" t="str">
        <f t="shared" si="0"/>
        <v>j10w</v>
      </c>
      <c r="L56" t="b">
        <f t="shared" si="1"/>
        <v>0</v>
      </c>
    </row>
    <row r="57" spans="3:12" x14ac:dyDescent="0.25">
      <c r="C57" s="77" t="s">
        <v>10166</v>
      </c>
      <c r="D57" s="77">
        <v>13</v>
      </c>
      <c r="E57" s="77" t="s">
        <v>10166</v>
      </c>
      <c r="K57" t="str">
        <f t="shared" si="0"/>
        <v>w13w</v>
      </c>
      <c r="L57" t="b">
        <f t="shared" si="1"/>
        <v>1</v>
      </c>
    </row>
    <row r="58" spans="3:12" x14ac:dyDescent="0.25">
      <c r="C58" s="77" t="s">
        <v>10166</v>
      </c>
      <c r="D58" s="77">
        <v>13</v>
      </c>
      <c r="E58" s="77" t="s">
        <v>10166</v>
      </c>
      <c r="K58" t="str">
        <f t="shared" si="0"/>
        <v>w13w</v>
      </c>
      <c r="L58" t="b">
        <f t="shared" si="1"/>
        <v>1</v>
      </c>
    </row>
    <row r="59" spans="3:12" x14ac:dyDescent="0.25">
      <c r="C59" s="77" t="s">
        <v>10166</v>
      </c>
      <c r="D59" s="77">
        <v>13</v>
      </c>
      <c r="E59" s="77" t="s">
        <v>10166</v>
      </c>
      <c r="F59" t="s">
        <v>10165</v>
      </c>
      <c r="K59" t="str">
        <f t="shared" si="0"/>
        <v>w13wq</v>
      </c>
      <c r="L59" t="b">
        <f t="shared" si="1"/>
        <v>0</v>
      </c>
    </row>
  </sheetData>
  <sheetProtection password="C615"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3.2" x14ac:dyDescent="0.25"/>
  <cols>
    <col min="9" max="9" width="18.33203125" customWidth="1"/>
    <col min="10" max="10" width="17.88671875" bestFit="1" customWidth="1"/>
    <col min="11" max="11" width="22" customWidth="1"/>
    <col min="14" max="14" width="20.5546875" customWidth="1"/>
  </cols>
  <sheetData>
    <row r="1" spans="1:20" s="1" customFormat="1" x14ac:dyDescent="0.25">
      <c r="A1" s="1" t="s">
        <v>366</v>
      </c>
      <c r="F1" s="1" t="s">
        <v>201</v>
      </c>
      <c r="J1" s="2" t="s">
        <v>186</v>
      </c>
      <c r="K1" s="2" t="s">
        <v>207</v>
      </c>
      <c r="N1" s="1" t="s">
        <v>201</v>
      </c>
      <c r="O1" s="1" t="s">
        <v>10319</v>
      </c>
    </row>
    <row r="2" spans="1:20" x14ac:dyDescent="0.25">
      <c r="A2" t="s">
        <v>700</v>
      </c>
      <c r="B2" t="s">
        <v>701</v>
      </c>
      <c r="F2" s="93" t="s">
        <v>1081</v>
      </c>
      <c r="G2" s="93" t="s">
        <v>1143</v>
      </c>
      <c r="J2" s="12" t="s">
        <v>10051</v>
      </c>
      <c r="K2">
        <v>10166</v>
      </c>
      <c r="N2" t="s">
        <v>1081</v>
      </c>
      <c r="O2" t="s">
        <v>10011</v>
      </c>
      <c r="S2" s="77"/>
      <c r="T2" s="77"/>
    </row>
    <row r="3" spans="1:20" x14ac:dyDescent="0.25">
      <c r="A3">
        <v>1</v>
      </c>
      <c r="B3">
        <v>1</v>
      </c>
      <c r="F3" t="s">
        <v>208</v>
      </c>
      <c r="G3" t="s">
        <v>651</v>
      </c>
      <c r="J3" t="s">
        <v>10052</v>
      </c>
      <c r="K3">
        <v>10167</v>
      </c>
      <c r="N3" t="s">
        <v>208</v>
      </c>
      <c r="O3" t="s">
        <v>10012</v>
      </c>
      <c r="S3" s="77"/>
      <c r="T3" s="77"/>
    </row>
    <row r="4" spans="1:20" x14ac:dyDescent="0.25">
      <c r="A4">
        <v>1</v>
      </c>
      <c r="B4">
        <v>2</v>
      </c>
      <c r="F4" t="s">
        <v>457</v>
      </c>
      <c r="G4" t="s">
        <v>652</v>
      </c>
      <c r="J4" t="s">
        <v>10053</v>
      </c>
      <c r="K4">
        <v>10168</v>
      </c>
      <c r="N4" t="s">
        <v>457</v>
      </c>
      <c r="O4" t="s">
        <v>10012</v>
      </c>
    </row>
    <row r="5" spans="1:20" x14ac:dyDescent="0.25">
      <c r="A5">
        <v>1</v>
      </c>
      <c r="B5">
        <v>3</v>
      </c>
      <c r="F5" t="s">
        <v>449</v>
      </c>
      <c r="G5" t="s">
        <v>653</v>
      </c>
      <c r="J5" t="s">
        <v>10054</v>
      </c>
      <c r="K5">
        <v>10169</v>
      </c>
      <c r="N5" t="s">
        <v>449</v>
      </c>
      <c r="O5" t="s">
        <v>10012</v>
      </c>
    </row>
    <row r="6" spans="1:20" x14ac:dyDescent="0.25">
      <c r="A6">
        <v>1</v>
      </c>
      <c r="B6">
        <v>4</v>
      </c>
      <c r="F6" t="s">
        <v>271</v>
      </c>
      <c r="G6" t="s">
        <v>654</v>
      </c>
      <c r="J6" t="s">
        <v>10055</v>
      </c>
      <c r="K6">
        <v>10170</v>
      </c>
      <c r="N6" t="s">
        <v>271</v>
      </c>
      <c r="O6" t="s">
        <v>10012</v>
      </c>
    </row>
    <row r="7" spans="1:20" x14ac:dyDescent="0.25">
      <c r="A7">
        <v>1</v>
      </c>
      <c r="B7">
        <v>5</v>
      </c>
      <c r="F7" s="93" t="s">
        <v>1112</v>
      </c>
      <c r="G7" s="93" t="s">
        <v>1173</v>
      </c>
      <c r="J7" t="s">
        <v>10056</v>
      </c>
      <c r="K7">
        <v>10171</v>
      </c>
      <c r="N7" t="s">
        <v>1112</v>
      </c>
      <c r="O7" t="s">
        <v>10011</v>
      </c>
    </row>
    <row r="8" spans="1:20" x14ac:dyDescent="0.25">
      <c r="A8">
        <v>1</v>
      </c>
      <c r="B8">
        <v>6</v>
      </c>
      <c r="F8" t="s">
        <v>211</v>
      </c>
      <c r="G8" t="s">
        <v>655</v>
      </c>
      <c r="J8" t="s">
        <v>10057</v>
      </c>
      <c r="K8">
        <v>10172</v>
      </c>
      <c r="N8" t="s">
        <v>211</v>
      </c>
      <c r="O8" t="s">
        <v>10012</v>
      </c>
    </row>
    <row r="9" spans="1:20" x14ac:dyDescent="0.25">
      <c r="A9">
        <v>1</v>
      </c>
      <c r="B9">
        <v>7</v>
      </c>
      <c r="F9" s="93" t="s">
        <v>1090</v>
      </c>
      <c r="G9" s="93" t="s">
        <v>1152</v>
      </c>
      <c r="J9" t="s">
        <v>10058</v>
      </c>
      <c r="K9">
        <v>10173</v>
      </c>
      <c r="N9" t="s">
        <v>1090</v>
      </c>
      <c r="O9" t="s">
        <v>10011</v>
      </c>
    </row>
    <row r="10" spans="1:20" x14ac:dyDescent="0.25">
      <c r="A10">
        <v>1</v>
      </c>
      <c r="B10">
        <v>8</v>
      </c>
      <c r="F10" t="s">
        <v>212</v>
      </c>
      <c r="G10" t="s">
        <v>656</v>
      </c>
      <c r="J10" t="s">
        <v>10059</v>
      </c>
      <c r="K10">
        <v>10174</v>
      </c>
      <c r="N10" t="s">
        <v>212</v>
      </c>
      <c r="O10" t="s">
        <v>10012</v>
      </c>
    </row>
    <row r="11" spans="1:20" x14ac:dyDescent="0.25">
      <c r="A11">
        <v>1</v>
      </c>
      <c r="B11">
        <v>9</v>
      </c>
      <c r="F11" t="s">
        <v>278</v>
      </c>
      <c r="G11" t="s">
        <v>657</v>
      </c>
      <c r="J11" t="s">
        <v>10060</v>
      </c>
      <c r="K11">
        <v>10175</v>
      </c>
      <c r="N11" t="s">
        <v>278</v>
      </c>
      <c r="O11" t="s">
        <v>10012</v>
      </c>
    </row>
    <row r="12" spans="1:20" x14ac:dyDescent="0.25">
      <c r="A12">
        <v>1</v>
      </c>
      <c r="B12">
        <v>10</v>
      </c>
      <c r="F12" t="s">
        <v>180</v>
      </c>
      <c r="G12" t="s">
        <v>658</v>
      </c>
      <c r="J12" t="s">
        <v>10061</v>
      </c>
      <c r="K12">
        <v>10176</v>
      </c>
      <c r="N12" t="s">
        <v>180</v>
      </c>
      <c r="O12" t="s">
        <v>10012</v>
      </c>
    </row>
    <row r="13" spans="1:20" x14ac:dyDescent="0.25">
      <c r="A13">
        <v>1</v>
      </c>
      <c r="B13">
        <v>11</v>
      </c>
      <c r="F13" t="s">
        <v>453</v>
      </c>
      <c r="G13" t="s">
        <v>659</v>
      </c>
      <c r="J13" t="s">
        <v>10062</v>
      </c>
      <c r="K13">
        <v>10177</v>
      </c>
      <c r="N13" t="s">
        <v>453</v>
      </c>
      <c r="O13" t="s">
        <v>10012</v>
      </c>
    </row>
    <row r="14" spans="1:20" x14ac:dyDescent="0.25">
      <c r="A14">
        <v>1</v>
      </c>
      <c r="B14">
        <v>12</v>
      </c>
      <c r="F14" s="93" t="s">
        <v>1082</v>
      </c>
      <c r="G14" s="93" t="s">
        <v>1144</v>
      </c>
      <c r="N14" t="s">
        <v>1082</v>
      </c>
      <c r="O14" t="s">
        <v>10011</v>
      </c>
    </row>
    <row r="15" spans="1:20" x14ac:dyDescent="0.25">
      <c r="A15">
        <v>1</v>
      </c>
      <c r="B15">
        <v>13</v>
      </c>
      <c r="F15" s="93" t="s">
        <v>1058</v>
      </c>
      <c r="G15" s="93" t="s">
        <v>1124</v>
      </c>
      <c r="N15" t="s">
        <v>1058</v>
      </c>
      <c r="O15" t="s">
        <v>10011</v>
      </c>
    </row>
    <row r="16" spans="1:20" x14ac:dyDescent="0.25">
      <c r="A16">
        <v>1</v>
      </c>
      <c r="B16">
        <v>14</v>
      </c>
      <c r="F16" s="93" t="s">
        <v>1095</v>
      </c>
      <c r="G16" s="93" t="s">
        <v>1157</v>
      </c>
      <c r="N16" t="s">
        <v>1095</v>
      </c>
      <c r="O16" t="s">
        <v>10011</v>
      </c>
    </row>
    <row r="17" spans="1:15" x14ac:dyDescent="0.25">
      <c r="A17">
        <v>1</v>
      </c>
      <c r="B17">
        <v>15</v>
      </c>
      <c r="F17" s="93" t="s">
        <v>1059</v>
      </c>
      <c r="G17" s="93" t="s">
        <v>10042</v>
      </c>
      <c r="N17" t="s">
        <v>1059</v>
      </c>
      <c r="O17" t="s">
        <v>10012</v>
      </c>
    </row>
    <row r="18" spans="1:15" x14ac:dyDescent="0.25">
      <c r="A18">
        <v>1</v>
      </c>
      <c r="B18">
        <v>16</v>
      </c>
      <c r="F18" s="93" t="s">
        <v>1060</v>
      </c>
      <c r="G18" s="93" t="s">
        <v>1125</v>
      </c>
      <c r="N18" t="s">
        <v>1060</v>
      </c>
      <c r="O18" t="s">
        <v>10011</v>
      </c>
    </row>
    <row r="19" spans="1:15" x14ac:dyDescent="0.25">
      <c r="A19">
        <v>1</v>
      </c>
      <c r="B19">
        <v>17</v>
      </c>
      <c r="F19" t="s">
        <v>233</v>
      </c>
      <c r="G19" t="s">
        <v>660</v>
      </c>
      <c r="N19" t="s">
        <v>233</v>
      </c>
      <c r="O19" t="s">
        <v>10012</v>
      </c>
    </row>
    <row r="20" spans="1:15" x14ac:dyDescent="0.25">
      <c r="A20">
        <v>1</v>
      </c>
      <c r="B20">
        <v>18</v>
      </c>
      <c r="F20" t="s">
        <v>255</v>
      </c>
      <c r="G20" t="s">
        <v>661</v>
      </c>
      <c r="N20" t="s">
        <v>255</v>
      </c>
      <c r="O20" t="s">
        <v>10012</v>
      </c>
    </row>
    <row r="21" spans="1:15" x14ac:dyDescent="0.25">
      <c r="A21">
        <v>1</v>
      </c>
      <c r="B21">
        <v>19</v>
      </c>
      <c r="F21" s="93" t="s">
        <v>1108</v>
      </c>
      <c r="G21" s="93" t="s">
        <v>1169</v>
      </c>
      <c r="N21" t="s">
        <v>1108</v>
      </c>
      <c r="O21" t="s">
        <v>10011</v>
      </c>
    </row>
    <row r="22" spans="1:15" x14ac:dyDescent="0.25">
      <c r="A22">
        <v>1</v>
      </c>
      <c r="B22">
        <v>20</v>
      </c>
      <c r="F22" t="s">
        <v>436</v>
      </c>
      <c r="G22" t="s">
        <v>662</v>
      </c>
      <c r="N22" t="s">
        <v>436</v>
      </c>
      <c r="O22" t="s">
        <v>10012</v>
      </c>
    </row>
    <row r="23" spans="1:15" x14ac:dyDescent="0.25">
      <c r="A23">
        <v>1</v>
      </c>
      <c r="B23">
        <v>21</v>
      </c>
      <c r="D23" t="s">
        <v>412</v>
      </c>
      <c r="F23" s="93" t="s">
        <v>1109</v>
      </c>
      <c r="G23" s="93" t="s">
        <v>1170</v>
      </c>
      <c r="N23" t="s">
        <v>1109</v>
      </c>
      <c r="O23" t="s">
        <v>10011</v>
      </c>
    </row>
    <row r="24" spans="1:15" x14ac:dyDescent="0.25">
      <c r="A24">
        <v>1</v>
      </c>
      <c r="B24">
        <v>22</v>
      </c>
      <c r="F24" t="s">
        <v>231</v>
      </c>
      <c r="G24" t="s">
        <v>663</v>
      </c>
      <c r="N24" t="s">
        <v>231</v>
      </c>
      <c r="O24" t="s">
        <v>10012</v>
      </c>
    </row>
    <row r="25" spans="1:15" x14ac:dyDescent="0.25">
      <c r="A25">
        <v>1</v>
      </c>
      <c r="B25">
        <v>23</v>
      </c>
      <c r="F25" t="s">
        <v>236</v>
      </c>
      <c r="G25" t="s">
        <v>664</v>
      </c>
      <c r="N25" t="s">
        <v>236</v>
      </c>
      <c r="O25" t="s">
        <v>10012</v>
      </c>
    </row>
    <row r="26" spans="1:15" x14ac:dyDescent="0.25">
      <c r="A26">
        <v>1</v>
      </c>
      <c r="B26">
        <v>24</v>
      </c>
      <c r="F26" t="s">
        <v>473</v>
      </c>
      <c r="G26" t="s">
        <v>665</v>
      </c>
      <c r="N26" t="s">
        <v>473</v>
      </c>
      <c r="O26" t="s">
        <v>10012</v>
      </c>
    </row>
    <row r="27" spans="1:15" x14ac:dyDescent="0.25">
      <c r="A27">
        <v>1</v>
      </c>
      <c r="B27">
        <v>25</v>
      </c>
      <c r="F27" t="s">
        <v>218</v>
      </c>
      <c r="G27" t="s">
        <v>666</v>
      </c>
      <c r="N27" t="s">
        <v>218</v>
      </c>
      <c r="O27" t="s">
        <v>10012</v>
      </c>
    </row>
    <row r="28" spans="1:15" x14ac:dyDescent="0.25">
      <c r="A28">
        <v>1</v>
      </c>
      <c r="B28">
        <v>26</v>
      </c>
      <c r="F28" s="93" t="s">
        <v>1061</v>
      </c>
      <c r="G28" s="93" t="s">
        <v>1126</v>
      </c>
      <c r="N28" t="s">
        <v>1061</v>
      </c>
      <c r="O28" t="s">
        <v>10011</v>
      </c>
    </row>
    <row r="29" spans="1:15" x14ac:dyDescent="0.25">
      <c r="A29">
        <v>1</v>
      </c>
      <c r="B29">
        <v>27</v>
      </c>
      <c r="F29" s="93" t="s">
        <v>1096</v>
      </c>
      <c r="G29" s="93" t="s">
        <v>1158</v>
      </c>
      <c r="N29" t="s">
        <v>1096</v>
      </c>
      <c r="O29" t="s">
        <v>10011</v>
      </c>
    </row>
    <row r="30" spans="1:15" x14ac:dyDescent="0.25">
      <c r="A30">
        <v>1</v>
      </c>
      <c r="B30">
        <v>28</v>
      </c>
      <c r="F30" s="77" t="s">
        <v>1053</v>
      </c>
      <c r="G30" s="77" t="s">
        <v>1119</v>
      </c>
      <c r="N30" t="s">
        <v>1053</v>
      </c>
      <c r="O30" t="s">
        <v>10011</v>
      </c>
    </row>
    <row r="31" spans="1:15" x14ac:dyDescent="0.25">
      <c r="A31">
        <v>1</v>
      </c>
      <c r="B31">
        <v>29</v>
      </c>
      <c r="F31" s="93" t="s">
        <v>1054</v>
      </c>
      <c r="G31" s="93" t="s">
        <v>1120</v>
      </c>
      <c r="N31" t="s">
        <v>1054</v>
      </c>
      <c r="O31" t="s">
        <v>10011</v>
      </c>
    </row>
    <row r="32" spans="1:15" x14ac:dyDescent="0.25">
      <c r="A32">
        <v>1</v>
      </c>
      <c r="B32">
        <v>30</v>
      </c>
      <c r="F32" s="93" t="s">
        <v>1091</v>
      </c>
      <c r="G32" s="93" t="s">
        <v>1153</v>
      </c>
      <c r="N32" t="s">
        <v>1091</v>
      </c>
      <c r="O32" t="s">
        <v>10011</v>
      </c>
    </row>
    <row r="33" spans="1:15" x14ac:dyDescent="0.25">
      <c r="A33">
        <v>1</v>
      </c>
      <c r="B33">
        <v>31</v>
      </c>
      <c r="F33" t="s">
        <v>187</v>
      </c>
      <c r="G33" t="s">
        <v>667</v>
      </c>
      <c r="N33" t="s">
        <v>187</v>
      </c>
      <c r="O33" t="s">
        <v>10012</v>
      </c>
    </row>
    <row r="34" spans="1:15" x14ac:dyDescent="0.25">
      <c r="A34">
        <v>1</v>
      </c>
      <c r="B34">
        <v>32</v>
      </c>
      <c r="F34" s="93" t="s">
        <v>1069</v>
      </c>
      <c r="G34" s="93" t="s">
        <v>1132</v>
      </c>
      <c r="N34" t="s">
        <v>1069</v>
      </c>
      <c r="O34" t="s">
        <v>10011</v>
      </c>
    </row>
    <row r="35" spans="1:15" x14ac:dyDescent="0.25">
      <c r="A35">
        <v>1</v>
      </c>
      <c r="B35">
        <v>33</v>
      </c>
      <c r="F35" t="s">
        <v>214</v>
      </c>
      <c r="G35" t="s">
        <v>668</v>
      </c>
      <c r="N35" t="s">
        <v>214</v>
      </c>
      <c r="O35" t="s">
        <v>10012</v>
      </c>
    </row>
    <row r="36" spans="1:15" x14ac:dyDescent="0.25">
      <c r="A36">
        <v>1</v>
      </c>
      <c r="B36">
        <v>34</v>
      </c>
      <c r="F36" t="s">
        <v>250</v>
      </c>
      <c r="G36" t="s">
        <v>669</v>
      </c>
      <c r="N36" t="s">
        <v>250</v>
      </c>
      <c r="O36" t="s">
        <v>10012</v>
      </c>
    </row>
    <row r="37" spans="1:15" x14ac:dyDescent="0.25">
      <c r="A37">
        <v>1</v>
      </c>
      <c r="B37">
        <v>35</v>
      </c>
      <c r="F37" s="77" t="s">
        <v>1083</v>
      </c>
      <c r="G37" s="77" t="s">
        <v>1145</v>
      </c>
      <c r="N37" t="s">
        <v>1083</v>
      </c>
      <c r="O37" t="s">
        <v>10011</v>
      </c>
    </row>
    <row r="38" spans="1:15" x14ac:dyDescent="0.25">
      <c r="A38">
        <v>1</v>
      </c>
      <c r="B38">
        <v>36</v>
      </c>
      <c r="F38" t="s">
        <v>242</v>
      </c>
      <c r="G38" t="s">
        <v>10297</v>
      </c>
      <c r="N38" t="s">
        <v>242</v>
      </c>
      <c r="O38" t="s">
        <v>10012</v>
      </c>
    </row>
    <row r="39" spans="1:15" x14ac:dyDescent="0.25">
      <c r="A39">
        <v>1</v>
      </c>
      <c r="B39">
        <v>37</v>
      </c>
      <c r="F39" t="s">
        <v>235</v>
      </c>
      <c r="G39" t="s">
        <v>670</v>
      </c>
      <c r="N39" t="s">
        <v>235</v>
      </c>
      <c r="O39" t="s">
        <v>10012</v>
      </c>
    </row>
    <row r="40" spans="1:15" x14ac:dyDescent="0.25">
      <c r="A40">
        <v>1</v>
      </c>
      <c r="B40">
        <v>38</v>
      </c>
      <c r="F40" s="93" t="s">
        <v>1097</v>
      </c>
      <c r="G40" s="93" t="s">
        <v>1159</v>
      </c>
      <c r="N40" t="s">
        <v>1097</v>
      </c>
      <c r="O40" t="s">
        <v>10011</v>
      </c>
    </row>
    <row r="41" spans="1:15" x14ac:dyDescent="0.25">
      <c r="A41">
        <v>1</v>
      </c>
      <c r="B41">
        <v>39</v>
      </c>
      <c r="F41" t="s">
        <v>226</v>
      </c>
      <c r="G41" t="s">
        <v>671</v>
      </c>
      <c r="N41" t="s">
        <v>226</v>
      </c>
      <c r="O41" t="s">
        <v>10012</v>
      </c>
    </row>
    <row r="42" spans="1:15" x14ac:dyDescent="0.25">
      <c r="A42">
        <v>1</v>
      </c>
      <c r="B42">
        <v>40</v>
      </c>
      <c r="F42" s="93" t="s">
        <v>1070</v>
      </c>
      <c r="G42" s="93" t="s">
        <v>1133</v>
      </c>
      <c r="N42" t="s">
        <v>1070</v>
      </c>
      <c r="O42" t="s">
        <v>10011</v>
      </c>
    </row>
    <row r="43" spans="1:15" x14ac:dyDescent="0.25">
      <c r="A43">
        <v>1</v>
      </c>
      <c r="B43">
        <v>41</v>
      </c>
      <c r="F43" t="s">
        <v>259</v>
      </c>
      <c r="G43" t="s">
        <v>672</v>
      </c>
      <c r="N43" t="s">
        <v>259</v>
      </c>
      <c r="O43" t="s">
        <v>10012</v>
      </c>
    </row>
    <row r="44" spans="1:15" x14ac:dyDescent="0.25">
      <c r="A44">
        <v>1</v>
      </c>
      <c r="B44">
        <v>42</v>
      </c>
      <c r="F44" s="93" t="s">
        <v>1098</v>
      </c>
      <c r="G44" s="93" t="s">
        <v>1160</v>
      </c>
      <c r="N44" t="s">
        <v>1098</v>
      </c>
      <c r="O44" t="s">
        <v>10011</v>
      </c>
    </row>
    <row r="45" spans="1:15" x14ac:dyDescent="0.25">
      <c r="A45">
        <v>1</v>
      </c>
      <c r="B45">
        <v>43</v>
      </c>
      <c r="F45" s="93" t="s">
        <v>1062</v>
      </c>
      <c r="G45" s="93" t="s">
        <v>1127</v>
      </c>
      <c r="N45" t="s">
        <v>1062</v>
      </c>
      <c r="O45" t="s">
        <v>10011</v>
      </c>
    </row>
    <row r="46" spans="1:15" x14ac:dyDescent="0.25">
      <c r="A46">
        <v>1</v>
      </c>
      <c r="B46">
        <v>44</v>
      </c>
      <c r="F46" s="93" t="s">
        <v>1113</v>
      </c>
      <c r="G46" s="93" t="s">
        <v>1174</v>
      </c>
      <c r="N46" t="s">
        <v>1113</v>
      </c>
      <c r="O46" t="s">
        <v>10011</v>
      </c>
    </row>
    <row r="47" spans="1:15" x14ac:dyDescent="0.25">
      <c r="A47">
        <v>1</v>
      </c>
      <c r="B47">
        <v>45</v>
      </c>
      <c r="F47" t="s">
        <v>265</v>
      </c>
      <c r="G47" t="s">
        <v>673</v>
      </c>
      <c r="N47" t="s">
        <v>265</v>
      </c>
      <c r="O47" t="s">
        <v>10012</v>
      </c>
    </row>
    <row r="48" spans="1:15" x14ac:dyDescent="0.25">
      <c r="A48">
        <v>1</v>
      </c>
      <c r="B48">
        <v>46</v>
      </c>
      <c r="F48" t="s">
        <v>444</v>
      </c>
      <c r="G48" t="s">
        <v>674</v>
      </c>
      <c r="N48" t="s">
        <v>444</v>
      </c>
      <c r="O48" t="s">
        <v>10012</v>
      </c>
    </row>
    <row r="49" spans="1:15" x14ac:dyDescent="0.25">
      <c r="A49">
        <v>1</v>
      </c>
      <c r="B49">
        <v>47</v>
      </c>
      <c r="F49" s="77" t="s">
        <v>1084</v>
      </c>
      <c r="G49" s="77" t="s">
        <v>1146</v>
      </c>
      <c r="N49" t="s">
        <v>1084</v>
      </c>
      <c r="O49" t="s">
        <v>10011</v>
      </c>
    </row>
    <row r="50" spans="1:15" x14ac:dyDescent="0.25">
      <c r="A50">
        <v>1</v>
      </c>
      <c r="B50">
        <v>48</v>
      </c>
      <c r="F50" s="93" t="s">
        <v>1099</v>
      </c>
      <c r="G50" s="77" t="s">
        <v>1161</v>
      </c>
      <c r="N50" t="s">
        <v>1099</v>
      </c>
      <c r="O50" t="s">
        <v>10011</v>
      </c>
    </row>
    <row r="51" spans="1:15" x14ac:dyDescent="0.25">
      <c r="A51">
        <v>1</v>
      </c>
      <c r="B51">
        <v>49</v>
      </c>
      <c r="F51" t="s">
        <v>469</v>
      </c>
      <c r="G51" t="s">
        <v>675</v>
      </c>
      <c r="N51" t="s">
        <v>469</v>
      </c>
      <c r="O51" t="s">
        <v>10012</v>
      </c>
    </row>
    <row r="52" spans="1:15" x14ac:dyDescent="0.25">
      <c r="A52">
        <v>1</v>
      </c>
      <c r="B52">
        <v>50</v>
      </c>
      <c r="F52" t="s">
        <v>241</v>
      </c>
      <c r="G52" t="s">
        <v>676</v>
      </c>
      <c r="N52" t="s">
        <v>241</v>
      </c>
      <c r="O52" t="s">
        <v>10012</v>
      </c>
    </row>
    <row r="53" spans="1:15" x14ac:dyDescent="0.25">
      <c r="A53">
        <v>1</v>
      </c>
      <c r="B53">
        <v>51</v>
      </c>
      <c r="F53" t="s">
        <v>460</v>
      </c>
      <c r="G53" t="s">
        <v>677</v>
      </c>
      <c r="N53" t="s">
        <v>460</v>
      </c>
      <c r="O53" t="s">
        <v>10012</v>
      </c>
    </row>
    <row r="54" spans="1:15" x14ac:dyDescent="0.25">
      <c r="A54">
        <v>1</v>
      </c>
      <c r="B54">
        <v>52</v>
      </c>
      <c r="F54" t="s">
        <v>237</v>
      </c>
      <c r="G54" t="s">
        <v>678</v>
      </c>
      <c r="N54" t="s">
        <v>237</v>
      </c>
      <c r="O54" t="s">
        <v>10012</v>
      </c>
    </row>
    <row r="55" spans="1:15" x14ac:dyDescent="0.25">
      <c r="A55">
        <v>1</v>
      </c>
      <c r="B55">
        <v>53</v>
      </c>
      <c r="F55" s="77" t="s">
        <v>8295</v>
      </c>
      <c r="G55" s="77" t="s">
        <v>8299</v>
      </c>
      <c r="N55" t="s">
        <v>8295</v>
      </c>
      <c r="O55" t="s">
        <v>10011</v>
      </c>
    </row>
    <row r="56" spans="1:15" x14ac:dyDescent="0.25">
      <c r="A56">
        <v>1</v>
      </c>
      <c r="B56">
        <v>54</v>
      </c>
      <c r="F56" t="s">
        <v>181</v>
      </c>
      <c r="G56" s="77" t="s">
        <v>10296</v>
      </c>
      <c r="N56" t="s">
        <v>181</v>
      </c>
      <c r="O56" t="s">
        <v>10012</v>
      </c>
    </row>
    <row r="57" spans="1:15" x14ac:dyDescent="0.25">
      <c r="A57">
        <v>1</v>
      </c>
      <c r="B57">
        <v>55</v>
      </c>
      <c r="F57" t="s">
        <v>229</v>
      </c>
      <c r="G57" t="s">
        <v>679</v>
      </c>
      <c r="N57" t="s">
        <v>229</v>
      </c>
      <c r="O57" t="s">
        <v>10012</v>
      </c>
    </row>
    <row r="58" spans="1:15" x14ac:dyDescent="0.25">
      <c r="A58">
        <v>1</v>
      </c>
      <c r="B58">
        <v>56</v>
      </c>
      <c r="F58" t="s">
        <v>459</v>
      </c>
      <c r="G58" t="s">
        <v>680</v>
      </c>
      <c r="N58" t="s">
        <v>459</v>
      </c>
      <c r="O58" t="s">
        <v>10012</v>
      </c>
    </row>
    <row r="59" spans="1:15" x14ac:dyDescent="0.25">
      <c r="A59">
        <v>1</v>
      </c>
      <c r="B59">
        <v>57</v>
      </c>
      <c r="F59" s="77" t="s">
        <v>10071</v>
      </c>
      <c r="G59" t="s">
        <v>10072</v>
      </c>
      <c r="N59" t="s">
        <v>10071</v>
      </c>
      <c r="O59" s="77" t="s">
        <v>10011</v>
      </c>
    </row>
    <row r="60" spans="1:15" x14ac:dyDescent="0.25">
      <c r="A60">
        <v>1</v>
      </c>
      <c r="B60">
        <v>58</v>
      </c>
      <c r="F60" t="s">
        <v>182</v>
      </c>
      <c r="G60" t="s">
        <v>681</v>
      </c>
      <c r="N60" t="s">
        <v>182</v>
      </c>
      <c r="O60" t="s">
        <v>10012</v>
      </c>
    </row>
    <row r="61" spans="1:15" x14ac:dyDescent="0.25">
      <c r="A61">
        <v>1</v>
      </c>
      <c r="B61">
        <v>59</v>
      </c>
      <c r="F61" t="s">
        <v>190</v>
      </c>
      <c r="G61" t="s">
        <v>682</v>
      </c>
      <c r="N61" t="s">
        <v>190</v>
      </c>
      <c r="O61" t="s">
        <v>10012</v>
      </c>
    </row>
    <row r="62" spans="1:15" x14ac:dyDescent="0.25">
      <c r="A62">
        <v>1</v>
      </c>
      <c r="B62">
        <v>60</v>
      </c>
      <c r="F62" t="s">
        <v>252</v>
      </c>
      <c r="G62" t="s">
        <v>683</v>
      </c>
      <c r="N62" t="s">
        <v>252</v>
      </c>
      <c r="O62" t="s">
        <v>10012</v>
      </c>
    </row>
    <row r="63" spans="1:15" x14ac:dyDescent="0.25">
      <c r="A63">
        <v>1</v>
      </c>
      <c r="B63">
        <v>61</v>
      </c>
      <c r="F63" s="93" t="s">
        <v>1114</v>
      </c>
      <c r="G63" s="93" t="s">
        <v>1175</v>
      </c>
      <c r="N63" t="s">
        <v>1114</v>
      </c>
      <c r="O63" t="s">
        <v>10011</v>
      </c>
    </row>
    <row r="64" spans="1:15" x14ac:dyDescent="0.25">
      <c r="A64">
        <v>1</v>
      </c>
      <c r="B64">
        <v>62</v>
      </c>
      <c r="F64" t="s">
        <v>198</v>
      </c>
      <c r="G64" t="s">
        <v>684</v>
      </c>
      <c r="N64" t="s">
        <v>198</v>
      </c>
      <c r="O64" t="s">
        <v>10012</v>
      </c>
    </row>
    <row r="65" spans="1:15" x14ac:dyDescent="0.25">
      <c r="A65">
        <v>1</v>
      </c>
      <c r="B65">
        <v>63</v>
      </c>
      <c r="F65" t="s">
        <v>763</v>
      </c>
      <c r="G65" t="s">
        <v>685</v>
      </c>
      <c r="N65" t="s">
        <v>763</v>
      </c>
      <c r="O65" t="s">
        <v>10012</v>
      </c>
    </row>
    <row r="66" spans="1:15" x14ac:dyDescent="0.25">
      <c r="A66">
        <v>1</v>
      </c>
      <c r="B66">
        <v>64</v>
      </c>
      <c r="F66" t="s">
        <v>257</v>
      </c>
      <c r="G66" t="s">
        <v>686</v>
      </c>
      <c r="N66" t="s">
        <v>257</v>
      </c>
      <c r="O66" t="s">
        <v>10012</v>
      </c>
    </row>
    <row r="67" spans="1:15" x14ac:dyDescent="0.25">
      <c r="A67">
        <v>1</v>
      </c>
      <c r="B67">
        <v>65</v>
      </c>
      <c r="F67" s="93" t="s">
        <v>1071</v>
      </c>
      <c r="G67" s="93" t="s">
        <v>10044</v>
      </c>
      <c r="N67" t="s">
        <v>1071</v>
      </c>
      <c r="O67" t="s">
        <v>10011</v>
      </c>
    </row>
    <row r="68" spans="1:15" x14ac:dyDescent="0.25">
      <c r="A68">
        <v>1</v>
      </c>
      <c r="B68">
        <v>66</v>
      </c>
      <c r="F68" t="s">
        <v>224</v>
      </c>
      <c r="G68" t="s">
        <v>687</v>
      </c>
      <c r="N68" t="s">
        <v>224</v>
      </c>
      <c r="O68" t="s">
        <v>10012</v>
      </c>
    </row>
    <row r="69" spans="1:15" x14ac:dyDescent="0.25">
      <c r="A69">
        <v>1</v>
      </c>
      <c r="B69">
        <v>67</v>
      </c>
      <c r="F69" t="s">
        <v>258</v>
      </c>
      <c r="G69" t="s">
        <v>688</v>
      </c>
      <c r="N69" t="s">
        <v>258</v>
      </c>
      <c r="O69" t="s">
        <v>10012</v>
      </c>
    </row>
    <row r="70" spans="1:15" x14ac:dyDescent="0.25">
      <c r="A70">
        <v>1</v>
      </c>
      <c r="B70">
        <v>68</v>
      </c>
      <c r="F70" t="s">
        <v>456</v>
      </c>
      <c r="G70" t="s">
        <v>689</v>
      </c>
      <c r="N70" t="s">
        <v>456</v>
      </c>
      <c r="O70" t="s">
        <v>10012</v>
      </c>
    </row>
    <row r="71" spans="1:15" x14ac:dyDescent="0.25">
      <c r="A71">
        <v>1</v>
      </c>
      <c r="B71">
        <v>69</v>
      </c>
      <c r="F71" s="93" t="s">
        <v>1100</v>
      </c>
      <c r="G71" s="93" t="s">
        <v>1162</v>
      </c>
      <c r="N71" t="s">
        <v>1100</v>
      </c>
      <c r="O71" t="s">
        <v>10011</v>
      </c>
    </row>
    <row r="72" spans="1:15" x14ac:dyDescent="0.25">
      <c r="A72">
        <v>1</v>
      </c>
      <c r="B72">
        <v>70</v>
      </c>
      <c r="F72" s="93" t="s">
        <v>1063</v>
      </c>
      <c r="G72" s="93" t="s">
        <v>1128</v>
      </c>
      <c r="N72" t="s">
        <v>1063</v>
      </c>
      <c r="O72" t="s">
        <v>10011</v>
      </c>
    </row>
    <row r="73" spans="1:15" x14ac:dyDescent="0.25">
      <c r="A73">
        <v>1</v>
      </c>
      <c r="B73">
        <v>71</v>
      </c>
      <c r="F73" t="s">
        <v>189</v>
      </c>
      <c r="G73" t="s">
        <v>22</v>
      </c>
      <c r="N73" t="s">
        <v>189</v>
      </c>
      <c r="O73" t="s">
        <v>10012</v>
      </c>
    </row>
    <row r="74" spans="1:15" x14ac:dyDescent="0.25">
      <c r="A74">
        <v>1</v>
      </c>
      <c r="B74">
        <v>72</v>
      </c>
      <c r="F74" s="93" t="s">
        <v>1092</v>
      </c>
      <c r="G74" s="93" t="s">
        <v>1154</v>
      </c>
      <c r="N74" t="s">
        <v>1092</v>
      </c>
      <c r="O74" t="s">
        <v>10011</v>
      </c>
    </row>
    <row r="75" spans="1:15" x14ac:dyDescent="0.25">
      <c r="A75">
        <v>1</v>
      </c>
      <c r="B75">
        <v>73</v>
      </c>
      <c r="F75" t="s">
        <v>464</v>
      </c>
      <c r="G75" t="s">
        <v>352</v>
      </c>
      <c r="N75" t="s">
        <v>464</v>
      </c>
      <c r="O75" t="s">
        <v>10012</v>
      </c>
    </row>
    <row r="76" spans="1:15" x14ac:dyDescent="0.25">
      <c r="A76">
        <v>1</v>
      </c>
      <c r="B76">
        <v>74</v>
      </c>
      <c r="F76" s="93" t="s">
        <v>1072</v>
      </c>
      <c r="G76" s="93" t="s">
        <v>1134</v>
      </c>
      <c r="N76" t="s">
        <v>1072</v>
      </c>
      <c r="O76" t="s">
        <v>10011</v>
      </c>
    </row>
    <row r="77" spans="1:15" x14ac:dyDescent="0.25">
      <c r="A77">
        <v>1</v>
      </c>
      <c r="B77">
        <v>75</v>
      </c>
      <c r="F77" t="s">
        <v>275</v>
      </c>
      <c r="G77" t="s">
        <v>353</v>
      </c>
      <c r="N77" t="s">
        <v>275</v>
      </c>
      <c r="O77" t="s">
        <v>10012</v>
      </c>
    </row>
    <row r="78" spans="1:15" x14ac:dyDescent="0.25">
      <c r="A78">
        <v>1</v>
      </c>
      <c r="B78">
        <v>76</v>
      </c>
      <c r="F78" t="s">
        <v>279</v>
      </c>
      <c r="G78" t="s">
        <v>10298</v>
      </c>
      <c r="N78" t="s">
        <v>279</v>
      </c>
      <c r="O78" t="s">
        <v>10012</v>
      </c>
    </row>
    <row r="79" spans="1:15" x14ac:dyDescent="0.25">
      <c r="A79">
        <v>1</v>
      </c>
      <c r="B79">
        <v>77</v>
      </c>
      <c r="F79" t="s">
        <v>216</v>
      </c>
      <c r="G79" t="s">
        <v>354</v>
      </c>
      <c r="N79" t="s">
        <v>216</v>
      </c>
      <c r="O79" t="s">
        <v>10012</v>
      </c>
    </row>
    <row r="80" spans="1:15" x14ac:dyDescent="0.25">
      <c r="A80">
        <v>1</v>
      </c>
      <c r="B80">
        <v>78</v>
      </c>
      <c r="F80" s="93" t="s">
        <v>1115</v>
      </c>
      <c r="G80" s="93" t="s">
        <v>1176</v>
      </c>
      <c r="N80" t="s">
        <v>1115</v>
      </c>
      <c r="O80" t="s">
        <v>10011</v>
      </c>
    </row>
    <row r="81" spans="1:15" x14ac:dyDescent="0.25">
      <c r="A81">
        <v>1</v>
      </c>
      <c r="B81">
        <v>79</v>
      </c>
      <c r="F81" s="93" t="s">
        <v>1116</v>
      </c>
      <c r="G81" s="93" t="s">
        <v>1177</v>
      </c>
      <c r="N81" t="s">
        <v>1116</v>
      </c>
      <c r="O81" t="s">
        <v>10011</v>
      </c>
    </row>
    <row r="82" spans="1:15" x14ac:dyDescent="0.25">
      <c r="A82">
        <v>1</v>
      </c>
      <c r="B82">
        <v>80</v>
      </c>
      <c r="F82" t="s">
        <v>262</v>
      </c>
      <c r="G82" t="s">
        <v>355</v>
      </c>
      <c r="N82" t="s">
        <v>262</v>
      </c>
      <c r="O82" t="s">
        <v>10012</v>
      </c>
    </row>
    <row r="83" spans="1:15" x14ac:dyDescent="0.25">
      <c r="A83">
        <v>1</v>
      </c>
      <c r="B83">
        <v>81</v>
      </c>
      <c r="F83" t="s">
        <v>243</v>
      </c>
      <c r="G83" t="s">
        <v>356</v>
      </c>
      <c r="N83" t="s">
        <v>243</v>
      </c>
      <c r="O83" t="s">
        <v>10012</v>
      </c>
    </row>
    <row r="84" spans="1:15" x14ac:dyDescent="0.25">
      <c r="A84">
        <v>1</v>
      </c>
      <c r="B84">
        <v>82</v>
      </c>
      <c r="F84" t="s">
        <v>442</v>
      </c>
      <c r="G84" t="s">
        <v>357</v>
      </c>
      <c r="N84" t="s">
        <v>442</v>
      </c>
      <c r="O84" t="s">
        <v>10012</v>
      </c>
    </row>
    <row r="85" spans="1:15" x14ac:dyDescent="0.25">
      <c r="A85">
        <v>1</v>
      </c>
      <c r="B85">
        <v>83</v>
      </c>
      <c r="F85" s="93" t="s">
        <v>1073</v>
      </c>
      <c r="G85" s="93" t="s">
        <v>1135</v>
      </c>
      <c r="N85" t="s">
        <v>1073</v>
      </c>
      <c r="O85" t="s">
        <v>10011</v>
      </c>
    </row>
    <row r="86" spans="1:15" x14ac:dyDescent="0.25">
      <c r="A86">
        <v>1</v>
      </c>
      <c r="B86">
        <v>84</v>
      </c>
      <c r="F86" t="s">
        <v>234</v>
      </c>
      <c r="G86" t="s">
        <v>358</v>
      </c>
      <c r="N86" t="s">
        <v>234</v>
      </c>
      <c r="O86" t="s">
        <v>10012</v>
      </c>
    </row>
    <row r="87" spans="1:15" x14ac:dyDescent="0.25">
      <c r="A87">
        <v>1</v>
      </c>
      <c r="B87">
        <v>85</v>
      </c>
      <c r="F87" s="93" t="s">
        <v>1074</v>
      </c>
      <c r="G87" s="93" t="s">
        <v>1136</v>
      </c>
      <c r="N87" t="s">
        <v>1074</v>
      </c>
      <c r="O87" t="s">
        <v>10011</v>
      </c>
    </row>
    <row r="88" spans="1:15" x14ac:dyDescent="0.25">
      <c r="A88">
        <v>1</v>
      </c>
      <c r="B88">
        <v>86</v>
      </c>
      <c r="F88" s="93" t="s">
        <v>1110</v>
      </c>
      <c r="G88" s="93" t="s">
        <v>1171</v>
      </c>
      <c r="N88" t="s">
        <v>1110</v>
      </c>
      <c r="O88" t="s">
        <v>10011</v>
      </c>
    </row>
    <row r="89" spans="1:15" x14ac:dyDescent="0.25">
      <c r="A89">
        <v>1</v>
      </c>
      <c r="B89">
        <v>87</v>
      </c>
      <c r="F89" t="s">
        <v>191</v>
      </c>
      <c r="G89" t="s">
        <v>359</v>
      </c>
      <c r="N89" t="s">
        <v>191</v>
      </c>
      <c r="O89" t="s">
        <v>10012</v>
      </c>
    </row>
    <row r="90" spans="1:15" x14ac:dyDescent="0.25">
      <c r="A90">
        <v>1</v>
      </c>
      <c r="B90">
        <v>88</v>
      </c>
      <c r="F90" s="77" t="s">
        <v>1101</v>
      </c>
      <c r="G90" s="77" t="s">
        <v>1163</v>
      </c>
      <c r="N90" t="s">
        <v>1101</v>
      </c>
      <c r="O90" t="s">
        <v>10011</v>
      </c>
    </row>
    <row r="91" spans="1:15" x14ac:dyDescent="0.25">
      <c r="A91">
        <v>1</v>
      </c>
      <c r="B91">
        <v>89</v>
      </c>
      <c r="F91" t="s">
        <v>225</v>
      </c>
      <c r="G91" t="s">
        <v>1041</v>
      </c>
      <c r="N91" t="s">
        <v>225</v>
      </c>
      <c r="O91" t="s">
        <v>10012</v>
      </c>
    </row>
    <row r="92" spans="1:15" x14ac:dyDescent="0.25">
      <c r="A92">
        <v>1</v>
      </c>
      <c r="B92">
        <v>90</v>
      </c>
      <c r="F92" s="77" t="s">
        <v>1102</v>
      </c>
      <c r="G92" s="77" t="s">
        <v>1164</v>
      </c>
      <c r="N92" t="s">
        <v>1102</v>
      </c>
      <c r="O92" t="s">
        <v>10011</v>
      </c>
    </row>
    <row r="93" spans="1:15" x14ac:dyDescent="0.25">
      <c r="A93">
        <v>1</v>
      </c>
      <c r="B93">
        <v>91</v>
      </c>
      <c r="F93" s="93" t="s">
        <v>1064</v>
      </c>
      <c r="G93" s="93" t="s">
        <v>1129</v>
      </c>
      <c r="N93" t="s">
        <v>1064</v>
      </c>
      <c r="O93" t="s">
        <v>10011</v>
      </c>
    </row>
    <row r="94" spans="1:15" x14ac:dyDescent="0.25">
      <c r="A94">
        <v>1</v>
      </c>
      <c r="B94">
        <v>92</v>
      </c>
      <c r="F94" t="s">
        <v>448</v>
      </c>
      <c r="G94" t="s">
        <v>1020</v>
      </c>
      <c r="N94" t="s">
        <v>448</v>
      </c>
      <c r="O94" t="s">
        <v>10012</v>
      </c>
    </row>
    <row r="95" spans="1:15" x14ac:dyDescent="0.25">
      <c r="A95">
        <v>1</v>
      </c>
      <c r="B95">
        <v>93</v>
      </c>
      <c r="F95" t="s">
        <v>209</v>
      </c>
      <c r="G95" t="s">
        <v>1021</v>
      </c>
      <c r="N95" t="s">
        <v>209</v>
      </c>
      <c r="O95" t="s">
        <v>10012</v>
      </c>
    </row>
    <row r="96" spans="1:15" x14ac:dyDescent="0.25">
      <c r="A96">
        <v>1</v>
      </c>
      <c r="B96">
        <v>94</v>
      </c>
      <c r="F96" s="77" t="s">
        <v>9835</v>
      </c>
      <c r="G96" s="77" t="s">
        <v>9836</v>
      </c>
      <c r="N96" t="s">
        <v>9835</v>
      </c>
      <c r="O96" t="s">
        <v>10012</v>
      </c>
    </row>
    <row r="97" spans="1:15" x14ac:dyDescent="0.25">
      <c r="A97">
        <v>1</v>
      </c>
      <c r="B97">
        <v>95</v>
      </c>
      <c r="F97" t="s">
        <v>454</v>
      </c>
      <c r="G97" t="s">
        <v>1022</v>
      </c>
      <c r="N97" t="s">
        <v>454</v>
      </c>
      <c r="O97" t="s">
        <v>10012</v>
      </c>
    </row>
    <row r="98" spans="1:15" x14ac:dyDescent="0.25">
      <c r="A98">
        <v>1</v>
      </c>
      <c r="B98">
        <v>96</v>
      </c>
      <c r="F98" t="s">
        <v>467</v>
      </c>
      <c r="G98" t="s">
        <v>1023</v>
      </c>
      <c r="N98" t="s">
        <v>467</v>
      </c>
      <c r="O98" t="s">
        <v>10012</v>
      </c>
    </row>
    <row r="99" spans="1:15" x14ac:dyDescent="0.25">
      <c r="A99">
        <v>1</v>
      </c>
      <c r="B99">
        <v>97</v>
      </c>
      <c r="F99" t="s">
        <v>10205</v>
      </c>
      <c r="G99" t="s">
        <v>10206</v>
      </c>
      <c r="N99" t="s">
        <v>10205</v>
      </c>
      <c r="O99" t="s">
        <v>10012</v>
      </c>
    </row>
    <row r="100" spans="1:15" x14ac:dyDescent="0.25">
      <c r="A100">
        <v>1</v>
      </c>
      <c r="B100">
        <v>98</v>
      </c>
      <c r="F100" t="s">
        <v>267</v>
      </c>
      <c r="G100" t="s">
        <v>1024</v>
      </c>
      <c r="N100" t="s">
        <v>267</v>
      </c>
      <c r="O100" t="s">
        <v>10012</v>
      </c>
    </row>
    <row r="101" spans="1:15" x14ac:dyDescent="0.25">
      <c r="A101">
        <v>1</v>
      </c>
      <c r="B101">
        <v>99</v>
      </c>
      <c r="F101" s="93" t="s">
        <v>1111</v>
      </c>
      <c r="G101" s="93" t="s">
        <v>1172</v>
      </c>
      <c r="N101" t="s">
        <v>1111</v>
      </c>
      <c r="O101" t="s">
        <v>10011</v>
      </c>
    </row>
    <row r="102" spans="1:15" x14ac:dyDescent="0.25">
      <c r="A102">
        <v>1</v>
      </c>
      <c r="B102">
        <v>100</v>
      </c>
      <c r="F102" t="s">
        <v>450</v>
      </c>
      <c r="G102" t="s">
        <v>1025</v>
      </c>
      <c r="N102" t="s">
        <v>450</v>
      </c>
      <c r="O102" t="s">
        <v>10012</v>
      </c>
    </row>
    <row r="103" spans="1:15" x14ac:dyDescent="0.25">
      <c r="A103">
        <v>1</v>
      </c>
      <c r="B103">
        <v>101</v>
      </c>
      <c r="F103" t="s">
        <v>270</v>
      </c>
      <c r="G103" t="s">
        <v>1026</v>
      </c>
      <c r="N103" t="s">
        <v>270</v>
      </c>
      <c r="O103" t="s">
        <v>10012</v>
      </c>
    </row>
    <row r="104" spans="1:15" x14ac:dyDescent="0.25">
      <c r="A104">
        <v>1</v>
      </c>
      <c r="B104">
        <v>102</v>
      </c>
      <c r="F104" t="s">
        <v>230</v>
      </c>
      <c r="G104" t="s">
        <v>1027</v>
      </c>
      <c r="N104" t="s">
        <v>230</v>
      </c>
      <c r="O104" t="s">
        <v>10012</v>
      </c>
    </row>
    <row r="105" spans="1:15" x14ac:dyDescent="0.25">
      <c r="A105">
        <v>1</v>
      </c>
      <c r="B105">
        <v>103</v>
      </c>
      <c r="F105" s="93" t="s">
        <v>1067</v>
      </c>
      <c r="G105" s="93" t="s">
        <v>10291</v>
      </c>
      <c r="N105" t="s">
        <v>1067</v>
      </c>
      <c r="O105" t="s">
        <v>10011</v>
      </c>
    </row>
    <row r="106" spans="1:15" x14ac:dyDescent="0.25">
      <c r="A106">
        <v>1</v>
      </c>
      <c r="B106">
        <v>104</v>
      </c>
      <c r="F106" t="s">
        <v>179</v>
      </c>
      <c r="G106" t="s">
        <v>360</v>
      </c>
      <c r="N106" t="s">
        <v>179</v>
      </c>
      <c r="O106" t="s">
        <v>10012</v>
      </c>
    </row>
    <row r="107" spans="1:15" x14ac:dyDescent="0.25">
      <c r="A107">
        <v>1</v>
      </c>
      <c r="B107">
        <v>105</v>
      </c>
      <c r="F107" t="s">
        <v>266</v>
      </c>
      <c r="G107" t="s">
        <v>361</v>
      </c>
      <c r="N107" t="s">
        <v>266</v>
      </c>
      <c r="O107" t="s">
        <v>10012</v>
      </c>
    </row>
    <row r="108" spans="1:15" x14ac:dyDescent="0.25">
      <c r="A108">
        <v>1</v>
      </c>
      <c r="B108">
        <v>106</v>
      </c>
      <c r="F108" t="s">
        <v>253</v>
      </c>
      <c r="G108" t="s">
        <v>362</v>
      </c>
      <c r="N108" t="s">
        <v>253</v>
      </c>
      <c r="O108" t="s">
        <v>10012</v>
      </c>
    </row>
    <row r="109" spans="1:15" x14ac:dyDescent="0.25">
      <c r="A109">
        <v>1</v>
      </c>
      <c r="B109">
        <v>107</v>
      </c>
      <c r="F109" s="93" t="s">
        <v>1065</v>
      </c>
      <c r="G109" s="93" t="s">
        <v>1130</v>
      </c>
      <c r="N109" t="s">
        <v>1065</v>
      </c>
      <c r="O109" t="s">
        <v>10011</v>
      </c>
    </row>
    <row r="110" spans="1:15" x14ac:dyDescent="0.25">
      <c r="A110">
        <v>1</v>
      </c>
      <c r="B110">
        <v>108</v>
      </c>
      <c r="F110" s="93" t="s">
        <v>1103</v>
      </c>
      <c r="G110" s="93" t="s">
        <v>1165</v>
      </c>
      <c r="N110" t="s">
        <v>1103</v>
      </c>
      <c r="O110" t="s">
        <v>10011</v>
      </c>
    </row>
    <row r="111" spans="1:15" x14ac:dyDescent="0.25">
      <c r="A111">
        <v>1</v>
      </c>
      <c r="B111">
        <v>109</v>
      </c>
      <c r="F111" t="s">
        <v>458</v>
      </c>
      <c r="G111" t="s">
        <v>363</v>
      </c>
      <c r="N111" t="s">
        <v>458</v>
      </c>
      <c r="O111" t="s">
        <v>10012</v>
      </c>
    </row>
    <row r="112" spans="1:15" x14ac:dyDescent="0.25">
      <c r="A112">
        <v>1</v>
      </c>
      <c r="B112">
        <v>110</v>
      </c>
      <c r="F112" t="s">
        <v>261</v>
      </c>
      <c r="G112" t="s">
        <v>851</v>
      </c>
      <c r="N112" t="s">
        <v>261</v>
      </c>
      <c r="O112" t="s">
        <v>10012</v>
      </c>
    </row>
    <row r="113" spans="1:15" x14ac:dyDescent="0.25">
      <c r="A113">
        <v>1</v>
      </c>
      <c r="B113">
        <v>111</v>
      </c>
      <c r="F113" s="93" t="s">
        <v>1055</v>
      </c>
      <c r="G113" s="93" t="s">
        <v>1121</v>
      </c>
      <c r="N113" t="s">
        <v>1055</v>
      </c>
      <c r="O113" t="s">
        <v>10011</v>
      </c>
    </row>
    <row r="114" spans="1:15" x14ac:dyDescent="0.25">
      <c r="A114">
        <v>1</v>
      </c>
      <c r="B114">
        <v>112</v>
      </c>
      <c r="F114" t="s">
        <v>440</v>
      </c>
      <c r="G114" t="s">
        <v>852</v>
      </c>
      <c r="N114" t="s">
        <v>440</v>
      </c>
      <c r="O114" t="s">
        <v>10012</v>
      </c>
    </row>
    <row r="115" spans="1:15" x14ac:dyDescent="0.25">
      <c r="A115">
        <v>1</v>
      </c>
      <c r="B115">
        <v>113</v>
      </c>
      <c r="F115" s="93" t="s">
        <v>1104</v>
      </c>
      <c r="G115" t="s">
        <v>9873</v>
      </c>
      <c r="N115" t="s">
        <v>1104</v>
      </c>
      <c r="O115" t="s">
        <v>10011</v>
      </c>
    </row>
    <row r="116" spans="1:15" x14ac:dyDescent="0.25">
      <c r="A116">
        <v>1</v>
      </c>
      <c r="B116">
        <v>114</v>
      </c>
      <c r="F116" t="s">
        <v>461</v>
      </c>
      <c r="G116" t="s">
        <v>853</v>
      </c>
      <c r="N116" t="s">
        <v>461</v>
      </c>
      <c r="O116" t="s">
        <v>10012</v>
      </c>
    </row>
    <row r="117" spans="1:15" x14ac:dyDescent="0.25">
      <c r="A117">
        <v>1</v>
      </c>
      <c r="B117">
        <v>115</v>
      </c>
      <c r="F117" t="s">
        <v>215</v>
      </c>
      <c r="G117" t="s">
        <v>10064</v>
      </c>
      <c r="N117" t="s">
        <v>215</v>
      </c>
      <c r="O117" t="s">
        <v>10012</v>
      </c>
    </row>
    <row r="118" spans="1:15" x14ac:dyDescent="0.25">
      <c r="A118">
        <v>1</v>
      </c>
      <c r="B118">
        <v>116</v>
      </c>
      <c r="F118" s="93" t="s">
        <v>1068</v>
      </c>
      <c r="G118" s="93" t="s">
        <v>10068</v>
      </c>
      <c r="N118" t="s">
        <v>1068</v>
      </c>
      <c r="O118" t="s">
        <v>10011</v>
      </c>
    </row>
    <row r="119" spans="1:15" x14ac:dyDescent="0.25">
      <c r="A119">
        <v>1</v>
      </c>
      <c r="B119">
        <v>117</v>
      </c>
      <c r="F119" t="s">
        <v>263</v>
      </c>
      <c r="G119" t="s">
        <v>854</v>
      </c>
      <c r="N119" t="s">
        <v>263</v>
      </c>
      <c r="O119" t="s">
        <v>10012</v>
      </c>
    </row>
    <row r="120" spans="1:15" x14ac:dyDescent="0.25">
      <c r="A120">
        <v>1</v>
      </c>
      <c r="B120">
        <v>118</v>
      </c>
      <c r="F120" s="93" t="s">
        <v>1066</v>
      </c>
      <c r="G120" s="93" t="s">
        <v>1131</v>
      </c>
      <c r="N120" t="s">
        <v>1066</v>
      </c>
      <c r="O120" t="s">
        <v>10011</v>
      </c>
    </row>
    <row r="121" spans="1:15" x14ac:dyDescent="0.25">
      <c r="A121">
        <v>1</v>
      </c>
      <c r="B121">
        <v>119</v>
      </c>
      <c r="F121" t="s">
        <v>452</v>
      </c>
      <c r="G121" t="s">
        <v>855</v>
      </c>
      <c r="N121" t="s">
        <v>452</v>
      </c>
      <c r="O121" t="s">
        <v>10012</v>
      </c>
    </row>
    <row r="122" spans="1:15" x14ac:dyDescent="0.25">
      <c r="A122">
        <v>1</v>
      </c>
      <c r="B122">
        <v>120</v>
      </c>
      <c r="F122" t="s">
        <v>240</v>
      </c>
      <c r="G122" t="s">
        <v>856</v>
      </c>
      <c r="N122" t="s">
        <v>240</v>
      </c>
      <c r="O122" t="s">
        <v>10012</v>
      </c>
    </row>
    <row r="123" spans="1:15" x14ac:dyDescent="0.25">
      <c r="A123">
        <v>1</v>
      </c>
      <c r="B123">
        <v>121</v>
      </c>
      <c r="F123" s="93" t="s">
        <v>1075</v>
      </c>
      <c r="G123" s="93" t="s">
        <v>1137</v>
      </c>
      <c r="N123" t="s">
        <v>1075</v>
      </c>
      <c r="O123" t="s">
        <v>10011</v>
      </c>
    </row>
    <row r="124" spans="1:15" x14ac:dyDescent="0.25">
      <c r="A124">
        <v>1</v>
      </c>
      <c r="B124">
        <v>122</v>
      </c>
      <c r="F124" t="s">
        <v>199</v>
      </c>
      <c r="G124" t="s">
        <v>1006</v>
      </c>
      <c r="N124" t="s">
        <v>199</v>
      </c>
      <c r="O124" t="s">
        <v>10012</v>
      </c>
    </row>
    <row r="125" spans="1:15" x14ac:dyDescent="0.25">
      <c r="A125">
        <v>1</v>
      </c>
      <c r="B125">
        <v>123</v>
      </c>
      <c r="F125" t="s">
        <v>474</v>
      </c>
      <c r="G125" t="s">
        <v>857</v>
      </c>
      <c r="N125" t="s">
        <v>474</v>
      </c>
      <c r="O125" t="s">
        <v>10012</v>
      </c>
    </row>
    <row r="126" spans="1:15" x14ac:dyDescent="0.25">
      <c r="A126">
        <v>1</v>
      </c>
      <c r="B126">
        <v>124</v>
      </c>
      <c r="F126" s="93" t="s">
        <v>1105</v>
      </c>
      <c r="G126" s="93" t="s">
        <v>1166</v>
      </c>
      <c r="N126" t="s">
        <v>1105</v>
      </c>
      <c r="O126" t="s">
        <v>10011</v>
      </c>
    </row>
    <row r="127" spans="1:15" x14ac:dyDescent="0.25">
      <c r="A127">
        <v>1</v>
      </c>
      <c r="B127">
        <v>125</v>
      </c>
      <c r="F127" s="93" t="s">
        <v>1085</v>
      </c>
      <c r="G127" s="93" t="s">
        <v>1147</v>
      </c>
      <c r="N127" t="s">
        <v>1085</v>
      </c>
      <c r="O127" t="s">
        <v>10011</v>
      </c>
    </row>
    <row r="128" spans="1:15" x14ac:dyDescent="0.25">
      <c r="A128">
        <v>1</v>
      </c>
      <c r="B128">
        <v>126</v>
      </c>
      <c r="F128" t="s">
        <v>174</v>
      </c>
      <c r="G128" t="s">
        <v>858</v>
      </c>
      <c r="N128" t="s">
        <v>174</v>
      </c>
      <c r="O128" t="s">
        <v>10012</v>
      </c>
    </row>
    <row r="129" spans="1:15" x14ac:dyDescent="0.25">
      <c r="A129">
        <v>1</v>
      </c>
      <c r="B129">
        <v>127</v>
      </c>
      <c r="F129" s="77" t="s">
        <v>1056</v>
      </c>
      <c r="G129" s="7" t="s">
        <v>1122</v>
      </c>
      <c r="N129" t="s">
        <v>1056</v>
      </c>
      <c r="O129" t="s">
        <v>10011</v>
      </c>
    </row>
    <row r="130" spans="1:15" x14ac:dyDescent="0.25">
      <c r="A130">
        <v>1</v>
      </c>
      <c r="B130">
        <v>128</v>
      </c>
      <c r="F130" t="s">
        <v>837</v>
      </c>
      <c r="G130" t="s">
        <v>859</v>
      </c>
      <c r="N130" t="s">
        <v>837</v>
      </c>
      <c r="O130" t="s">
        <v>10012</v>
      </c>
    </row>
    <row r="131" spans="1:15" x14ac:dyDescent="0.25">
      <c r="A131">
        <v>1</v>
      </c>
      <c r="B131">
        <v>129</v>
      </c>
      <c r="F131" t="s">
        <v>463</v>
      </c>
      <c r="G131" t="s">
        <v>860</v>
      </c>
      <c r="N131" t="s">
        <v>463</v>
      </c>
      <c r="O131" t="s">
        <v>10012</v>
      </c>
    </row>
    <row r="132" spans="1:15" x14ac:dyDescent="0.25">
      <c r="A132">
        <v>1</v>
      </c>
      <c r="B132">
        <v>130</v>
      </c>
      <c r="F132" s="93" t="s">
        <v>1076</v>
      </c>
      <c r="G132" s="93" t="s">
        <v>1138</v>
      </c>
      <c r="N132" t="s">
        <v>1076</v>
      </c>
      <c r="O132" t="s">
        <v>10011</v>
      </c>
    </row>
    <row r="133" spans="1:15" x14ac:dyDescent="0.25">
      <c r="A133">
        <v>1</v>
      </c>
      <c r="B133">
        <v>131</v>
      </c>
      <c r="F133" t="s">
        <v>245</v>
      </c>
      <c r="G133" t="s">
        <v>861</v>
      </c>
      <c r="N133" t="s">
        <v>245</v>
      </c>
      <c r="O133" t="s">
        <v>10012</v>
      </c>
    </row>
    <row r="134" spans="1:15" x14ac:dyDescent="0.25">
      <c r="A134">
        <v>1</v>
      </c>
      <c r="B134">
        <v>132</v>
      </c>
      <c r="F134" t="s">
        <v>178</v>
      </c>
      <c r="G134" t="s">
        <v>862</v>
      </c>
      <c r="N134" t="s">
        <v>178</v>
      </c>
      <c r="O134" t="s">
        <v>10012</v>
      </c>
    </row>
    <row r="135" spans="1:15" x14ac:dyDescent="0.25">
      <c r="A135">
        <v>1</v>
      </c>
      <c r="B135">
        <v>133</v>
      </c>
      <c r="F135" t="s">
        <v>222</v>
      </c>
      <c r="G135" t="s">
        <v>863</v>
      </c>
      <c r="N135" t="s">
        <v>222</v>
      </c>
      <c r="O135" t="s">
        <v>10012</v>
      </c>
    </row>
    <row r="136" spans="1:15" x14ac:dyDescent="0.25">
      <c r="A136">
        <v>1</v>
      </c>
      <c r="B136">
        <v>134</v>
      </c>
      <c r="F136" t="s">
        <v>268</v>
      </c>
      <c r="G136" t="s">
        <v>864</v>
      </c>
      <c r="N136" t="s">
        <v>268</v>
      </c>
      <c r="O136" t="s">
        <v>10012</v>
      </c>
    </row>
    <row r="137" spans="1:15" x14ac:dyDescent="0.25">
      <c r="A137">
        <v>1</v>
      </c>
      <c r="B137">
        <v>135</v>
      </c>
      <c r="F137" s="93" t="s">
        <v>1077</v>
      </c>
      <c r="G137" s="93" t="s">
        <v>1139</v>
      </c>
      <c r="N137" t="s">
        <v>1077</v>
      </c>
      <c r="O137" t="s">
        <v>10011</v>
      </c>
    </row>
    <row r="138" spans="1:15" x14ac:dyDescent="0.25">
      <c r="A138">
        <v>1</v>
      </c>
      <c r="B138">
        <v>136</v>
      </c>
      <c r="F138" t="s">
        <v>223</v>
      </c>
      <c r="G138" t="s">
        <v>865</v>
      </c>
      <c r="N138" t="s">
        <v>223</v>
      </c>
      <c r="O138" t="s">
        <v>10012</v>
      </c>
    </row>
    <row r="139" spans="1:15" x14ac:dyDescent="0.25">
      <c r="A139">
        <v>1</v>
      </c>
      <c r="B139">
        <v>137</v>
      </c>
      <c r="F139" t="s">
        <v>196</v>
      </c>
      <c r="G139" t="s">
        <v>866</v>
      </c>
      <c r="N139" t="s">
        <v>196</v>
      </c>
      <c r="O139" t="s">
        <v>10012</v>
      </c>
    </row>
    <row r="140" spans="1:15" x14ac:dyDescent="0.25">
      <c r="A140">
        <v>1</v>
      </c>
      <c r="B140">
        <v>138</v>
      </c>
      <c r="F140" t="s">
        <v>185</v>
      </c>
      <c r="G140" t="s">
        <v>867</v>
      </c>
      <c r="N140" t="s">
        <v>185</v>
      </c>
      <c r="O140" t="s">
        <v>10012</v>
      </c>
    </row>
    <row r="141" spans="1:15" x14ac:dyDescent="0.25">
      <c r="A141">
        <v>1</v>
      </c>
      <c r="B141">
        <v>139</v>
      </c>
      <c r="F141" t="s">
        <v>219</v>
      </c>
      <c r="G141" t="s">
        <v>868</v>
      </c>
      <c r="N141" t="s">
        <v>219</v>
      </c>
      <c r="O141" t="s">
        <v>10012</v>
      </c>
    </row>
    <row r="142" spans="1:15" x14ac:dyDescent="0.25">
      <c r="A142">
        <v>1</v>
      </c>
      <c r="B142">
        <v>140</v>
      </c>
      <c r="F142" t="s">
        <v>438</v>
      </c>
      <c r="G142" t="s">
        <v>869</v>
      </c>
      <c r="N142" t="s">
        <v>438</v>
      </c>
      <c r="O142" t="s">
        <v>10012</v>
      </c>
    </row>
    <row r="143" spans="1:15" x14ac:dyDescent="0.25">
      <c r="A143">
        <v>1</v>
      </c>
      <c r="B143">
        <v>141</v>
      </c>
      <c r="F143" t="s">
        <v>269</v>
      </c>
      <c r="G143" t="s">
        <v>870</v>
      </c>
      <c r="N143" t="s">
        <v>269</v>
      </c>
      <c r="O143" t="s">
        <v>10012</v>
      </c>
    </row>
    <row r="144" spans="1:15" x14ac:dyDescent="0.25">
      <c r="A144">
        <v>1</v>
      </c>
      <c r="B144">
        <v>142</v>
      </c>
      <c r="F144" t="s">
        <v>439</v>
      </c>
      <c r="G144" t="s">
        <v>871</v>
      </c>
      <c r="N144" t="s">
        <v>439</v>
      </c>
      <c r="O144" t="s">
        <v>10012</v>
      </c>
    </row>
    <row r="145" spans="1:15" x14ac:dyDescent="0.25">
      <c r="A145">
        <v>1</v>
      </c>
      <c r="B145">
        <v>143</v>
      </c>
      <c r="F145" t="s">
        <v>202</v>
      </c>
      <c r="G145" t="s">
        <v>872</v>
      </c>
      <c r="N145" t="s">
        <v>202</v>
      </c>
      <c r="O145" t="s">
        <v>10012</v>
      </c>
    </row>
    <row r="146" spans="1:15" x14ac:dyDescent="0.25">
      <c r="A146">
        <v>1</v>
      </c>
      <c r="B146">
        <v>144</v>
      </c>
      <c r="F146" t="s">
        <v>177</v>
      </c>
      <c r="G146" t="s">
        <v>873</v>
      </c>
      <c r="N146" t="s">
        <v>177</v>
      </c>
      <c r="O146" t="s">
        <v>10012</v>
      </c>
    </row>
    <row r="147" spans="1:15" x14ac:dyDescent="0.25">
      <c r="A147">
        <v>1</v>
      </c>
      <c r="B147">
        <v>145</v>
      </c>
      <c r="F147" t="s">
        <v>254</v>
      </c>
      <c r="G147" t="s">
        <v>874</v>
      </c>
      <c r="N147" t="s">
        <v>254</v>
      </c>
      <c r="O147" t="s">
        <v>10012</v>
      </c>
    </row>
    <row r="148" spans="1:15" x14ac:dyDescent="0.25">
      <c r="A148">
        <v>1</v>
      </c>
      <c r="B148">
        <v>146</v>
      </c>
      <c r="F148" t="s">
        <v>264</v>
      </c>
      <c r="G148" t="s">
        <v>875</v>
      </c>
      <c r="N148" t="s">
        <v>264</v>
      </c>
      <c r="O148" t="s">
        <v>10012</v>
      </c>
    </row>
    <row r="149" spans="1:15" x14ac:dyDescent="0.25">
      <c r="A149">
        <v>1</v>
      </c>
      <c r="B149">
        <v>147</v>
      </c>
      <c r="F149" t="s">
        <v>232</v>
      </c>
      <c r="G149" t="s">
        <v>876</v>
      </c>
      <c r="N149" t="s">
        <v>232</v>
      </c>
      <c r="O149" t="s">
        <v>10012</v>
      </c>
    </row>
    <row r="150" spans="1:15" x14ac:dyDescent="0.25">
      <c r="A150">
        <v>1</v>
      </c>
      <c r="B150">
        <v>148</v>
      </c>
      <c r="F150" t="s">
        <v>175</v>
      </c>
      <c r="G150" t="s">
        <v>877</v>
      </c>
      <c r="N150" t="s">
        <v>175</v>
      </c>
      <c r="O150" t="s">
        <v>10012</v>
      </c>
    </row>
    <row r="151" spans="1:15" x14ac:dyDescent="0.25">
      <c r="A151">
        <v>1</v>
      </c>
      <c r="B151">
        <v>149</v>
      </c>
      <c r="F151" s="93" t="s">
        <v>1078</v>
      </c>
      <c r="G151" s="93" t="s">
        <v>1140</v>
      </c>
      <c r="N151" t="s">
        <v>1078</v>
      </c>
      <c r="O151" t="s">
        <v>10011</v>
      </c>
    </row>
    <row r="152" spans="1:15" x14ac:dyDescent="0.25">
      <c r="A152">
        <v>1</v>
      </c>
      <c r="B152">
        <v>150</v>
      </c>
      <c r="F152" t="s">
        <v>221</v>
      </c>
      <c r="G152" t="s">
        <v>878</v>
      </c>
      <c r="N152" t="s">
        <v>221</v>
      </c>
      <c r="O152" t="s">
        <v>10012</v>
      </c>
    </row>
    <row r="153" spans="1:15" x14ac:dyDescent="0.25">
      <c r="A153">
        <v>1</v>
      </c>
      <c r="B153">
        <v>151</v>
      </c>
      <c r="F153" t="s">
        <v>244</v>
      </c>
      <c r="G153" t="s">
        <v>879</v>
      </c>
      <c r="N153" t="s">
        <v>244</v>
      </c>
      <c r="O153" t="s">
        <v>10012</v>
      </c>
    </row>
    <row r="154" spans="1:15" x14ac:dyDescent="0.25">
      <c r="A154">
        <v>1</v>
      </c>
      <c r="B154">
        <v>152</v>
      </c>
      <c r="F154" t="s">
        <v>238</v>
      </c>
      <c r="G154" t="s">
        <v>880</v>
      </c>
      <c r="N154" t="s">
        <v>238</v>
      </c>
      <c r="O154" t="s">
        <v>10012</v>
      </c>
    </row>
    <row r="155" spans="1:15" x14ac:dyDescent="0.25">
      <c r="A155">
        <v>1</v>
      </c>
      <c r="B155">
        <v>153</v>
      </c>
      <c r="F155" s="93" t="s">
        <v>1106</v>
      </c>
      <c r="G155" s="77" t="s">
        <v>1167</v>
      </c>
      <c r="N155" t="s">
        <v>1106</v>
      </c>
      <c r="O155" t="s">
        <v>10011</v>
      </c>
    </row>
    <row r="156" spans="1:15" x14ac:dyDescent="0.25">
      <c r="A156">
        <v>1</v>
      </c>
      <c r="B156">
        <v>154</v>
      </c>
      <c r="F156" s="93" t="s">
        <v>1117</v>
      </c>
      <c r="G156" s="93" t="s">
        <v>1178</v>
      </c>
      <c r="N156" t="s">
        <v>1117</v>
      </c>
      <c r="O156" t="s">
        <v>10011</v>
      </c>
    </row>
    <row r="157" spans="1:15" x14ac:dyDescent="0.25">
      <c r="A157">
        <v>1</v>
      </c>
      <c r="B157">
        <v>155</v>
      </c>
      <c r="F157" s="93" t="s">
        <v>1086</v>
      </c>
      <c r="G157" s="93" t="s">
        <v>1148</v>
      </c>
      <c r="N157" t="s">
        <v>1086</v>
      </c>
      <c r="O157" t="s">
        <v>10011</v>
      </c>
    </row>
    <row r="158" spans="1:15" x14ac:dyDescent="0.25">
      <c r="A158">
        <v>1</v>
      </c>
      <c r="B158">
        <v>156</v>
      </c>
      <c r="F158" s="93" t="s">
        <v>1057</v>
      </c>
      <c r="G158" s="93" t="s">
        <v>1123</v>
      </c>
      <c r="N158" t="s">
        <v>1057</v>
      </c>
      <c r="O158" t="s">
        <v>10011</v>
      </c>
    </row>
    <row r="159" spans="1:15" x14ac:dyDescent="0.25">
      <c r="A159">
        <v>1</v>
      </c>
      <c r="B159">
        <v>157</v>
      </c>
      <c r="F159" t="s">
        <v>273</v>
      </c>
      <c r="G159" t="s">
        <v>367</v>
      </c>
      <c r="N159" t="s">
        <v>273</v>
      </c>
      <c r="O159" t="s">
        <v>10012</v>
      </c>
    </row>
    <row r="160" spans="1:15" x14ac:dyDescent="0.25">
      <c r="A160">
        <v>1</v>
      </c>
      <c r="B160">
        <v>158</v>
      </c>
      <c r="F160" s="93" t="s">
        <v>10348</v>
      </c>
      <c r="G160" s="77" t="s">
        <v>10349</v>
      </c>
      <c r="N160" t="s">
        <v>184</v>
      </c>
      <c r="O160" t="s">
        <v>10012</v>
      </c>
    </row>
    <row r="161" spans="1:15" x14ac:dyDescent="0.25">
      <c r="A161">
        <v>1</v>
      </c>
      <c r="B161">
        <v>159</v>
      </c>
      <c r="F161" t="s">
        <v>184</v>
      </c>
      <c r="G161" t="s">
        <v>368</v>
      </c>
      <c r="N161" t="s">
        <v>228</v>
      </c>
      <c r="O161" t="s">
        <v>10012</v>
      </c>
    </row>
    <row r="162" spans="1:15" x14ac:dyDescent="0.25">
      <c r="A162">
        <v>1</v>
      </c>
      <c r="B162">
        <v>160</v>
      </c>
      <c r="F162" t="s">
        <v>228</v>
      </c>
      <c r="G162" t="s">
        <v>369</v>
      </c>
      <c r="N162" t="s">
        <v>1093</v>
      </c>
      <c r="O162" t="s">
        <v>10011</v>
      </c>
    </row>
    <row r="163" spans="1:15" x14ac:dyDescent="0.25">
      <c r="A163">
        <v>1</v>
      </c>
      <c r="B163">
        <v>161</v>
      </c>
      <c r="F163" s="93" t="s">
        <v>1093</v>
      </c>
      <c r="G163" s="93" t="s">
        <v>1155</v>
      </c>
      <c r="N163" t="s">
        <v>1079</v>
      </c>
      <c r="O163" t="s">
        <v>10011</v>
      </c>
    </row>
    <row r="164" spans="1:15" x14ac:dyDescent="0.25">
      <c r="A164">
        <v>1</v>
      </c>
      <c r="B164">
        <v>162</v>
      </c>
      <c r="F164" s="93" t="s">
        <v>1079</v>
      </c>
      <c r="G164" s="93" t="s">
        <v>1141</v>
      </c>
      <c r="N164" t="s">
        <v>437</v>
      </c>
      <c r="O164" t="s">
        <v>10012</v>
      </c>
    </row>
    <row r="165" spans="1:15" x14ac:dyDescent="0.25">
      <c r="A165">
        <v>1</v>
      </c>
      <c r="B165">
        <v>163</v>
      </c>
      <c r="F165" t="s">
        <v>437</v>
      </c>
      <c r="G165" t="s">
        <v>370</v>
      </c>
      <c r="N165" t="s">
        <v>1087</v>
      </c>
      <c r="O165" t="s">
        <v>10011</v>
      </c>
    </row>
    <row r="166" spans="1:15" x14ac:dyDescent="0.25">
      <c r="A166">
        <v>1</v>
      </c>
      <c r="B166">
        <v>164</v>
      </c>
      <c r="F166" s="93" t="s">
        <v>1087</v>
      </c>
      <c r="G166" s="93" t="s">
        <v>1149</v>
      </c>
      <c r="N166" t="s">
        <v>462</v>
      </c>
      <c r="O166" t="s">
        <v>10012</v>
      </c>
    </row>
    <row r="167" spans="1:15" x14ac:dyDescent="0.25">
      <c r="A167">
        <v>1</v>
      </c>
      <c r="B167">
        <v>165</v>
      </c>
      <c r="F167" t="s">
        <v>462</v>
      </c>
      <c r="G167" t="s">
        <v>371</v>
      </c>
      <c r="N167" t="s">
        <v>227</v>
      </c>
      <c r="O167" t="s">
        <v>10012</v>
      </c>
    </row>
    <row r="168" spans="1:15" x14ac:dyDescent="0.25">
      <c r="A168">
        <v>1</v>
      </c>
      <c r="B168">
        <v>166</v>
      </c>
      <c r="F168" t="s">
        <v>227</v>
      </c>
      <c r="G168" t="s">
        <v>372</v>
      </c>
      <c r="N168" t="s">
        <v>447</v>
      </c>
      <c r="O168" t="s">
        <v>10012</v>
      </c>
    </row>
    <row r="169" spans="1:15" x14ac:dyDescent="0.25">
      <c r="A169">
        <v>1</v>
      </c>
      <c r="B169">
        <v>167</v>
      </c>
      <c r="F169" t="s">
        <v>447</v>
      </c>
      <c r="G169" t="s">
        <v>373</v>
      </c>
      <c r="N169" t="s">
        <v>470</v>
      </c>
      <c r="O169" t="s">
        <v>10012</v>
      </c>
    </row>
    <row r="170" spans="1:15" x14ac:dyDescent="0.25">
      <c r="A170">
        <v>1</v>
      </c>
      <c r="B170">
        <v>168</v>
      </c>
      <c r="F170" t="s">
        <v>470</v>
      </c>
      <c r="G170" t="s">
        <v>374</v>
      </c>
      <c r="N170" t="s">
        <v>1088</v>
      </c>
      <c r="O170" t="s">
        <v>10011</v>
      </c>
    </row>
    <row r="171" spans="1:15" x14ac:dyDescent="0.25">
      <c r="A171">
        <v>1</v>
      </c>
      <c r="B171">
        <v>169</v>
      </c>
      <c r="F171" s="93" t="s">
        <v>1088</v>
      </c>
      <c r="G171" s="93" t="s">
        <v>1150</v>
      </c>
      <c r="N171" t="s">
        <v>272</v>
      </c>
      <c r="O171" t="s">
        <v>10012</v>
      </c>
    </row>
    <row r="172" spans="1:15" x14ac:dyDescent="0.25">
      <c r="A172">
        <v>1</v>
      </c>
      <c r="B172">
        <v>170</v>
      </c>
      <c r="F172" t="s">
        <v>272</v>
      </c>
      <c r="G172" t="s">
        <v>375</v>
      </c>
      <c r="N172" t="s">
        <v>1118</v>
      </c>
      <c r="O172" t="s">
        <v>10011</v>
      </c>
    </row>
    <row r="173" spans="1:15" x14ac:dyDescent="0.25">
      <c r="A173">
        <v>1</v>
      </c>
      <c r="B173">
        <v>171</v>
      </c>
      <c r="F173" s="93" t="s">
        <v>1118</v>
      </c>
      <c r="G173" s="93" t="s">
        <v>1179</v>
      </c>
      <c r="N173" t="s">
        <v>1089</v>
      </c>
      <c r="O173" t="s">
        <v>10011</v>
      </c>
    </row>
    <row r="174" spans="1:15" x14ac:dyDescent="0.25">
      <c r="A174">
        <v>1</v>
      </c>
      <c r="B174">
        <v>172</v>
      </c>
      <c r="F174" s="93" t="s">
        <v>1089</v>
      </c>
      <c r="G174" s="93" t="s">
        <v>1151</v>
      </c>
      <c r="N174" t="s">
        <v>256</v>
      </c>
      <c r="O174" t="s">
        <v>10012</v>
      </c>
    </row>
    <row r="175" spans="1:15" x14ac:dyDescent="0.25">
      <c r="A175">
        <v>1</v>
      </c>
      <c r="B175">
        <v>173</v>
      </c>
      <c r="F175" t="s">
        <v>256</v>
      </c>
      <c r="G175" t="s">
        <v>376</v>
      </c>
      <c r="N175" t="s">
        <v>443</v>
      </c>
      <c r="O175" t="s">
        <v>10012</v>
      </c>
    </row>
    <row r="176" spans="1:15" x14ac:dyDescent="0.25">
      <c r="A176">
        <v>1</v>
      </c>
      <c r="B176">
        <v>174</v>
      </c>
      <c r="F176" t="s">
        <v>443</v>
      </c>
      <c r="G176" t="s">
        <v>377</v>
      </c>
      <c r="N176" t="s">
        <v>1080</v>
      </c>
      <c r="O176" t="s">
        <v>10011</v>
      </c>
    </row>
    <row r="177" spans="1:15" x14ac:dyDescent="0.25">
      <c r="A177">
        <v>1</v>
      </c>
      <c r="B177">
        <v>175</v>
      </c>
      <c r="F177" s="93" t="s">
        <v>1080</v>
      </c>
      <c r="G177" s="93" t="s">
        <v>1142</v>
      </c>
      <c r="N177" t="s">
        <v>451</v>
      </c>
      <c r="O177" t="s">
        <v>10012</v>
      </c>
    </row>
    <row r="178" spans="1:15" x14ac:dyDescent="0.25">
      <c r="A178">
        <v>1</v>
      </c>
      <c r="B178">
        <v>176</v>
      </c>
      <c r="F178" t="s">
        <v>451</v>
      </c>
      <c r="G178" t="s">
        <v>378</v>
      </c>
      <c r="N178" t="s">
        <v>365</v>
      </c>
      <c r="O178" t="s">
        <v>10012</v>
      </c>
    </row>
    <row r="179" spans="1:15" x14ac:dyDescent="0.25">
      <c r="A179">
        <v>1</v>
      </c>
      <c r="B179">
        <v>177</v>
      </c>
      <c r="F179" t="s">
        <v>365</v>
      </c>
      <c r="G179" t="s">
        <v>379</v>
      </c>
      <c r="N179" t="s">
        <v>260</v>
      </c>
      <c r="O179" t="s">
        <v>10012</v>
      </c>
    </row>
    <row r="180" spans="1:15" x14ac:dyDescent="0.25">
      <c r="A180">
        <v>1</v>
      </c>
      <c r="B180">
        <v>178</v>
      </c>
      <c r="F180" t="s">
        <v>260</v>
      </c>
      <c r="G180" t="s">
        <v>380</v>
      </c>
      <c r="N180" t="s">
        <v>441</v>
      </c>
      <c r="O180" t="s">
        <v>10012</v>
      </c>
    </row>
    <row r="181" spans="1:15" x14ac:dyDescent="0.25">
      <c r="A181">
        <v>1</v>
      </c>
      <c r="B181">
        <v>179</v>
      </c>
      <c r="F181" t="s">
        <v>441</v>
      </c>
      <c r="G181" t="s">
        <v>381</v>
      </c>
      <c r="N181" t="s">
        <v>197</v>
      </c>
      <c r="O181" t="s">
        <v>10012</v>
      </c>
    </row>
    <row r="182" spans="1:15" x14ac:dyDescent="0.25">
      <c r="A182">
        <v>1</v>
      </c>
      <c r="B182">
        <v>180</v>
      </c>
      <c r="F182" t="s">
        <v>197</v>
      </c>
      <c r="G182" t="s">
        <v>382</v>
      </c>
      <c r="N182" t="s">
        <v>188</v>
      </c>
      <c r="O182" t="s">
        <v>10012</v>
      </c>
    </row>
    <row r="183" spans="1:15" x14ac:dyDescent="0.25">
      <c r="A183">
        <v>1</v>
      </c>
      <c r="B183">
        <v>181</v>
      </c>
      <c r="F183" t="s">
        <v>188</v>
      </c>
      <c r="G183" t="s">
        <v>23</v>
      </c>
      <c r="N183" t="s">
        <v>176</v>
      </c>
      <c r="O183" t="s">
        <v>10012</v>
      </c>
    </row>
    <row r="184" spans="1:15" x14ac:dyDescent="0.25">
      <c r="A184">
        <v>1</v>
      </c>
      <c r="B184">
        <v>182</v>
      </c>
      <c r="F184" t="s">
        <v>176</v>
      </c>
      <c r="G184" t="s">
        <v>24</v>
      </c>
      <c r="N184" t="s">
        <v>248</v>
      </c>
      <c r="O184" t="s">
        <v>10012</v>
      </c>
    </row>
    <row r="185" spans="1:15" x14ac:dyDescent="0.25">
      <c r="A185">
        <v>1</v>
      </c>
      <c r="B185">
        <v>183</v>
      </c>
      <c r="F185" t="s">
        <v>248</v>
      </c>
      <c r="G185" t="s">
        <v>25</v>
      </c>
      <c r="N185" t="s">
        <v>213</v>
      </c>
      <c r="O185" t="s">
        <v>10012</v>
      </c>
    </row>
    <row r="186" spans="1:15" x14ac:dyDescent="0.25">
      <c r="A186">
        <v>1</v>
      </c>
      <c r="B186">
        <v>184</v>
      </c>
      <c r="F186" t="s">
        <v>213</v>
      </c>
      <c r="G186" t="s">
        <v>26</v>
      </c>
      <c r="N186" t="s">
        <v>183</v>
      </c>
      <c r="O186" t="s">
        <v>10012</v>
      </c>
    </row>
    <row r="187" spans="1:15" x14ac:dyDescent="0.25">
      <c r="A187">
        <v>1</v>
      </c>
      <c r="B187">
        <v>185</v>
      </c>
      <c r="F187" t="s">
        <v>183</v>
      </c>
      <c r="G187" t="s">
        <v>27</v>
      </c>
      <c r="N187" t="s">
        <v>37</v>
      </c>
      <c r="O187" t="s">
        <v>10012</v>
      </c>
    </row>
    <row r="188" spans="1:15" x14ac:dyDescent="0.25">
      <c r="A188">
        <v>1</v>
      </c>
      <c r="B188">
        <v>186</v>
      </c>
      <c r="F188" t="s">
        <v>37</v>
      </c>
      <c r="G188" t="s">
        <v>28</v>
      </c>
      <c r="N188" t="s">
        <v>193</v>
      </c>
      <c r="O188" t="s">
        <v>10012</v>
      </c>
    </row>
    <row r="189" spans="1:15" x14ac:dyDescent="0.25">
      <c r="A189">
        <v>1</v>
      </c>
      <c r="B189">
        <v>187</v>
      </c>
      <c r="F189" t="s">
        <v>193</v>
      </c>
      <c r="G189" t="s">
        <v>29</v>
      </c>
      <c r="N189" t="s">
        <v>249</v>
      </c>
      <c r="O189" t="s">
        <v>10012</v>
      </c>
    </row>
    <row r="190" spans="1:15" x14ac:dyDescent="0.25">
      <c r="A190">
        <v>1</v>
      </c>
      <c r="B190">
        <v>188</v>
      </c>
      <c r="F190" t="s">
        <v>249</v>
      </c>
      <c r="G190" t="s">
        <v>30</v>
      </c>
      <c r="N190" t="s">
        <v>210</v>
      </c>
      <c r="O190" t="s">
        <v>10012</v>
      </c>
    </row>
    <row r="191" spans="1:15" x14ac:dyDescent="0.25">
      <c r="A191">
        <v>1</v>
      </c>
      <c r="B191">
        <v>189</v>
      </c>
      <c r="F191" t="s">
        <v>210</v>
      </c>
      <c r="G191" t="s">
        <v>31</v>
      </c>
      <c r="N191" t="s">
        <v>247</v>
      </c>
      <c r="O191" t="s">
        <v>10012</v>
      </c>
    </row>
    <row r="192" spans="1:15" x14ac:dyDescent="0.25">
      <c r="A192">
        <v>1</v>
      </c>
      <c r="B192">
        <v>190</v>
      </c>
      <c r="F192" t="s">
        <v>247</v>
      </c>
      <c r="G192" t="s">
        <v>32</v>
      </c>
      <c r="N192" t="s">
        <v>203</v>
      </c>
      <c r="O192" t="s">
        <v>10012</v>
      </c>
    </row>
    <row r="193" spans="1:15" x14ac:dyDescent="0.25">
      <c r="A193">
        <v>1</v>
      </c>
      <c r="B193">
        <v>191</v>
      </c>
      <c r="F193" s="77" t="s">
        <v>203</v>
      </c>
      <c r="G193" s="77" t="s">
        <v>9963</v>
      </c>
      <c r="N193" t="s">
        <v>465</v>
      </c>
      <c r="O193" t="s">
        <v>10012</v>
      </c>
    </row>
    <row r="194" spans="1:15" x14ac:dyDescent="0.25">
      <c r="A194">
        <v>1</v>
      </c>
      <c r="B194">
        <v>192</v>
      </c>
      <c r="F194" t="s">
        <v>465</v>
      </c>
      <c r="G194" t="s">
        <v>33</v>
      </c>
      <c r="N194" t="s">
        <v>195</v>
      </c>
      <c r="O194" t="s">
        <v>10012</v>
      </c>
    </row>
    <row r="195" spans="1:15" x14ac:dyDescent="0.25">
      <c r="A195">
        <v>1</v>
      </c>
      <c r="B195">
        <v>193</v>
      </c>
      <c r="F195" t="s">
        <v>195</v>
      </c>
      <c r="G195" t="s">
        <v>34</v>
      </c>
      <c r="N195" t="s">
        <v>239</v>
      </c>
      <c r="O195" t="s">
        <v>10012</v>
      </c>
    </row>
    <row r="196" spans="1:15" x14ac:dyDescent="0.25">
      <c r="A196">
        <v>1</v>
      </c>
      <c r="B196">
        <v>194</v>
      </c>
      <c r="F196" t="s">
        <v>239</v>
      </c>
      <c r="G196" s="93" t="s">
        <v>9872</v>
      </c>
      <c r="N196" t="s">
        <v>220</v>
      </c>
      <c r="O196" t="s">
        <v>10012</v>
      </c>
    </row>
    <row r="197" spans="1:15" x14ac:dyDescent="0.25">
      <c r="A197">
        <v>1</v>
      </c>
      <c r="B197">
        <v>195</v>
      </c>
      <c r="F197" t="s">
        <v>220</v>
      </c>
      <c r="G197" t="s">
        <v>35</v>
      </c>
      <c r="N197" t="s">
        <v>194</v>
      </c>
      <c r="O197" t="s">
        <v>10012</v>
      </c>
    </row>
    <row r="198" spans="1:15" x14ac:dyDescent="0.25">
      <c r="A198">
        <v>1</v>
      </c>
      <c r="B198">
        <v>196</v>
      </c>
      <c r="F198" t="s">
        <v>194</v>
      </c>
      <c r="G198" t="s">
        <v>36</v>
      </c>
      <c r="N198" t="s">
        <v>204</v>
      </c>
      <c r="O198" t="s">
        <v>10012</v>
      </c>
    </row>
    <row r="199" spans="1:15" x14ac:dyDescent="0.25">
      <c r="A199">
        <v>1</v>
      </c>
      <c r="B199">
        <v>197</v>
      </c>
      <c r="F199" t="s">
        <v>204</v>
      </c>
      <c r="G199" t="s">
        <v>394</v>
      </c>
      <c r="N199" t="s">
        <v>246</v>
      </c>
      <c r="O199" t="s">
        <v>10012</v>
      </c>
    </row>
    <row r="200" spans="1:15" x14ac:dyDescent="0.25">
      <c r="A200">
        <v>1</v>
      </c>
      <c r="B200">
        <v>198</v>
      </c>
      <c r="F200" t="s">
        <v>246</v>
      </c>
      <c r="G200" t="s">
        <v>395</v>
      </c>
      <c r="N200" t="s">
        <v>200</v>
      </c>
      <c r="O200" t="s">
        <v>10012</v>
      </c>
    </row>
    <row r="201" spans="1:15" x14ac:dyDescent="0.25">
      <c r="A201">
        <v>1</v>
      </c>
      <c r="B201">
        <v>199</v>
      </c>
      <c r="F201" t="s">
        <v>200</v>
      </c>
      <c r="G201" s="77" t="s">
        <v>10295</v>
      </c>
      <c r="N201" t="s">
        <v>466</v>
      </c>
      <c r="O201" t="s">
        <v>10012</v>
      </c>
    </row>
    <row r="202" spans="1:15" x14ac:dyDescent="0.25">
      <c r="A202">
        <v>1</v>
      </c>
      <c r="B202">
        <v>200</v>
      </c>
      <c r="F202" t="s">
        <v>466</v>
      </c>
      <c r="G202" t="s">
        <v>10299</v>
      </c>
      <c r="N202" t="s">
        <v>274</v>
      </c>
      <c r="O202" t="s">
        <v>10012</v>
      </c>
    </row>
    <row r="203" spans="1:15" x14ac:dyDescent="0.25">
      <c r="A203">
        <f t="shared" ref="A203:A266" si="0">A3+1</f>
        <v>2</v>
      </c>
      <c r="B203">
        <v>1</v>
      </c>
      <c r="F203" s="77" t="s">
        <v>274</v>
      </c>
      <c r="G203" s="77" t="s">
        <v>10300</v>
      </c>
      <c r="N203" t="s">
        <v>445</v>
      </c>
      <c r="O203" t="s">
        <v>10012</v>
      </c>
    </row>
    <row r="204" spans="1:15" x14ac:dyDescent="0.25">
      <c r="A204">
        <f t="shared" si="0"/>
        <v>2</v>
      </c>
      <c r="B204">
        <v>2</v>
      </c>
      <c r="F204" s="77" t="s">
        <v>445</v>
      </c>
      <c r="G204" s="77" t="s">
        <v>396</v>
      </c>
      <c r="N204" t="s">
        <v>472</v>
      </c>
      <c r="O204" t="s">
        <v>10012</v>
      </c>
    </row>
    <row r="205" spans="1:15" x14ac:dyDescent="0.25">
      <c r="A205">
        <f t="shared" si="0"/>
        <v>2</v>
      </c>
      <c r="B205">
        <v>3</v>
      </c>
      <c r="F205" s="77" t="s">
        <v>472</v>
      </c>
      <c r="G205" s="77" t="s">
        <v>397</v>
      </c>
      <c r="N205" t="s">
        <v>468</v>
      </c>
      <c r="O205" t="s">
        <v>10012</v>
      </c>
    </row>
    <row r="206" spans="1:15" x14ac:dyDescent="0.25">
      <c r="A206">
        <f t="shared" si="0"/>
        <v>2</v>
      </c>
      <c r="B206">
        <v>4</v>
      </c>
      <c r="F206" s="77" t="s">
        <v>468</v>
      </c>
      <c r="G206" s="77" t="s">
        <v>805</v>
      </c>
      <c r="N206" t="s">
        <v>1094</v>
      </c>
      <c r="O206" t="s">
        <v>10011</v>
      </c>
    </row>
    <row r="207" spans="1:15" x14ac:dyDescent="0.25">
      <c r="A207">
        <f t="shared" si="0"/>
        <v>2</v>
      </c>
      <c r="B207">
        <v>5</v>
      </c>
      <c r="F207" s="93" t="s">
        <v>1094</v>
      </c>
      <c r="G207" s="93" t="s">
        <v>1156</v>
      </c>
      <c r="N207" t="s">
        <v>217</v>
      </c>
      <c r="O207" t="s">
        <v>10012</v>
      </c>
    </row>
    <row r="208" spans="1:15" x14ac:dyDescent="0.25">
      <c r="A208">
        <f t="shared" si="0"/>
        <v>2</v>
      </c>
      <c r="B208">
        <v>6</v>
      </c>
      <c r="F208" s="77" t="s">
        <v>217</v>
      </c>
      <c r="G208" s="77" t="s">
        <v>806</v>
      </c>
      <c r="N208" t="s">
        <v>435</v>
      </c>
      <c r="O208" t="s">
        <v>10012</v>
      </c>
    </row>
    <row r="209" spans="1:15" x14ac:dyDescent="0.25">
      <c r="A209">
        <f t="shared" si="0"/>
        <v>2</v>
      </c>
      <c r="B209">
        <v>7</v>
      </c>
      <c r="F209" s="77" t="s">
        <v>435</v>
      </c>
      <c r="G209" s="77" t="s">
        <v>807</v>
      </c>
      <c r="N209" t="s">
        <v>205</v>
      </c>
      <c r="O209" t="s">
        <v>10012</v>
      </c>
    </row>
    <row r="210" spans="1:15" x14ac:dyDescent="0.25">
      <c r="A210">
        <f t="shared" si="0"/>
        <v>2</v>
      </c>
      <c r="B210">
        <v>8</v>
      </c>
      <c r="F210" s="77" t="s">
        <v>205</v>
      </c>
      <c r="G210" s="77" t="s">
        <v>808</v>
      </c>
      <c r="N210" t="s">
        <v>10024</v>
      </c>
      <c r="O210" t="s">
        <v>10012</v>
      </c>
    </row>
    <row r="211" spans="1:15" x14ac:dyDescent="0.25">
      <c r="A211">
        <f t="shared" si="0"/>
        <v>2</v>
      </c>
      <c r="B211">
        <v>9</v>
      </c>
      <c r="F211" s="77" t="s">
        <v>10024</v>
      </c>
      <c r="G211" s="77" t="s">
        <v>10025</v>
      </c>
      <c r="N211" t="s">
        <v>446</v>
      </c>
      <c r="O211" t="s">
        <v>10012</v>
      </c>
    </row>
    <row r="212" spans="1:15" x14ac:dyDescent="0.25">
      <c r="A212">
        <f t="shared" si="0"/>
        <v>2</v>
      </c>
      <c r="B212">
        <v>10</v>
      </c>
      <c r="F212" s="77" t="s">
        <v>446</v>
      </c>
      <c r="G212" s="77" t="s">
        <v>809</v>
      </c>
      <c r="N212" t="s">
        <v>471</v>
      </c>
      <c r="O212" t="s">
        <v>10012</v>
      </c>
    </row>
    <row r="213" spans="1:15" x14ac:dyDescent="0.25">
      <c r="A213">
        <f t="shared" si="0"/>
        <v>2</v>
      </c>
      <c r="B213">
        <v>11</v>
      </c>
      <c r="F213" s="77" t="s">
        <v>471</v>
      </c>
      <c r="G213" s="77" t="s">
        <v>810</v>
      </c>
      <c r="N213" t="s">
        <v>1107</v>
      </c>
      <c r="O213" t="s">
        <v>10011</v>
      </c>
    </row>
    <row r="214" spans="1:15" x14ac:dyDescent="0.25">
      <c r="A214">
        <f t="shared" si="0"/>
        <v>2</v>
      </c>
      <c r="B214">
        <v>12</v>
      </c>
      <c r="F214" s="93" t="s">
        <v>1107</v>
      </c>
      <c r="G214" s="77" t="s">
        <v>1168</v>
      </c>
      <c r="N214" t="s">
        <v>192</v>
      </c>
      <c r="O214" t="s">
        <v>10012</v>
      </c>
    </row>
    <row r="215" spans="1:15" x14ac:dyDescent="0.25">
      <c r="A215">
        <f t="shared" si="0"/>
        <v>2</v>
      </c>
      <c r="B215">
        <v>13</v>
      </c>
      <c r="F215" s="77" t="s">
        <v>192</v>
      </c>
      <c r="G215" s="77" t="s">
        <v>811</v>
      </c>
      <c r="N215" t="s">
        <v>251</v>
      </c>
      <c r="O215" t="s">
        <v>10012</v>
      </c>
    </row>
    <row r="216" spans="1:15" x14ac:dyDescent="0.25">
      <c r="A216">
        <f t="shared" si="0"/>
        <v>2</v>
      </c>
      <c r="B216">
        <v>14</v>
      </c>
      <c r="F216" s="77" t="s">
        <v>251</v>
      </c>
      <c r="G216" s="77" t="s">
        <v>812</v>
      </c>
      <c r="N216" t="s">
        <v>206</v>
      </c>
      <c r="O216" t="s">
        <v>10012</v>
      </c>
    </row>
    <row r="217" spans="1:15" x14ac:dyDescent="0.25">
      <c r="A217">
        <f t="shared" si="0"/>
        <v>2</v>
      </c>
      <c r="B217">
        <v>15</v>
      </c>
      <c r="F217" s="77" t="s">
        <v>206</v>
      </c>
      <c r="G217" s="77" t="s">
        <v>813</v>
      </c>
      <c r="N217" s="77" t="s">
        <v>10348</v>
      </c>
      <c r="O217" s="77" t="s">
        <v>10012</v>
      </c>
    </row>
    <row r="218" spans="1:15" x14ac:dyDescent="0.25">
      <c r="A218">
        <f t="shared" si="0"/>
        <v>2</v>
      </c>
      <c r="B218">
        <v>16</v>
      </c>
      <c r="F218" s="77" t="s">
        <v>455</v>
      </c>
      <c r="G218" s="77" t="s">
        <v>814</v>
      </c>
      <c r="N218" t="s">
        <v>455</v>
      </c>
      <c r="O218" t="s">
        <v>10012</v>
      </c>
    </row>
    <row r="219" spans="1:15" x14ac:dyDescent="0.25">
      <c r="A219">
        <f t="shared" si="0"/>
        <v>2</v>
      </c>
      <c r="B219">
        <v>17</v>
      </c>
      <c r="F219" s="11"/>
      <c r="G219" s="11"/>
      <c r="N219" s="11"/>
    </row>
    <row r="220" spans="1:15" x14ac:dyDescent="0.25">
      <c r="A220">
        <f t="shared" si="0"/>
        <v>2</v>
      </c>
      <c r="B220">
        <v>18</v>
      </c>
      <c r="F220" s="11"/>
      <c r="G220" s="11"/>
      <c r="N220" s="11"/>
    </row>
    <row r="221" spans="1:15" x14ac:dyDescent="0.25">
      <c r="A221">
        <f t="shared" si="0"/>
        <v>2</v>
      </c>
      <c r="B221">
        <v>19</v>
      </c>
      <c r="F221" s="11"/>
      <c r="G221" s="11"/>
      <c r="N221" s="11"/>
    </row>
    <row r="222" spans="1:15" x14ac:dyDescent="0.25">
      <c r="A222">
        <f t="shared" si="0"/>
        <v>2</v>
      </c>
      <c r="B222">
        <v>20</v>
      </c>
      <c r="N222" s="11"/>
    </row>
    <row r="223" spans="1:15" x14ac:dyDescent="0.25">
      <c r="A223">
        <f t="shared" si="0"/>
        <v>2</v>
      </c>
      <c r="B223">
        <v>21</v>
      </c>
      <c r="N223" s="13"/>
    </row>
    <row r="224" spans="1:15" x14ac:dyDescent="0.25">
      <c r="A224">
        <f t="shared" si="0"/>
        <v>2</v>
      </c>
      <c r="B224">
        <v>22</v>
      </c>
      <c r="N224" s="11"/>
    </row>
    <row r="225" spans="1:15" x14ac:dyDescent="0.25">
      <c r="A225">
        <f t="shared" si="0"/>
        <v>2</v>
      </c>
      <c r="B225">
        <v>23</v>
      </c>
      <c r="F225" s="11"/>
      <c r="G225" s="11"/>
      <c r="N225" s="11"/>
    </row>
    <row r="226" spans="1:15" x14ac:dyDescent="0.25">
      <c r="A226">
        <f t="shared" si="0"/>
        <v>2</v>
      </c>
      <c r="B226">
        <v>24</v>
      </c>
      <c r="F226" s="9"/>
      <c r="G226" s="9"/>
      <c r="N226" s="11"/>
    </row>
    <row r="227" spans="1:15" x14ac:dyDescent="0.25">
      <c r="A227">
        <f t="shared" si="0"/>
        <v>2</v>
      </c>
      <c r="B227">
        <v>25</v>
      </c>
      <c r="F227" s="9"/>
      <c r="G227" s="9"/>
      <c r="N227" s="11"/>
    </row>
    <row r="228" spans="1:15" x14ac:dyDescent="0.25">
      <c r="A228">
        <f t="shared" si="0"/>
        <v>2</v>
      </c>
      <c r="B228">
        <v>26</v>
      </c>
      <c r="F228" s="8"/>
      <c r="G228" s="8"/>
      <c r="N228" s="11"/>
    </row>
    <row r="229" spans="1:15" x14ac:dyDescent="0.25">
      <c r="A229">
        <f t="shared" si="0"/>
        <v>2</v>
      </c>
      <c r="B229">
        <v>27</v>
      </c>
      <c r="F229" s="8"/>
      <c r="G229" s="8"/>
      <c r="N229" s="13"/>
    </row>
    <row r="230" spans="1:15" x14ac:dyDescent="0.25">
      <c r="A230">
        <f t="shared" si="0"/>
        <v>2</v>
      </c>
      <c r="B230">
        <v>28</v>
      </c>
      <c r="F230" s="9"/>
      <c r="G230" s="9"/>
      <c r="N230" s="11"/>
    </row>
    <row r="231" spans="1:15" x14ac:dyDescent="0.25">
      <c r="A231">
        <f t="shared" si="0"/>
        <v>2</v>
      </c>
      <c r="B231">
        <v>29</v>
      </c>
      <c r="F231" s="9"/>
      <c r="G231" s="9"/>
      <c r="N231" s="11"/>
    </row>
    <row r="232" spans="1:15" x14ac:dyDescent="0.25">
      <c r="A232">
        <f t="shared" si="0"/>
        <v>2</v>
      </c>
      <c r="B232">
        <v>30</v>
      </c>
      <c r="F232" s="8"/>
      <c r="G232" s="8"/>
      <c r="N232" s="11"/>
    </row>
    <row r="233" spans="1:15" x14ac:dyDescent="0.25">
      <c r="A233">
        <f t="shared" si="0"/>
        <v>2</v>
      </c>
      <c r="B233">
        <v>31</v>
      </c>
      <c r="F233" s="8"/>
      <c r="G233" s="8"/>
      <c r="N233" s="11"/>
    </row>
    <row r="234" spans="1:15" x14ac:dyDescent="0.25">
      <c r="A234">
        <f t="shared" si="0"/>
        <v>2</v>
      </c>
      <c r="B234">
        <v>32</v>
      </c>
      <c r="F234" s="8"/>
      <c r="G234" s="8"/>
      <c r="N234" s="11"/>
    </row>
    <row r="235" spans="1:15" x14ac:dyDescent="0.25">
      <c r="A235">
        <f t="shared" si="0"/>
        <v>2</v>
      </c>
      <c r="B235">
        <v>33</v>
      </c>
      <c r="F235" s="8"/>
      <c r="G235" s="8"/>
      <c r="N235" s="11"/>
      <c r="O235" s="77"/>
    </row>
    <row r="236" spans="1:15" x14ac:dyDescent="0.25">
      <c r="A236">
        <f t="shared" si="0"/>
        <v>2</v>
      </c>
      <c r="B236">
        <v>34</v>
      </c>
      <c r="F236" s="8"/>
      <c r="G236" s="8"/>
    </row>
    <row r="237" spans="1:15" x14ac:dyDescent="0.25">
      <c r="A237">
        <f t="shared" si="0"/>
        <v>2</v>
      </c>
      <c r="B237">
        <v>35</v>
      </c>
      <c r="F237" s="8"/>
      <c r="G237" s="8"/>
    </row>
    <row r="238" spans="1:15" x14ac:dyDescent="0.25">
      <c r="A238">
        <f t="shared" si="0"/>
        <v>2</v>
      </c>
      <c r="B238">
        <v>36</v>
      </c>
      <c r="F238" s="9"/>
      <c r="G238" s="9"/>
    </row>
    <row r="239" spans="1:15" x14ac:dyDescent="0.25">
      <c r="A239">
        <f t="shared" si="0"/>
        <v>2</v>
      </c>
      <c r="B239">
        <v>37</v>
      </c>
      <c r="F239" s="8"/>
    </row>
    <row r="240" spans="1:15" x14ac:dyDescent="0.25">
      <c r="A240">
        <f t="shared" si="0"/>
        <v>2</v>
      </c>
      <c r="B240">
        <v>38</v>
      </c>
      <c r="F240" s="8"/>
      <c r="G240" s="8"/>
    </row>
    <row r="241" spans="1:7" x14ac:dyDescent="0.25">
      <c r="A241">
        <f t="shared" si="0"/>
        <v>2</v>
      </c>
      <c r="B241">
        <v>39</v>
      </c>
      <c r="F241" s="10"/>
      <c r="G241" s="10"/>
    </row>
    <row r="242" spans="1:7" x14ac:dyDescent="0.25">
      <c r="A242">
        <f t="shared" si="0"/>
        <v>2</v>
      </c>
      <c r="B242">
        <v>40</v>
      </c>
      <c r="F242" s="8"/>
      <c r="G242" s="8"/>
    </row>
    <row r="243" spans="1:7" x14ac:dyDescent="0.25">
      <c r="A243">
        <f t="shared" si="0"/>
        <v>2</v>
      </c>
      <c r="B243">
        <v>41</v>
      </c>
      <c r="F243" s="8"/>
      <c r="G243" s="8"/>
    </row>
    <row r="244" spans="1:7" x14ac:dyDescent="0.25">
      <c r="A244">
        <f t="shared" si="0"/>
        <v>2</v>
      </c>
      <c r="B244">
        <v>42</v>
      </c>
      <c r="F244" s="8"/>
      <c r="G244" s="8"/>
    </row>
    <row r="245" spans="1:7" x14ac:dyDescent="0.25">
      <c r="A245">
        <f t="shared" si="0"/>
        <v>2</v>
      </c>
      <c r="B245">
        <v>43</v>
      </c>
      <c r="F245" s="8"/>
      <c r="G245" s="8"/>
    </row>
    <row r="246" spans="1:7" x14ac:dyDescent="0.25">
      <c r="A246">
        <f t="shared" si="0"/>
        <v>2</v>
      </c>
      <c r="B246">
        <v>44</v>
      </c>
      <c r="F246" s="8"/>
      <c r="G246" s="8"/>
    </row>
    <row r="247" spans="1:7" x14ac:dyDescent="0.25">
      <c r="A247">
        <f t="shared" si="0"/>
        <v>2</v>
      </c>
      <c r="B247">
        <v>45</v>
      </c>
      <c r="F247" s="8"/>
      <c r="G247" s="8"/>
    </row>
    <row r="248" spans="1:7" x14ac:dyDescent="0.25">
      <c r="A248">
        <f t="shared" si="0"/>
        <v>2</v>
      </c>
      <c r="B248">
        <v>46</v>
      </c>
      <c r="F248" s="8"/>
      <c r="G248" s="8"/>
    </row>
    <row r="249" spans="1:7" x14ac:dyDescent="0.25">
      <c r="A249">
        <f t="shared" si="0"/>
        <v>2</v>
      </c>
      <c r="B249">
        <v>47</v>
      </c>
      <c r="F249" s="8"/>
      <c r="G249" s="8"/>
    </row>
    <row r="250" spans="1:7" x14ac:dyDescent="0.25">
      <c r="A250">
        <f t="shared" si="0"/>
        <v>2</v>
      </c>
      <c r="B250">
        <v>48</v>
      </c>
      <c r="F250" s="8"/>
      <c r="G250" s="8"/>
    </row>
    <row r="251" spans="1:7" x14ac:dyDescent="0.25">
      <c r="A251">
        <f t="shared" si="0"/>
        <v>2</v>
      </c>
      <c r="B251">
        <v>49</v>
      </c>
      <c r="F251" s="8"/>
      <c r="G251" s="8"/>
    </row>
    <row r="252" spans="1:7" x14ac:dyDescent="0.25">
      <c r="A252">
        <f t="shared" si="0"/>
        <v>2</v>
      </c>
      <c r="B252">
        <v>50</v>
      </c>
      <c r="F252" s="8"/>
      <c r="G252" s="8"/>
    </row>
    <row r="253" spans="1:7" x14ac:dyDescent="0.25">
      <c r="A253">
        <f t="shared" si="0"/>
        <v>2</v>
      </c>
      <c r="B253">
        <v>51</v>
      </c>
    </row>
    <row r="254" spans="1:7" x14ac:dyDescent="0.25">
      <c r="A254">
        <f t="shared" si="0"/>
        <v>2</v>
      </c>
      <c r="B254">
        <v>52</v>
      </c>
      <c r="F254" s="9"/>
      <c r="G254" s="9"/>
    </row>
    <row r="255" spans="1:7" x14ac:dyDescent="0.25">
      <c r="A255">
        <f t="shared" si="0"/>
        <v>2</v>
      </c>
      <c r="B255">
        <v>53</v>
      </c>
      <c r="F255" s="8"/>
    </row>
    <row r="256" spans="1:7" x14ac:dyDescent="0.25">
      <c r="A256">
        <f t="shared" si="0"/>
        <v>2</v>
      </c>
      <c r="B256">
        <v>54</v>
      </c>
      <c r="F256" s="9"/>
      <c r="G256" s="9"/>
    </row>
    <row r="257" spans="1:7" x14ac:dyDescent="0.25">
      <c r="A257">
        <f t="shared" si="0"/>
        <v>2</v>
      </c>
      <c r="B257">
        <v>55</v>
      </c>
      <c r="F257" s="8"/>
      <c r="G257" s="8"/>
    </row>
    <row r="258" spans="1:7" x14ac:dyDescent="0.25">
      <c r="A258">
        <f t="shared" si="0"/>
        <v>2</v>
      </c>
      <c r="B258">
        <v>56</v>
      </c>
      <c r="F258" s="10"/>
      <c r="G258" s="10"/>
    </row>
    <row r="259" spans="1:7" x14ac:dyDescent="0.25">
      <c r="A259">
        <f t="shared" si="0"/>
        <v>2</v>
      </c>
      <c r="B259">
        <v>57</v>
      </c>
      <c r="F259" s="10"/>
      <c r="G259" s="10"/>
    </row>
    <row r="260" spans="1:7" x14ac:dyDescent="0.25">
      <c r="A260">
        <f t="shared" si="0"/>
        <v>2</v>
      </c>
      <c r="B260">
        <v>58</v>
      </c>
      <c r="F260" s="8"/>
      <c r="G260" s="8"/>
    </row>
    <row r="261" spans="1:7" x14ac:dyDescent="0.25">
      <c r="A261">
        <f t="shared" si="0"/>
        <v>2</v>
      </c>
      <c r="B261">
        <v>59</v>
      </c>
      <c r="F261" s="8"/>
      <c r="G261" s="8"/>
    </row>
    <row r="262" spans="1:7" x14ac:dyDescent="0.25">
      <c r="A262">
        <f t="shared" si="0"/>
        <v>2</v>
      </c>
      <c r="B262">
        <v>60</v>
      </c>
      <c r="F262" s="9"/>
      <c r="G262" s="9"/>
    </row>
    <row r="263" spans="1:7" x14ac:dyDescent="0.25">
      <c r="A263">
        <f t="shared" si="0"/>
        <v>2</v>
      </c>
      <c r="B263">
        <v>61</v>
      </c>
      <c r="F263" s="8"/>
      <c r="G263" s="8"/>
    </row>
    <row r="264" spans="1:7" x14ac:dyDescent="0.25">
      <c r="A264">
        <f t="shared" si="0"/>
        <v>2</v>
      </c>
      <c r="B264">
        <v>62</v>
      </c>
      <c r="F264" s="8"/>
      <c r="G264" s="8"/>
    </row>
    <row r="265" spans="1:7" x14ac:dyDescent="0.25">
      <c r="A265">
        <f t="shared" si="0"/>
        <v>2</v>
      </c>
      <c r="B265">
        <v>63</v>
      </c>
      <c r="F265" s="10"/>
      <c r="G265" s="10"/>
    </row>
    <row r="266" spans="1:7" x14ac:dyDescent="0.25">
      <c r="A266">
        <f t="shared" si="0"/>
        <v>2</v>
      </c>
      <c r="B266">
        <v>64</v>
      </c>
      <c r="F266" s="8"/>
      <c r="G266" s="8"/>
    </row>
    <row r="267" spans="1:7" x14ac:dyDescent="0.25">
      <c r="A267">
        <f t="shared" ref="A267:A330" si="1">A67+1</f>
        <v>2</v>
      </c>
      <c r="B267">
        <v>65</v>
      </c>
      <c r="F267" s="8"/>
      <c r="G267" s="8"/>
    </row>
    <row r="268" spans="1:7" x14ac:dyDescent="0.25">
      <c r="A268">
        <f t="shared" si="1"/>
        <v>2</v>
      </c>
      <c r="B268">
        <v>66</v>
      </c>
      <c r="F268" s="9"/>
      <c r="G268" s="9"/>
    </row>
    <row r="269" spans="1:7" x14ac:dyDescent="0.25">
      <c r="A269">
        <f t="shared" si="1"/>
        <v>2</v>
      </c>
      <c r="B269">
        <v>67</v>
      </c>
      <c r="F269" s="8"/>
      <c r="G269" s="8"/>
    </row>
    <row r="270" spans="1:7" x14ac:dyDescent="0.25">
      <c r="A270">
        <f t="shared" si="1"/>
        <v>2</v>
      </c>
      <c r="B270">
        <v>68</v>
      </c>
      <c r="F270" s="8"/>
      <c r="G270" s="8"/>
    </row>
    <row r="271" spans="1:7" x14ac:dyDescent="0.25">
      <c r="A271">
        <f t="shared" si="1"/>
        <v>2</v>
      </c>
      <c r="B271">
        <v>69</v>
      </c>
      <c r="F271" s="8"/>
      <c r="G271" s="8"/>
    </row>
    <row r="272" spans="1:7" x14ac:dyDescent="0.25">
      <c r="A272">
        <f t="shared" si="1"/>
        <v>2</v>
      </c>
      <c r="B272">
        <v>70</v>
      </c>
      <c r="F272" s="8"/>
      <c r="G272" s="8"/>
    </row>
    <row r="273" spans="1:7" x14ac:dyDescent="0.25">
      <c r="A273">
        <f t="shared" si="1"/>
        <v>2</v>
      </c>
      <c r="B273">
        <v>71</v>
      </c>
      <c r="F273" s="8"/>
      <c r="G273" s="8"/>
    </row>
    <row r="274" spans="1:7" x14ac:dyDescent="0.25">
      <c r="A274">
        <f t="shared" si="1"/>
        <v>2</v>
      </c>
      <c r="B274">
        <v>72</v>
      </c>
      <c r="F274" s="10"/>
      <c r="G274" s="10"/>
    </row>
    <row r="275" spans="1:7" x14ac:dyDescent="0.25">
      <c r="A275">
        <f t="shared" si="1"/>
        <v>2</v>
      </c>
      <c r="B275">
        <v>73</v>
      </c>
      <c r="F275" s="8"/>
      <c r="G275" s="8"/>
    </row>
    <row r="276" spans="1:7" x14ac:dyDescent="0.25">
      <c r="A276">
        <f t="shared" si="1"/>
        <v>2</v>
      </c>
      <c r="B276">
        <v>74</v>
      </c>
      <c r="F276" s="9"/>
      <c r="G276" s="9"/>
    </row>
    <row r="277" spans="1:7" x14ac:dyDescent="0.25">
      <c r="A277">
        <f t="shared" si="1"/>
        <v>2</v>
      </c>
      <c r="B277">
        <v>75</v>
      </c>
      <c r="F277" s="8"/>
      <c r="G277" s="8"/>
    </row>
    <row r="278" spans="1:7" x14ac:dyDescent="0.25">
      <c r="A278">
        <f t="shared" si="1"/>
        <v>2</v>
      </c>
      <c r="B278">
        <v>76</v>
      </c>
      <c r="F278" s="8"/>
      <c r="G278" s="8"/>
    </row>
    <row r="279" spans="1:7" x14ac:dyDescent="0.25">
      <c r="A279">
        <f t="shared" si="1"/>
        <v>2</v>
      </c>
      <c r="B279">
        <v>77</v>
      </c>
      <c r="F279" s="8"/>
      <c r="G279" s="8"/>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row>
    <row r="291" spans="1:7" x14ac:dyDescent="0.25">
      <c r="A291">
        <f t="shared" si="1"/>
        <v>2</v>
      </c>
      <c r="B291">
        <v>89</v>
      </c>
      <c r="F291" s="5"/>
      <c r="G291" s="4"/>
    </row>
    <row r="292" spans="1:7" x14ac:dyDescent="0.25">
      <c r="A292">
        <f t="shared" si="1"/>
        <v>2</v>
      </c>
      <c r="B292">
        <v>90</v>
      </c>
      <c r="F292" s="5"/>
      <c r="G292" s="4"/>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c r="F296" s="4"/>
      <c r="G296" s="6"/>
    </row>
    <row r="297" spans="1:7" x14ac:dyDescent="0.25">
      <c r="A297">
        <f t="shared" si="1"/>
        <v>2</v>
      </c>
      <c r="B297">
        <v>95</v>
      </c>
      <c r="F297" s="4"/>
      <c r="G297" s="4"/>
    </row>
    <row r="298" spans="1:7" x14ac:dyDescent="0.25">
      <c r="A298">
        <f t="shared" si="1"/>
        <v>2</v>
      </c>
      <c r="B298">
        <v>96</v>
      </c>
    </row>
    <row r="299" spans="1:7" x14ac:dyDescent="0.25">
      <c r="A299">
        <f t="shared" si="1"/>
        <v>2</v>
      </c>
      <c r="B299">
        <v>97</v>
      </c>
    </row>
    <row r="300" spans="1:7" x14ac:dyDescent="0.25">
      <c r="A300">
        <f t="shared" si="1"/>
        <v>2</v>
      </c>
      <c r="B300">
        <v>98</v>
      </c>
      <c r="F300" s="4"/>
      <c r="G300" s="4"/>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4"/>
      <c r="G307" s="4"/>
    </row>
    <row r="308" spans="1:7" x14ac:dyDescent="0.25">
      <c r="A308">
        <f t="shared" si="1"/>
        <v>2</v>
      </c>
      <c r="B308">
        <v>106</v>
      </c>
    </row>
    <row r="309" spans="1:7" x14ac:dyDescent="0.25">
      <c r="A309">
        <f t="shared" si="1"/>
        <v>2</v>
      </c>
      <c r="B309">
        <v>107</v>
      </c>
    </row>
    <row r="310" spans="1:7" x14ac:dyDescent="0.25">
      <c r="A310">
        <f t="shared" si="1"/>
        <v>2</v>
      </c>
      <c r="B310">
        <v>108</v>
      </c>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row>
    <row r="321" spans="1:7" x14ac:dyDescent="0.25">
      <c r="A321">
        <f t="shared" si="1"/>
        <v>2</v>
      </c>
      <c r="B321">
        <v>119</v>
      </c>
      <c r="F321" s="4"/>
      <c r="G321" s="4"/>
    </row>
    <row r="322" spans="1:7" x14ac:dyDescent="0.25">
      <c r="A322">
        <f t="shared" si="1"/>
        <v>2</v>
      </c>
      <c r="B322">
        <v>120</v>
      </c>
    </row>
    <row r="323" spans="1:7" x14ac:dyDescent="0.25">
      <c r="A323">
        <f t="shared" si="1"/>
        <v>2</v>
      </c>
      <c r="B323">
        <v>121</v>
      </c>
      <c r="F323" s="3"/>
      <c r="G323" s="3"/>
    </row>
    <row r="324" spans="1:7" x14ac:dyDescent="0.25">
      <c r="A324">
        <f t="shared" si="1"/>
        <v>2</v>
      </c>
      <c r="B324">
        <v>122</v>
      </c>
    </row>
    <row r="325" spans="1:7" x14ac:dyDescent="0.25">
      <c r="A325">
        <f t="shared" si="1"/>
        <v>2</v>
      </c>
      <c r="B325">
        <v>123</v>
      </c>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c r="F343" s="4"/>
      <c r="G343" s="4"/>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C615" sheet="1" objects="1" scenarios="1"/>
  <sortState ref="F2:G218">
    <sortCondition ref="G2:G218"/>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 defaultRowHeight="13.2" x14ac:dyDescent="0.25"/>
  <cols>
    <col min="1" max="1" width="11" style="15" bestFit="1" customWidth="1"/>
    <col min="2" max="2" width="9.6640625" style="15" bestFit="1" customWidth="1"/>
    <col min="3" max="3" width="16.88671875" style="15" customWidth="1"/>
    <col min="4" max="5" width="10.33203125" style="15" bestFit="1" customWidth="1"/>
    <col min="6" max="6" width="16" style="15" bestFit="1" customWidth="1"/>
    <col min="7" max="7" width="17.6640625" style="15" bestFit="1" customWidth="1"/>
    <col min="8" max="8" width="15" style="15" bestFit="1" customWidth="1"/>
    <col min="9" max="9" width="17.33203125" style="15" bestFit="1" customWidth="1"/>
    <col min="10" max="10" width="17" style="15" bestFit="1" customWidth="1"/>
    <col min="11" max="11" width="18.6640625" style="15" bestFit="1" customWidth="1"/>
    <col min="12" max="12" width="16" style="15" bestFit="1" customWidth="1"/>
    <col min="13" max="13" width="17.6640625" style="15" bestFit="1" customWidth="1"/>
    <col min="14" max="14" width="19.6640625" style="15" bestFit="1" customWidth="1"/>
    <col min="15" max="15" width="21.33203125" style="15" bestFit="1" customWidth="1"/>
    <col min="16" max="16" width="22.88671875" style="15" bestFit="1" customWidth="1"/>
    <col min="17" max="17" width="24.33203125" style="15" bestFit="1" customWidth="1"/>
    <col min="18" max="18" width="19.33203125" style="14" bestFit="1" customWidth="1"/>
    <col min="19" max="19" width="18.33203125" style="14" bestFit="1" customWidth="1"/>
    <col min="20" max="20" width="20.33203125" style="14" bestFit="1" customWidth="1"/>
    <col min="21" max="21" width="19.33203125" style="14" bestFit="1" customWidth="1"/>
    <col min="22" max="22" width="23" style="14" bestFit="1" customWidth="1"/>
    <col min="23" max="23" width="26.88671875" style="14" bestFit="1" customWidth="1"/>
    <col min="24" max="24" width="22.88671875" style="14" bestFit="1" customWidth="1"/>
    <col min="25" max="25" width="14.88671875" style="14" bestFit="1" customWidth="1"/>
    <col min="26" max="26" width="13.88671875" style="14" bestFit="1" customWidth="1"/>
    <col min="27" max="27" width="22.33203125" style="14" bestFit="1" customWidth="1"/>
    <col min="28" max="28" width="25.5546875" style="14" bestFit="1" customWidth="1"/>
    <col min="29" max="29" width="15.5546875" style="14" bestFit="1" customWidth="1"/>
    <col min="30" max="30" width="12.88671875" style="14" bestFit="1" customWidth="1"/>
    <col min="31" max="16384" width="9" style="14"/>
  </cols>
  <sheetData>
    <row r="1" spans="1:30" s="77" customFormat="1" x14ac:dyDescent="0.25">
      <c r="A1" s="77" t="s">
        <v>10227</v>
      </c>
      <c r="B1" s="77" t="s">
        <v>10228</v>
      </c>
      <c r="C1" s="77" t="s">
        <v>10229</v>
      </c>
      <c r="D1" s="77" t="s">
        <v>1187</v>
      </c>
      <c r="E1" s="77" t="s">
        <v>1188</v>
      </c>
      <c r="F1" s="77" t="s">
        <v>10230</v>
      </c>
      <c r="G1" s="77" t="s">
        <v>10231</v>
      </c>
      <c r="H1" s="77" t="s">
        <v>10232</v>
      </c>
      <c r="I1" s="77" t="s">
        <v>10247</v>
      </c>
      <c r="J1" s="77" t="s">
        <v>10233</v>
      </c>
      <c r="K1" s="77" t="s">
        <v>10234</v>
      </c>
      <c r="L1" s="77" t="s">
        <v>10235</v>
      </c>
      <c r="M1" s="77" t="s">
        <v>10236</v>
      </c>
      <c r="N1" s="124" t="s">
        <v>10329</v>
      </c>
      <c r="O1" s="124" t="s">
        <v>10330</v>
      </c>
      <c r="P1" s="124" t="s">
        <v>10331</v>
      </c>
      <c r="Q1" s="124" t="s">
        <v>10332</v>
      </c>
      <c r="R1" s="77" t="s">
        <v>10237</v>
      </c>
      <c r="S1" s="77" t="s">
        <v>10238</v>
      </c>
      <c r="T1" s="77" t="s">
        <v>10239</v>
      </c>
      <c r="U1" s="77" t="s">
        <v>10240</v>
      </c>
      <c r="V1" s="124" t="s">
        <v>10335</v>
      </c>
      <c r="W1" s="124" t="s">
        <v>10336</v>
      </c>
      <c r="X1" s="77" t="s">
        <v>10241</v>
      </c>
      <c r="Y1" s="77" t="s">
        <v>10242</v>
      </c>
      <c r="Z1" s="77" t="s">
        <v>10243</v>
      </c>
      <c r="AA1" s="124" t="s">
        <v>10333</v>
      </c>
      <c r="AB1" s="124" t="s">
        <v>10334</v>
      </c>
      <c r="AC1" s="77" t="s">
        <v>10244</v>
      </c>
      <c r="AD1" s="77" t="s">
        <v>10245</v>
      </c>
    </row>
    <row r="2" spans="1:30" s="77" customFormat="1" x14ac:dyDescent="0.25">
      <c r="A2" s="77" t="str">
        <f>IF('Trust - Frontsheet'!D14=0,"",IF('Trust - Frontsheet'!D14="","",'Trust - Frontsheet'!D14))</f>
        <v>RXMT4</v>
      </c>
      <c r="B2" s="77" t="str">
        <f>IF(ISBLANK('Trust - Frontsheet'!E14),"",'Trust - Frontsheet'!E14)</f>
        <v>ADULT MENTAL HEALTH</v>
      </c>
      <c r="C2" s="77" t="str">
        <f>IF(ISBLANK('Trust - Frontsheet'!F14),"","'" &amp; 'Trust - Frontsheet'!F14 &amp; "'")</f>
        <v>'AUDREY HOUSE RESIDENTIAL REHABILITATION'</v>
      </c>
      <c r="D2" s="77" t="str">
        <f>IF(ISBLANK('Trust - Frontsheet'!G14),"",'Trust - Frontsheet'!G14)</f>
        <v>314 - REHABILITATION</v>
      </c>
      <c r="E2" s="77" t="str">
        <f>IF(ISBLANK('Trust - Frontsheet'!H14),"",'Trust - Frontsheet'!H14)</f>
        <v/>
      </c>
      <c r="F2" s="77">
        <f>'Trust - Frontsheet'!I14</f>
        <v>660</v>
      </c>
      <c r="G2" s="77">
        <f>'Trust - Frontsheet'!J14</f>
        <v>666.25</v>
      </c>
      <c r="H2" s="77">
        <f>'Trust - Frontsheet'!K14</f>
        <v>652.5</v>
      </c>
      <c r="I2" s="77">
        <f>'Trust - Frontsheet'!L14</f>
        <v>570.72</v>
      </c>
      <c r="J2" s="77">
        <f>'Trust - Frontsheet'!M14</f>
        <v>336</v>
      </c>
      <c r="K2" s="77">
        <f>'Trust - Frontsheet'!N14</f>
        <v>334.75</v>
      </c>
      <c r="L2" s="77">
        <f>'Trust - Frontsheet'!O14</f>
        <v>0</v>
      </c>
      <c r="M2" s="77">
        <f>'Trust - Frontsheet'!P14</f>
        <v>294</v>
      </c>
      <c r="N2" s="77">
        <f>'Trust - Frontsheet'!Q14</f>
        <v>0</v>
      </c>
      <c r="O2" s="77">
        <f>'Trust - Frontsheet'!R14</f>
        <v>0</v>
      </c>
      <c r="P2" s="77">
        <f>'Trust - Frontsheet'!S14</f>
        <v>0</v>
      </c>
      <c r="Q2" s="77">
        <f>'Trust - Frontsheet'!T14</f>
        <v>0</v>
      </c>
      <c r="R2" s="125">
        <f>IF(OR('Trust - Frontsheet'!AA14="",'Trust - Frontsheet'!AA14="-"),0,('Trust - Frontsheet'!AA14))</f>
        <v>1.009469696969697</v>
      </c>
      <c r="S2" s="77">
        <f>IF(OR('Trust - Frontsheet'!AB14="",'Trust - Frontsheet'!AB14="-"),0,('Trust - Frontsheet'!AB14))</f>
        <v>0.8746666666666667</v>
      </c>
      <c r="T2" s="77">
        <f>IF(OR('Trust - Frontsheet'!AC14="",'Trust - Frontsheet'!AC14="-"),0,('Trust - Frontsheet'!AC14))</f>
        <v>0.99627976190476186</v>
      </c>
      <c r="U2" s="77">
        <f>IF(OR('Trust - Frontsheet'!AD14="",'Trust - Frontsheet'!AD14="-"),0,('Trust - Frontsheet'!AD14))</f>
        <v>0</v>
      </c>
      <c r="V2" s="77">
        <f>IF(OR('Trust - Frontsheet'!AE14="",'Trust - Frontsheet'!AE14="-"),0,('Trust - Frontsheet'!AE14))</f>
        <v>0</v>
      </c>
      <c r="W2" s="77">
        <f>IF(OR('Trust - Frontsheet'!AF14="",'Trust - Frontsheet'!AF14="-"),0,('Trust - Frontsheet'!AF14))</f>
        <v>0</v>
      </c>
      <c r="X2" s="77">
        <f>'Trust - Frontsheet'!U14</f>
        <v>257</v>
      </c>
      <c r="Y2" s="77">
        <f>IF(OR('Trust - Frontsheet'!V14="",'Trust - Frontsheet'!V14="-"),0,('Trust - Frontsheet'!V14))</f>
        <v>3.8949416342412451</v>
      </c>
      <c r="Z2" s="77">
        <f>IF(OR('Trust - Frontsheet'!W14="",'Trust - Frontsheet'!W14="-"),0,('Trust - Frontsheet'!W14))</f>
        <v>3.3646692607003894</v>
      </c>
      <c r="AA2" s="77">
        <f>IF(OR('Trust - Frontsheet'!X14="",'Trust - Frontsheet'!X14="-"),0,('Trust - Frontsheet'!X14))</f>
        <v>0</v>
      </c>
      <c r="AB2" s="77">
        <f>IF(OR('Trust - Frontsheet'!Y14="",'Trust - Frontsheet'!Y14="-"),0,('Trust - Frontsheet'!Y14))</f>
        <v>0</v>
      </c>
      <c r="AC2" s="77">
        <f>IF(OR('Trust - Frontsheet'!Z14="",'Trust - Frontsheet'!Z14="-"),0,('Trust - Frontsheet'!Z14))</f>
        <v>7.259610894941634</v>
      </c>
      <c r="AD2" s="77" t="str">
        <f>IF(A2="","",(IF(ISBLANK('Trust - Frontsheet'!F9),"",'Trust - Frontsheet'!F9)))</f>
        <v>https://www.derbyshirehealthcareft.nhs.uk/about-us/our-performance/safe-staffing</v>
      </c>
    </row>
    <row r="3" spans="1:30" s="77" customFormat="1" x14ac:dyDescent="0.25">
      <c r="A3" s="77" t="str">
        <f>IF('Trust - Frontsheet'!D15=0,"",IF('Trust - Frontsheet'!D15="","",'Trust - Frontsheet'!D15))</f>
        <v>RXMT4</v>
      </c>
      <c r="B3" s="77" t="str">
        <f>IF(ISBLANK('Trust - Frontsheet'!E15),"",'Trust - Frontsheet'!E15)</f>
        <v>ADULT MENTAL HEALTH</v>
      </c>
      <c r="C3" s="77" t="str">
        <f>IF(ISBLANK('Trust - Frontsheet'!F15),"","'" &amp; 'Trust - Frontsheet'!F15 &amp; "'")</f>
        <v>'CHILD BEARING INPATIENT'</v>
      </c>
      <c r="D3" s="77" t="str">
        <f>IF(ISBLANK('Trust - Frontsheet'!G15),"",'Trust - Frontsheet'!G15)</f>
        <v>710 - ADULT MENTAL ILLNESS</v>
      </c>
      <c r="E3" s="77" t="str">
        <f>IF(ISBLANK('Trust - Frontsheet'!H15),"",'Trust - Frontsheet'!H15)</f>
        <v/>
      </c>
      <c r="F3" s="77">
        <f>'Trust - Frontsheet'!I15</f>
        <v>900</v>
      </c>
      <c r="G3" s="77">
        <f>'Trust - Frontsheet'!J15</f>
        <v>576.64</v>
      </c>
      <c r="H3" s="77">
        <f>'Trust - Frontsheet'!K15</f>
        <v>900</v>
      </c>
      <c r="I3" s="77">
        <f>'Trust - Frontsheet'!L15</f>
        <v>841.64</v>
      </c>
      <c r="J3" s="77">
        <f>'Trust - Frontsheet'!M15</f>
        <v>315</v>
      </c>
      <c r="K3" s="77">
        <f>'Trust - Frontsheet'!N15</f>
        <v>341</v>
      </c>
      <c r="L3" s="77">
        <f>'Trust - Frontsheet'!O15</f>
        <v>315</v>
      </c>
      <c r="M3" s="77">
        <f>'Trust - Frontsheet'!P15</f>
        <v>425.75</v>
      </c>
      <c r="N3" s="77">
        <f>'Trust - Frontsheet'!Q15</f>
        <v>0</v>
      </c>
      <c r="O3" s="77">
        <f>'Trust - Frontsheet'!R15</f>
        <v>0</v>
      </c>
      <c r="P3" s="77">
        <f>'Trust - Frontsheet'!S15</f>
        <v>0</v>
      </c>
      <c r="Q3" s="77">
        <f>'Trust - Frontsheet'!T15</f>
        <v>0</v>
      </c>
      <c r="R3" s="77">
        <f>IF(OR('Trust - Frontsheet'!AA15="",'Trust - Frontsheet'!AA15="-"),0,('Trust - Frontsheet'!AA15))</f>
        <v>0.64071111111111112</v>
      </c>
      <c r="S3" s="77">
        <f>IF(OR('Trust - Frontsheet'!AB15="",'Trust - Frontsheet'!AB15="-"),0,('Trust - Frontsheet'!AB15))</f>
        <v>0.93515555555555552</v>
      </c>
      <c r="T3" s="77">
        <f>IF(OR('Trust - Frontsheet'!AC15="",'Trust - Frontsheet'!AC15="-"),0,('Trust - Frontsheet'!AC15))</f>
        <v>1.0825396825396825</v>
      </c>
      <c r="U3" s="77">
        <f>IF(OR('Trust - Frontsheet'!AD15="",'Trust - Frontsheet'!AD15="-"),0,('Trust - Frontsheet'!AD15))</f>
        <v>1.3515873015873017</v>
      </c>
      <c r="V3" s="77">
        <f>IF(OR('Trust - Frontsheet'!AE15="",'Trust - Frontsheet'!AE15="-"),0,('Trust - Frontsheet'!AE15))</f>
        <v>0</v>
      </c>
      <c r="W3" s="77">
        <f>IF(OR('Trust - Frontsheet'!AF15="",'Trust - Frontsheet'!AF15="-"),0,('Trust - Frontsheet'!AF15))</f>
        <v>0</v>
      </c>
      <c r="X3" s="77">
        <f>'Trust - Frontsheet'!U15</f>
        <v>128</v>
      </c>
      <c r="Y3" s="77">
        <f>IF(OR('Trust - Frontsheet'!V15="",'Trust - Frontsheet'!V15="-"),0,('Trust - Frontsheet'!V15))</f>
        <v>7.1690624999999999</v>
      </c>
      <c r="Z3" s="77">
        <f>IF(OR('Trust - Frontsheet'!W15="",'Trust - Frontsheet'!W15="-"),0,('Trust - Frontsheet'!W15))</f>
        <v>9.901484374999999</v>
      </c>
      <c r="AA3" s="77">
        <f>IF(OR('Trust - Frontsheet'!X15="",'Trust - Frontsheet'!X15="-"),0,('Trust - Frontsheet'!X15))</f>
        <v>0</v>
      </c>
      <c r="AB3" s="77">
        <f>IF(OR('Trust - Frontsheet'!Y15="",'Trust - Frontsheet'!Y15="-"),0,('Trust - Frontsheet'!Y15))</f>
        <v>0</v>
      </c>
      <c r="AC3" s="77">
        <f>IF(OR('Trust - Frontsheet'!Z15="",'Trust - Frontsheet'!Z15="-"),0,('Trust - Frontsheet'!Z15))</f>
        <v>17.070546874999998</v>
      </c>
      <c r="AD3" s="77" t="str">
        <f>IF(A3="","",(IF(ISBLANK('Trust - Frontsheet'!F9),"",'Trust - Frontsheet'!F9)))</f>
        <v>https://www.derbyshirehealthcareft.nhs.uk/about-us/our-performance/safe-staffing</v>
      </c>
    </row>
    <row r="4" spans="1:30" s="77" customFormat="1" x14ac:dyDescent="0.25">
      <c r="A4" s="77" t="str">
        <f>IF('Trust - Frontsheet'!D16=0,"",IF('Trust - Frontsheet'!D16="","",'Trust - Frontsheet'!D16))</f>
        <v>RXMT4</v>
      </c>
      <c r="B4" s="77" t="str">
        <f>IF(ISBLANK('Trust - Frontsheet'!E16),"",'Trust - Frontsheet'!E16)</f>
        <v>ADULT MENTAL HEALTH</v>
      </c>
      <c r="C4" s="77" t="str">
        <f>IF(ISBLANK('Trust - Frontsheet'!F16),"","'" &amp; 'Trust - Frontsheet'!F16 &amp; "'")</f>
        <v>'CTC RESIDENTIAL REHABILITATION'</v>
      </c>
      <c r="D4" s="77" t="str">
        <f>IF(ISBLANK('Trust - Frontsheet'!G16),"",'Trust - Frontsheet'!G16)</f>
        <v>314 - REHABILITATION</v>
      </c>
      <c r="E4" s="77" t="str">
        <f>IF(ISBLANK('Trust - Frontsheet'!H16),"",'Trust - Frontsheet'!H16)</f>
        <v/>
      </c>
      <c r="F4" s="77">
        <f>'Trust - Frontsheet'!I16</f>
        <v>900</v>
      </c>
      <c r="G4" s="77">
        <f>'Trust - Frontsheet'!J16</f>
        <v>1005</v>
      </c>
      <c r="H4" s="77">
        <f>'Trust - Frontsheet'!K16</f>
        <v>1650</v>
      </c>
      <c r="I4" s="77">
        <f>'Trust - Frontsheet'!L16</f>
        <v>1298.25</v>
      </c>
      <c r="J4" s="77">
        <f>'Trust - Frontsheet'!M16</f>
        <v>630</v>
      </c>
      <c r="K4" s="77">
        <f>'Trust - Frontsheet'!N16</f>
        <v>364.5</v>
      </c>
      <c r="L4" s="77">
        <f>'Trust - Frontsheet'!O16</f>
        <v>315</v>
      </c>
      <c r="M4" s="77">
        <f>'Trust - Frontsheet'!P16</f>
        <v>619.5</v>
      </c>
      <c r="N4" s="77">
        <f>'Trust - Frontsheet'!Q16</f>
        <v>0</v>
      </c>
      <c r="O4" s="77">
        <f>'Trust - Frontsheet'!R16</f>
        <v>0</v>
      </c>
      <c r="P4" s="77">
        <f>'Trust - Frontsheet'!S16</f>
        <v>0</v>
      </c>
      <c r="Q4" s="77">
        <f>'Trust - Frontsheet'!T16</f>
        <v>0</v>
      </c>
      <c r="R4" s="77">
        <f>IF(OR('Trust - Frontsheet'!AA16="",'Trust - Frontsheet'!AA16="-"),0,('Trust - Frontsheet'!AA16))</f>
        <v>1.1166666666666667</v>
      </c>
      <c r="S4" s="77">
        <f>IF(OR('Trust - Frontsheet'!AB16="",'Trust - Frontsheet'!AB16="-"),0,('Trust - Frontsheet'!AB16))</f>
        <v>0.78681818181818186</v>
      </c>
      <c r="T4" s="77">
        <f>IF(OR('Trust - Frontsheet'!AC16="",'Trust - Frontsheet'!AC16="-"),0,('Trust - Frontsheet'!AC16))</f>
        <v>0.57857142857142863</v>
      </c>
      <c r="U4" s="77">
        <f>IF(OR('Trust - Frontsheet'!AD16="",'Trust - Frontsheet'!AD16="-"),0,('Trust - Frontsheet'!AD16))</f>
        <v>1.9666666666666666</v>
      </c>
      <c r="V4" s="77">
        <f>IF(OR('Trust - Frontsheet'!AE16="",'Trust - Frontsheet'!AE16="-"),0,('Trust - Frontsheet'!AE16))</f>
        <v>0</v>
      </c>
      <c r="W4" s="77">
        <f>IF(OR('Trust - Frontsheet'!AF16="",'Trust - Frontsheet'!AF16="-"),0,('Trust - Frontsheet'!AF16))</f>
        <v>0</v>
      </c>
      <c r="X4" s="77">
        <f>'Trust - Frontsheet'!U16</f>
        <v>794</v>
      </c>
      <c r="Y4" s="77">
        <f>IF(OR('Trust - Frontsheet'!V16="",'Trust - Frontsheet'!V16="-"),0,('Trust - Frontsheet'!V16))</f>
        <v>1.7248110831234258</v>
      </c>
      <c r="Z4" s="77">
        <f>IF(OR('Trust - Frontsheet'!W16="",'Trust - Frontsheet'!W16="-"),0,('Trust - Frontsheet'!W16))</f>
        <v>2.4153022670025188</v>
      </c>
      <c r="AA4" s="77">
        <f>IF(OR('Trust - Frontsheet'!X16="",'Trust - Frontsheet'!X16="-"),0,('Trust - Frontsheet'!X16))</f>
        <v>0</v>
      </c>
      <c r="AB4" s="77">
        <f>IF(OR('Trust - Frontsheet'!Y16="",'Trust - Frontsheet'!Y16="-"),0,('Trust - Frontsheet'!Y16))</f>
        <v>0</v>
      </c>
      <c r="AC4" s="77">
        <f>IF(OR('Trust - Frontsheet'!Z16="",'Trust - Frontsheet'!Z16="-"),0,('Trust - Frontsheet'!Z16))</f>
        <v>4.1401133501259446</v>
      </c>
      <c r="AD4" s="77" t="str">
        <f>IF(A4="","",(IF(ISBLANK('Trust - Frontsheet'!F9),"",'Trust - Frontsheet'!F9)))</f>
        <v>https://www.derbyshirehealthcareft.nhs.uk/about-us/our-performance/safe-staffing</v>
      </c>
    </row>
    <row r="5" spans="1:30" s="77" customFormat="1" x14ac:dyDescent="0.25">
      <c r="A5" s="77" t="str">
        <f>IF('Trust - Frontsheet'!D17=0,"",IF('Trust - Frontsheet'!D17="","",'Trust - Frontsheet'!D17))</f>
        <v>RXM54</v>
      </c>
      <c r="B5" s="77" t="str">
        <f>IF(ISBLANK('Trust - Frontsheet'!E17),"",'Trust - Frontsheet'!E17)</f>
        <v>RADBOURNE UNIT</v>
      </c>
      <c r="C5" s="77" t="str">
        <f>IF(ISBLANK('Trust - Frontsheet'!F17),"","'" &amp; 'Trust - Frontsheet'!F17 &amp; "'")</f>
        <v>'ENHANCED CARE WARD'</v>
      </c>
      <c r="D5" s="77" t="str">
        <f>IF(ISBLANK('Trust - Frontsheet'!G17),"",'Trust - Frontsheet'!G17)</f>
        <v>710 - ADULT MENTAL ILLNESS</v>
      </c>
      <c r="E5" s="77" t="str">
        <f>IF(ISBLANK('Trust - Frontsheet'!H17),"",'Trust - Frontsheet'!H17)</f>
        <v/>
      </c>
      <c r="F5" s="77">
        <f>'Trust - Frontsheet'!I17</f>
        <v>1350</v>
      </c>
      <c r="G5" s="77">
        <f>'Trust - Frontsheet'!J17</f>
        <v>1176.25</v>
      </c>
      <c r="H5" s="77">
        <f>'Trust - Frontsheet'!K17</f>
        <v>1350</v>
      </c>
      <c r="I5" s="77">
        <f>'Trust - Frontsheet'!L17</f>
        <v>1617.25</v>
      </c>
      <c r="J5" s="77">
        <f>'Trust - Frontsheet'!M17</f>
        <v>630</v>
      </c>
      <c r="K5" s="77">
        <f>'Trust - Frontsheet'!N17</f>
        <v>420</v>
      </c>
      <c r="L5" s="77">
        <f>'Trust - Frontsheet'!O17</f>
        <v>630</v>
      </c>
      <c r="M5" s="77">
        <f>'Trust - Frontsheet'!P17</f>
        <v>1256.82</v>
      </c>
      <c r="N5" s="77">
        <f>'Trust - Frontsheet'!Q17</f>
        <v>0</v>
      </c>
      <c r="O5" s="77">
        <f>'Trust - Frontsheet'!R17</f>
        <v>29</v>
      </c>
      <c r="P5" s="77">
        <f>'Trust - Frontsheet'!S17</f>
        <v>0</v>
      </c>
      <c r="Q5" s="77">
        <f>'Trust - Frontsheet'!T17</f>
        <v>0</v>
      </c>
      <c r="R5" s="77">
        <f>IF(OR('Trust - Frontsheet'!AA17="",'Trust - Frontsheet'!AA17="-"),0,('Trust - Frontsheet'!AA17))</f>
        <v>0.87129629629629635</v>
      </c>
      <c r="S5" s="77">
        <f>IF(OR('Trust - Frontsheet'!AB17="",'Trust - Frontsheet'!AB17="-"),0,('Trust - Frontsheet'!AB17))</f>
        <v>1.1979629629629629</v>
      </c>
      <c r="T5" s="77">
        <f>IF(OR('Trust - Frontsheet'!AC17="",'Trust - Frontsheet'!AC17="-"),0,('Trust - Frontsheet'!AC17))</f>
        <v>0.66666666666666663</v>
      </c>
      <c r="U5" s="77">
        <f>IF(OR('Trust - Frontsheet'!AD17="",'Trust - Frontsheet'!AD17="-"),0,('Trust - Frontsheet'!AD17))</f>
        <v>1.9949523809523808</v>
      </c>
      <c r="V5" s="77">
        <f>IF(OR('Trust - Frontsheet'!AE17="",'Trust - Frontsheet'!AE17="-"),0,('Trust - Frontsheet'!AE17))</f>
        <v>0</v>
      </c>
      <c r="W5" s="77">
        <f>IF(OR('Trust - Frontsheet'!AF17="",'Trust - Frontsheet'!AF17="-"),0,('Trust - Frontsheet'!AF17))</f>
        <v>0</v>
      </c>
      <c r="X5" s="77">
        <f>'Trust - Frontsheet'!U17</f>
        <v>273</v>
      </c>
      <c r="Y5" s="77">
        <f>IF(OR('Trust - Frontsheet'!V17="",'Trust - Frontsheet'!V17="-"),0,('Trust - Frontsheet'!V17))</f>
        <v>5.8470695970695967</v>
      </c>
      <c r="Z5" s="77">
        <f>IF(OR('Trust - Frontsheet'!W17="",'Trust - Frontsheet'!W17="-"),0,('Trust - Frontsheet'!W17))</f>
        <v>10.527728937728936</v>
      </c>
      <c r="AA5" s="77">
        <f>IF(OR('Trust - Frontsheet'!X17="",'Trust - Frontsheet'!X17="-"),0,('Trust - Frontsheet'!X17))</f>
        <v>0.10622710622710622</v>
      </c>
      <c r="AB5" s="77">
        <f>IF(OR('Trust - Frontsheet'!Y17="",'Trust - Frontsheet'!Y17="-"),0,('Trust - Frontsheet'!Y17))</f>
        <v>0</v>
      </c>
      <c r="AC5" s="77">
        <f>IF(OR('Trust - Frontsheet'!Z17="",'Trust - Frontsheet'!Z17="-"),0,('Trust - Frontsheet'!Z17))</f>
        <v>16.481025641025639</v>
      </c>
      <c r="AD5" s="77" t="str">
        <f>IF(A5="","",(IF(ISBLANK('Trust - Frontsheet'!F9),"",'Trust - Frontsheet'!F9)))</f>
        <v>https://www.derbyshirehealthcareft.nhs.uk/about-us/our-performance/safe-staffing</v>
      </c>
    </row>
    <row r="6" spans="1:30" s="77" customFormat="1" x14ac:dyDescent="0.25">
      <c r="A6" s="77" t="str">
        <f>IF('Trust - Frontsheet'!D18=0,"",IF('Trust - Frontsheet'!D18="","",'Trust - Frontsheet'!D18))</f>
        <v>RXM70</v>
      </c>
      <c r="B6" s="77" t="str">
        <f>IF(ISBLANK('Trust - Frontsheet'!E18),"",'Trust - Frontsheet'!E18)</f>
        <v>MORTON WARD, HARTINGTON UNIT</v>
      </c>
      <c r="C6" s="77" t="str">
        <f>IF(ISBLANK('Trust - Frontsheet'!F18),"","'" &amp; 'Trust - Frontsheet'!F18 &amp; "'")</f>
        <v>'HARTINGTON UNIT - MORTON WARD ADULT'</v>
      </c>
      <c r="D6" s="77" t="str">
        <f>IF(ISBLANK('Trust - Frontsheet'!G18),"",'Trust - Frontsheet'!G18)</f>
        <v>710 - ADULT MENTAL ILLNESS</v>
      </c>
      <c r="E6" s="77" t="str">
        <f>IF(ISBLANK('Trust - Frontsheet'!H18),"",'Trust - Frontsheet'!H18)</f>
        <v/>
      </c>
      <c r="F6" s="77">
        <f>'Trust - Frontsheet'!I18</f>
        <v>1372.5</v>
      </c>
      <c r="G6" s="77">
        <f>'Trust - Frontsheet'!J18</f>
        <v>1401.25</v>
      </c>
      <c r="H6" s="77">
        <f>'Trust - Frontsheet'!K18</f>
        <v>1372.5</v>
      </c>
      <c r="I6" s="77">
        <f>'Trust - Frontsheet'!L18</f>
        <v>825.5</v>
      </c>
      <c r="J6" s="77">
        <f>'Trust - Frontsheet'!M18</f>
        <v>555</v>
      </c>
      <c r="K6" s="77">
        <f>'Trust - Frontsheet'!N18</f>
        <v>332.52</v>
      </c>
      <c r="L6" s="77">
        <f>'Trust - Frontsheet'!O18</f>
        <v>555</v>
      </c>
      <c r="M6" s="77">
        <f>'Trust - Frontsheet'!P18</f>
        <v>609.87</v>
      </c>
      <c r="N6" s="77">
        <f>'Trust - Frontsheet'!Q18</f>
        <v>457.5</v>
      </c>
      <c r="O6" s="77">
        <f>'Trust - Frontsheet'!R18</f>
        <v>37.25</v>
      </c>
      <c r="P6" s="77">
        <f>'Trust - Frontsheet'!S18</f>
        <v>0</v>
      </c>
      <c r="Q6" s="77">
        <f>'Trust - Frontsheet'!T18</f>
        <v>0</v>
      </c>
      <c r="R6" s="77">
        <f>IF(OR('Trust - Frontsheet'!AA18="",'Trust - Frontsheet'!AA18="-"),0,('Trust - Frontsheet'!AA18))</f>
        <v>1.0209471766848817</v>
      </c>
      <c r="S6" s="77">
        <f>IF(OR('Trust - Frontsheet'!AB18="",'Trust - Frontsheet'!AB18="-"),0,('Trust - Frontsheet'!AB18))</f>
        <v>0.60145719489981786</v>
      </c>
      <c r="T6" s="77">
        <f>IF(OR('Trust - Frontsheet'!AC18="",'Trust - Frontsheet'!AC18="-"),0,('Trust - Frontsheet'!AC18))</f>
        <v>0.59913513513513506</v>
      </c>
      <c r="U6" s="77">
        <f>IF(OR('Trust - Frontsheet'!AD18="",'Trust - Frontsheet'!AD18="-"),0,('Trust - Frontsheet'!AD18))</f>
        <v>1.0988648648648649</v>
      </c>
      <c r="V6" s="77">
        <f>IF(OR('Trust - Frontsheet'!AE18="",'Trust - Frontsheet'!AE18="-"),0,('Trust - Frontsheet'!AE18))</f>
        <v>8.14207650273224E-2</v>
      </c>
      <c r="W6" s="77">
        <f>IF(OR('Trust - Frontsheet'!AF18="",'Trust - Frontsheet'!AF18="-"),0,('Trust - Frontsheet'!AF18))</f>
        <v>0</v>
      </c>
      <c r="X6" s="77">
        <f>'Trust - Frontsheet'!U18</f>
        <v>530</v>
      </c>
      <c r="Y6" s="77">
        <f>IF(OR('Trust - Frontsheet'!V18="",'Trust - Frontsheet'!V18="-"),0,('Trust - Frontsheet'!V18))</f>
        <v>3.2712641509433964</v>
      </c>
      <c r="Z6" s="77">
        <f>IF(OR('Trust - Frontsheet'!W18="",'Trust - Frontsheet'!W18="-"),0,('Trust - Frontsheet'!W18))</f>
        <v>2.7082452830188677</v>
      </c>
      <c r="AA6" s="77">
        <f>IF(OR('Trust - Frontsheet'!X18="",'Trust - Frontsheet'!X18="-"),0,('Trust - Frontsheet'!X18))</f>
        <v>7.0283018867924527E-2</v>
      </c>
      <c r="AB6" s="77">
        <f>IF(OR('Trust - Frontsheet'!Y18="",'Trust - Frontsheet'!Y18="-"),0,('Trust - Frontsheet'!Y18))</f>
        <v>0</v>
      </c>
      <c r="AC6" s="77">
        <f>IF(OR('Trust - Frontsheet'!Z18="",'Trust - Frontsheet'!Z18="-"),0,('Trust - Frontsheet'!Z18))</f>
        <v>6.0497924528301885</v>
      </c>
      <c r="AD6" s="77" t="str">
        <f>IF(A6="","",(IF(ISBLANK('Trust - Frontsheet'!F9),"",'Trust - Frontsheet'!F9)))</f>
        <v>https://www.derbyshirehealthcareft.nhs.uk/about-us/our-performance/safe-staffing</v>
      </c>
    </row>
    <row r="7" spans="1:30" s="77" customFormat="1" x14ac:dyDescent="0.25">
      <c r="A7" s="77" t="str">
        <f>IF('Trust - Frontsheet'!D19=0,"",IF('Trust - Frontsheet'!D19="","",'Trust - Frontsheet'!D19))</f>
        <v>RXM71</v>
      </c>
      <c r="B7" s="77" t="str">
        <f>IF(ISBLANK('Trust - Frontsheet'!E19),"",'Trust - Frontsheet'!E19)</f>
        <v>PLEASLEY WARD, HARTINGTON UNIT</v>
      </c>
      <c r="C7" s="77" t="str">
        <f>IF(ISBLANK('Trust - Frontsheet'!F19),"","'" &amp; 'Trust - Frontsheet'!F19 &amp; "'")</f>
        <v>'HARTINGTON UNIT - PLEASLEY WARD ADULT'</v>
      </c>
      <c r="D7" s="77" t="str">
        <f>IF(ISBLANK('Trust - Frontsheet'!G19),"",'Trust - Frontsheet'!G19)</f>
        <v>710 - ADULT MENTAL ILLNESS</v>
      </c>
      <c r="E7" s="77" t="str">
        <f>IF(ISBLANK('Trust - Frontsheet'!H19),"",'Trust - Frontsheet'!H19)</f>
        <v>715 - OLD AGE PSYCHIATRY</v>
      </c>
      <c r="F7" s="77">
        <f>'Trust - Frontsheet'!I19</f>
        <v>1522.5</v>
      </c>
      <c r="G7" s="77">
        <f>'Trust - Frontsheet'!J19</f>
        <v>1201.75</v>
      </c>
      <c r="H7" s="77">
        <f>'Trust - Frontsheet'!K19</f>
        <v>1372.5</v>
      </c>
      <c r="I7" s="77">
        <f>'Trust - Frontsheet'!L19</f>
        <v>947.5</v>
      </c>
      <c r="J7" s="77">
        <f>'Trust - Frontsheet'!M19</f>
        <v>555</v>
      </c>
      <c r="K7" s="77">
        <f>'Trust - Frontsheet'!N19</f>
        <v>287.75</v>
      </c>
      <c r="L7" s="77">
        <f>'Trust - Frontsheet'!O19</f>
        <v>555</v>
      </c>
      <c r="M7" s="77">
        <f>'Trust - Frontsheet'!P19</f>
        <v>430.21</v>
      </c>
      <c r="N7" s="77">
        <f>'Trust - Frontsheet'!Q19</f>
        <v>457.5</v>
      </c>
      <c r="O7" s="77">
        <f>'Trust - Frontsheet'!R19</f>
        <v>261.5</v>
      </c>
      <c r="P7" s="77">
        <f>'Trust - Frontsheet'!S19</f>
        <v>0</v>
      </c>
      <c r="Q7" s="77">
        <f>'Trust - Frontsheet'!T19</f>
        <v>0</v>
      </c>
      <c r="R7" s="77">
        <f>IF(OR('Trust - Frontsheet'!AA19="",'Trust - Frontsheet'!AA19="-"),0,('Trust - Frontsheet'!AA19))</f>
        <v>0.78932676518883416</v>
      </c>
      <c r="S7" s="77">
        <f>IF(OR('Trust - Frontsheet'!AB19="",'Trust - Frontsheet'!AB19="-"),0,('Trust - Frontsheet'!AB19))</f>
        <v>0.69034608378870677</v>
      </c>
      <c r="T7" s="77">
        <f>IF(OR('Trust - Frontsheet'!AC19="",'Trust - Frontsheet'!AC19="-"),0,('Trust - Frontsheet'!AC19))</f>
        <v>0.5184684684684685</v>
      </c>
      <c r="U7" s="77">
        <f>IF(OR('Trust - Frontsheet'!AD19="",'Trust - Frontsheet'!AD19="-"),0,('Trust - Frontsheet'!AD19))</f>
        <v>0.77515315315315314</v>
      </c>
      <c r="V7" s="77">
        <f>IF(OR('Trust - Frontsheet'!AE19="",'Trust - Frontsheet'!AE19="-"),0,('Trust - Frontsheet'!AE19))</f>
        <v>0.57158469945355195</v>
      </c>
      <c r="W7" s="77">
        <f>IF(OR('Trust - Frontsheet'!AF19="",'Trust - Frontsheet'!AF19="-"),0,('Trust - Frontsheet'!AF19))</f>
        <v>0</v>
      </c>
      <c r="X7" s="77">
        <f>'Trust - Frontsheet'!U19</f>
        <v>471</v>
      </c>
      <c r="Y7" s="77">
        <f>IF(OR('Trust - Frontsheet'!V19="",'Trust - Frontsheet'!V19="-"),0,('Trust - Frontsheet'!V19))</f>
        <v>3.1624203821656049</v>
      </c>
      <c r="Z7" s="77">
        <f>IF(OR('Trust - Frontsheet'!W19="",'Trust - Frontsheet'!W19="-"),0,('Trust - Frontsheet'!W19))</f>
        <v>2.9250743099787688</v>
      </c>
      <c r="AA7" s="77">
        <f>IF(OR('Trust - Frontsheet'!X19="",'Trust - Frontsheet'!X19="-"),0,('Trust - Frontsheet'!X19))</f>
        <v>0.55520169851380041</v>
      </c>
      <c r="AB7" s="77">
        <f>IF(OR('Trust - Frontsheet'!Y19="",'Trust - Frontsheet'!Y19="-"),0,('Trust - Frontsheet'!Y19))</f>
        <v>0</v>
      </c>
      <c r="AC7" s="77">
        <f>IF(OR('Trust - Frontsheet'!Z19="",'Trust - Frontsheet'!Z19="-"),0,('Trust - Frontsheet'!Z19))</f>
        <v>6.6426963906581742</v>
      </c>
      <c r="AD7" s="77" t="str">
        <f>IF(A7="","",(IF(ISBLANK('Trust - Frontsheet'!F9),"",'Trust - Frontsheet'!F9)))</f>
        <v>https://www.derbyshirehealthcareft.nhs.uk/about-us/our-performance/safe-staffing</v>
      </c>
    </row>
    <row r="8" spans="1:30" s="77" customFormat="1" x14ac:dyDescent="0.25">
      <c r="A8" s="77" t="str">
        <f>IF('Trust - Frontsheet'!D20=0,"",IF('Trust - Frontsheet'!D20="","",'Trust - Frontsheet'!D20))</f>
        <v>RXM76</v>
      </c>
      <c r="B8" s="77" t="str">
        <f>IF(ISBLANK('Trust - Frontsheet'!E20),"",'Trust - Frontsheet'!E20)</f>
        <v>TANSLEY WARD</v>
      </c>
      <c r="C8" s="77" t="str">
        <f>IF(ISBLANK('Trust - Frontsheet'!F20),"","'" &amp; 'Trust - Frontsheet'!F20 &amp; "'")</f>
        <v>'HARTINGTON UNIT - TANSLEY WARD ADULT'</v>
      </c>
      <c r="D8" s="77" t="str">
        <f>IF(ISBLANK('Trust - Frontsheet'!G20),"",'Trust - Frontsheet'!G20)</f>
        <v>710 - ADULT MENTAL ILLNESS</v>
      </c>
      <c r="E8" s="77" t="str">
        <f>IF(ISBLANK('Trust - Frontsheet'!H20),"",'Trust - Frontsheet'!H20)</f>
        <v/>
      </c>
      <c r="F8" s="77">
        <f>'Trust - Frontsheet'!I20</f>
        <v>1522.5</v>
      </c>
      <c r="G8" s="77">
        <f>'Trust - Frontsheet'!J20</f>
        <v>1195.98</v>
      </c>
      <c r="H8" s="77">
        <f>'Trust - Frontsheet'!K20</f>
        <v>1372.5</v>
      </c>
      <c r="I8" s="77">
        <f>'Trust - Frontsheet'!L20</f>
        <v>984.38</v>
      </c>
      <c r="J8" s="77">
        <f>'Trust - Frontsheet'!M20</f>
        <v>555</v>
      </c>
      <c r="K8" s="77">
        <f>'Trust - Frontsheet'!N20</f>
        <v>338.93</v>
      </c>
      <c r="L8" s="77">
        <f>'Trust - Frontsheet'!O20</f>
        <v>555</v>
      </c>
      <c r="M8" s="77">
        <f>'Trust - Frontsheet'!P20</f>
        <v>566.45000000000005</v>
      </c>
      <c r="N8" s="77">
        <f>'Trust - Frontsheet'!Q20</f>
        <v>1035</v>
      </c>
      <c r="O8" s="77">
        <f>'Trust - Frontsheet'!R20</f>
        <v>158.57</v>
      </c>
      <c r="P8" s="77">
        <f>'Trust - Frontsheet'!S20</f>
        <v>0</v>
      </c>
      <c r="Q8" s="77">
        <f>'Trust - Frontsheet'!T20</f>
        <v>0</v>
      </c>
      <c r="R8" s="77">
        <f>IF(OR('Trust - Frontsheet'!AA20="",'Trust - Frontsheet'!AA20="-"),0,('Trust - Frontsheet'!AA20))</f>
        <v>0.78553694581280786</v>
      </c>
      <c r="S8" s="77">
        <f>IF(OR('Trust - Frontsheet'!AB20="",'Trust - Frontsheet'!AB20="-"),0,('Trust - Frontsheet'!AB20))</f>
        <v>0.71721675774134785</v>
      </c>
      <c r="T8" s="77">
        <f>IF(OR('Trust - Frontsheet'!AC20="",'Trust - Frontsheet'!AC20="-"),0,('Trust - Frontsheet'!AC20))</f>
        <v>0.61068468468468473</v>
      </c>
      <c r="U8" s="77">
        <f>IF(OR('Trust - Frontsheet'!AD20="",'Trust - Frontsheet'!AD20="-"),0,('Trust - Frontsheet'!AD20))</f>
        <v>1.0206306306306308</v>
      </c>
      <c r="V8" s="77">
        <f>IF(OR('Trust - Frontsheet'!AE20="",'Trust - Frontsheet'!AE20="-"),0,('Trust - Frontsheet'!AE20))</f>
        <v>0.15320772946859904</v>
      </c>
      <c r="W8" s="77">
        <f>IF(OR('Trust - Frontsheet'!AF20="",'Trust - Frontsheet'!AF20="-"),0,('Trust - Frontsheet'!AF20))</f>
        <v>0</v>
      </c>
      <c r="X8" s="77">
        <f>'Trust - Frontsheet'!U20</f>
        <v>555</v>
      </c>
      <c r="Y8" s="77">
        <f>IF(OR('Trust - Frontsheet'!V20="",'Trust - Frontsheet'!V20="-"),0,('Trust - Frontsheet'!V20))</f>
        <v>2.7656036036036036</v>
      </c>
      <c r="Z8" s="77">
        <f>IF(OR('Trust - Frontsheet'!W20="",'Trust - Frontsheet'!W20="-"),0,('Trust - Frontsheet'!W20))</f>
        <v>2.7942882882882882</v>
      </c>
      <c r="AA8" s="77">
        <f>IF(OR('Trust - Frontsheet'!X20="",'Trust - Frontsheet'!X20="-"),0,('Trust - Frontsheet'!X20))</f>
        <v>0.28571171171171172</v>
      </c>
      <c r="AB8" s="77">
        <f>IF(OR('Trust - Frontsheet'!Y20="",'Trust - Frontsheet'!Y20="-"),0,('Trust - Frontsheet'!Y20))</f>
        <v>0</v>
      </c>
      <c r="AC8" s="77">
        <f>IF(OR('Trust - Frontsheet'!Z20="",'Trust - Frontsheet'!Z20="-"),0,('Trust - Frontsheet'!Z20))</f>
        <v>5.8456036036036032</v>
      </c>
      <c r="AD8" s="77" t="str">
        <f>IF(A8="","",(IF(ISBLANK('Trust - Frontsheet'!F9),"",'Trust - Frontsheet'!F9)))</f>
        <v>https://www.derbyshirehealthcareft.nhs.uk/about-us/our-performance/safe-staffing</v>
      </c>
    </row>
    <row r="9" spans="1:30" s="77" customFormat="1" x14ac:dyDescent="0.25">
      <c r="A9" s="77" t="str">
        <f>IF('Trust - Frontsheet'!D21=0,"",IF('Trust - Frontsheet'!D21="","",'Trust - Frontsheet'!D21))</f>
        <v>RXM30</v>
      </c>
      <c r="B9" s="77" t="str">
        <f>IF(ISBLANK('Trust - Frontsheet'!E21),"",'Trust - Frontsheet'!E21)</f>
        <v>KEDLESTON UNIT</v>
      </c>
      <c r="C9" s="77" t="str">
        <f>IF(ISBLANK('Trust - Frontsheet'!F21),"","'" &amp; 'Trust - Frontsheet'!F21 &amp; "'")</f>
        <v>'KEDLESTON LOW SECURE UNIT'</v>
      </c>
      <c r="D9" s="77" t="str">
        <f>IF(ISBLANK('Trust - Frontsheet'!G21),"",'Trust - Frontsheet'!G21)</f>
        <v>712 - FORENSIC PSYCHIATRY</v>
      </c>
      <c r="E9" s="77" t="str">
        <f>IF(ISBLANK('Trust - Frontsheet'!H21),"",'Trust - Frontsheet'!H21)</f>
        <v/>
      </c>
      <c r="F9" s="77">
        <f>'Trust - Frontsheet'!I21</f>
        <v>2265</v>
      </c>
      <c r="G9" s="77">
        <f>'Trust - Frontsheet'!J21</f>
        <v>1385.42</v>
      </c>
      <c r="H9" s="77">
        <f>'Trust - Frontsheet'!K21</f>
        <v>2565</v>
      </c>
      <c r="I9" s="77">
        <f>'Trust - Frontsheet'!L21</f>
        <v>1718.32</v>
      </c>
      <c r="J9" s="77">
        <f>'Trust - Frontsheet'!M21</f>
        <v>615</v>
      </c>
      <c r="K9" s="77">
        <f>'Trust - Frontsheet'!N21</f>
        <v>616</v>
      </c>
      <c r="L9" s="77">
        <f>'Trust - Frontsheet'!O21</f>
        <v>1230</v>
      </c>
      <c r="M9" s="77">
        <f>'Trust - Frontsheet'!P21</f>
        <v>1209.5</v>
      </c>
      <c r="N9" s="77">
        <f>'Trust - Frontsheet'!Q21</f>
        <v>0</v>
      </c>
      <c r="O9" s="77">
        <f>'Trust - Frontsheet'!R21</f>
        <v>7.5</v>
      </c>
      <c r="P9" s="77">
        <f>'Trust - Frontsheet'!S21</f>
        <v>0</v>
      </c>
      <c r="Q9" s="77">
        <f>'Trust - Frontsheet'!T21</f>
        <v>0</v>
      </c>
      <c r="R9" s="77">
        <f>IF(OR('Trust - Frontsheet'!AA21="",'Trust - Frontsheet'!AA21="-"),0,('Trust - Frontsheet'!AA21))</f>
        <v>0.61166445916114798</v>
      </c>
      <c r="S9" s="77">
        <f>IF(OR('Trust - Frontsheet'!AB21="",'Trust - Frontsheet'!AB21="-"),0,('Trust - Frontsheet'!AB21))</f>
        <v>0.66991033138401557</v>
      </c>
      <c r="T9" s="77">
        <f>IF(OR('Trust - Frontsheet'!AC21="",'Trust - Frontsheet'!AC21="-"),0,('Trust - Frontsheet'!AC21))</f>
        <v>1.0016260162601627</v>
      </c>
      <c r="U9" s="77">
        <f>IF(OR('Trust - Frontsheet'!AD21="",'Trust - Frontsheet'!AD21="-"),0,('Trust - Frontsheet'!AD21))</f>
        <v>0.98333333333333328</v>
      </c>
      <c r="V9" s="77">
        <f>IF(OR('Trust - Frontsheet'!AE21="",'Trust - Frontsheet'!AE21="-"),0,('Trust - Frontsheet'!AE21))</f>
        <v>0</v>
      </c>
      <c r="W9" s="77">
        <f>IF(OR('Trust - Frontsheet'!AF21="",'Trust - Frontsheet'!AF21="-"),0,('Trust - Frontsheet'!AF21))</f>
        <v>0</v>
      </c>
      <c r="X9" s="77">
        <f>'Trust - Frontsheet'!U21</f>
        <v>308</v>
      </c>
      <c r="Y9" s="77">
        <f>IF(OR('Trust - Frontsheet'!V21="",'Trust - Frontsheet'!V21="-"),0,('Trust - Frontsheet'!V21))</f>
        <v>6.4981168831168832</v>
      </c>
      <c r="Z9" s="77">
        <f>IF(OR('Trust - Frontsheet'!W21="",'Trust - Frontsheet'!W21="-"),0,('Trust - Frontsheet'!W21))</f>
        <v>9.5059090909090891</v>
      </c>
      <c r="AA9" s="77">
        <f>IF(OR('Trust - Frontsheet'!X21="",'Trust - Frontsheet'!X21="-"),0,('Trust - Frontsheet'!X21))</f>
        <v>2.4350649350649352E-2</v>
      </c>
      <c r="AB9" s="77">
        <f>IF(OR('Trust - Frontsheet'!Y21="",'Trust - Frontsheet'!Y21="-"),0,('Trust - Frontsheet'!Y21))</f>
        <v>0</v>
      </c>
      <c r="AC9" s="77">
        <f>IF(OR('Trust - Frontsheet'!Z21="",'Trust - Frontsheet'!Z21="-"),0,('Trust - Frontsheet'!Z21))</f>
        <v>16.028376623376623</v>
      </c>
      <c r="AD9" s="77" t="str">
        <f>IF(A9="","",(IF(ISBLANK('Trust - Frontsheet'!F9),"",'Trust - Frontsheet'!F9)))</f>
        <v>https://www.derbyshirehealthcareft.nhs.uk/about-us/our-performance/safe-staffing</v>
      </c>
    </row>
    <row r="10" spans="1:30" s="77" customFormat="1" x14ac:dyDescent="0.25">
      <c r="A10" s="77" t="str">
        <f>IF('Trust - Frontsheet'!D22=0,"",IF('Trust - Frontsheet'!D22="","",'Trust - Frontsheet'!D22))</f>
        <v>RXMT4</v>
      </c>
      <c r="B10" s="77" t="str">
        <f>IF(ISBLANK('Trust - Frontsheet'!E22),"",'Trust - Frontsheet'!E22)</f>
        <v>ADULT MENTAL HEALTH</v>
      </c>
      <c r="C10" s="77" t="str">
        <f>IF(ISBLANK('Trust - Frontsheet'!F22),"","'" &amp; 'Trust - Frontsheet'!F22 &amp; "'")</f>
        <v>'KINGSWAY CUBLEY COURT - FEMALE'</v>
      </c>
      <c r="D10" s="77" t="str">
        <f>IF(ISBLANK('Trust - Frontsheet'!G22),"",'Trust - Frontsheet'!G22)</f>
        <v>715 - OLD AGE PSYCHIATRY</v>
      </c>
      <c r="E10" s="77" t="str">
        <f>IF(ISBLANK('Trust - Frontsheet'!H22),"",'Trust - Frontsheet'!H22)</f>
        <v/>
      </c>
      <c r="F10" s="77">
        <f>'Trust - Frontsheet'!I22</f>
        <v>1440</v>
      </c>
      <c r="G10" s="77">
        <f>'Trust - Frontsheet'!J22</f>
        <v>1313.65</v>
      </c>
      <c r="H10" s="77">
        <f>'Trust - Frontsheet'!K22</f>
        <v>2190</v>
      </c>
      <c r="I10" s="77">
        <f>'Trust - Frontsheet'!L22</f>
        <v>1524.65</v>
      </c>
      <c r="J10" s="77">
        <f>'Trust - Frontsheet'!M22</f>
        <v>624.9</v>
      </c>
      <c r="K10" s="77">
        <f>'Trust - Frontsheet'!N22</f>
        <v>435.67</v>
      </c>
      <c r="L10" s="77">
        <f>'Trust - Frontsheet'!O22</f>
        <v>1250.0999999999999</v>
      </c>
      <c r="M10" s="77">
        <f>'Trust - Frontsheet'!P22</f>
        <v>1209.48</v>
      </c>
      <c r="N10" s="77">
        <f>'Trust - Frontsheet'!Q22</f>
        <v>0</v>
      </c>
      <c r="O10" s="77">
        <f>'Trust - Frontsheet'!R22</f>
        <v>0</v>
      </c>
      <c r="P10" s="77">
        <f>'Trust - Frontsheet'!S22</f>
        <v>0</v>
      </c>
      <c r="Q10" s="77">
        <f>'Trust - Frontsheet'!T22</f>
        <v>0</v>
      </c>
      <c r="R10" s="77">
        <f>IF(OR('Trust - Frontsheet'!AA22="",'Trust - Frontsheet'!AA22="-"),0,('Trust - Frontsheet'!AA22))</f>
        <v>0.9122569444444445</v>
      </c>
      <c r="S10" s="77">
        <f>IF(OR('Trust - Frontsheet'!AB22="",'Trust - Frontsheet'!AB22="-"),0,('Trust - Frontsheet'!AB22))</f>
        <v>0.69618721461187216</v>
      </c>
      <c r="T10" s="77">
        <f>IF(OR('Trust - Frontsheet'!AC22="",'Trust - Frontsheet'!AC22="-"),0,('Trust - Frontsheet'!AC22))</f>
        <v>0.69718354936789895</v>
      </c>
      <c r="U10" s="77">
        <f>IF(OR('Trust - Frontsheet'!AD22="",'Trust - Frontsheet'!AD22="-"),0,('Trust - Frontsheet'!AD22))</f>
        <v>0.96750659947204232</v>
      </c>
      <c r="V10" s="77">
        <f>IF(OR('Trust - Frontsheet'!AE22="",'Trust - Frontsheet'!AE22="-"),0,('Trust - Frontsheet'!AE22))</f>
        <v>0</v>
      </c>
      <c r="W10" s="77">
        <f>IF(OR('Trust - Frontsheet'!AF22="",'Trust - Frontsheet'!AF22="-"),0,('Trust - Frontsheet'!AF22))</f>
        <v>0</v>
      </c>
      <c r="X10" s="77">
        <f>'Trust - Frontsheet'!U22</f>
        <v>401</v>
      </c>
      <c r="Y10" s="77">
        <f>IF(OR('Trust - Frontsheet'!V22="",'Trust - Frontsheet'!V22="-"),0,('Trust - Frontsheet'!V22))</f>
        <v>4.3623940149625939</v>
      </c>
      <c r="Z10" s="77">
        <f>IF(OR('Trust - Frontsheet'!W22="",'Trust - Frontsheet'!W22="-"),0,('Trust - Frontsheet'!W22))</f>
        <v>6.818279301745636</v>
      </c>
      <c r="AA10" s="77">
        <f>IF(OR('Trust - Frontsheet'!X22="",'Trust - Frontsheet'!X22="-"),0,('Trust - Frontsheet'!X22))</f>
        <v>0</v>
      </c>
      <c r="AB10" s="77">
        <f>IF(OR('Trust - Frontsheet'!Y22="",'Trust - Frontsheet'!Y22="-"),0,('Trust - Frontsheet'!Y22))</f>
        <v>0</v>
      </c>
      <c r="AC10" s="77">
        <f>IF(OR('Trust - Frontsheet'!Z22="",'Trust - Frontsheet'!Z22="-"),0,('Trust - Frontsheet'!Z22))</f>
        <v>11.180673316708232</v>
      </c>
      <c r="AD10" s="77" t="str">
        <f>IF(A10="","",(IF(ISBLANK('Trust - Frontsheet'!F9),"",'Trust - Frontsheet'!F9)))</f>
        <v>https://www.derbyshirehealthcareft.nhs.uk/about-us/our-performance/safe-staffing</v>
      </c>
    </row>
    <row r="11" spans="1:30" s="77" customFormat="1" x14ac:dyDescent="0.25">
      <c r="A11" s="77" t="str">
        <f>IF('Trust - Frontsheet'!D23=0,"",IF('Trust - Frontsheet'!D23="","",'Trust - Frontsheet'!D23))</f>
        <v>RXMT4</v>
      </c>
      <c r="B11" s="77" t="str">
        <f>IF(ISBLANK('Trust - Frontsheet'!E23),"",'Trust - Frontsheet'!E23)</f>
        <v>ADULT MENTAL HEALTH</v>
      </c>
      <c r="C11" s="77" t="str">
        <f>IF(ISBLANK('Trust - Frontsheet'!F23),"","'" &amp; 'Trust - Frontsheet'!F23 &amp; "'")</f>
        <v>'KINGSWAY CUBLEY COURT - MALE'</v>
      </c>
      <c r="D11" s="77" t="str">
        <f>IF(ISBLANK('Trust - Frontsheet'!G23),"",'Trust - Frontsheet'!G23)</f>
        <v>715 - OLD AGE PSYCHIATRY</v>
      </c>
      <c r="E11" s="77" t="str">
        <f>IF(ISBLANK('Trust - Frontsheet'!H23),"",'Trust - Frontsheet'!H23)</f>
        <v/>
      </c>
      <c r="F11" s="77">
        <f>'Trust - Frontsheet'!I23</f>
        <v>1560</v>
      </c>
      <c r="G11" s="77">
        <f>'Trust - Frontsheet'!J23</f>
        <v>921.72</v>
      </c>
      <c r="H11" s="77">
        <f>'Trust - Frontsheet'!K23</f>
        <v>2077.5</v>
      </c>
      <c r="I11" s="77">
        <f>'Trust - Frontsheet'!L23</f>
        <v>2434.46</v>
      </c>
      <c r="J11" s="77">
        <f>'Trust - Frontsheet'!M23</f>
        <v>624.9</v>
      </c>
      <c r="K11" s="77">
        <f>'Trust - Frontsheet'!N23</f>
        <v>539.54</v>
      </c>
      <c r="L11" s="77">
        <f>'Trust - Frontsheet'!O23</f>
        <v>937.5</v>
      </c>
      <c r="M11" s="77">
        <f>'Trust - Frontsheet'!P23</f>
        <v>1337.76</v>
      </c>
      <c r="N11" s="77">
        <f>'Trust - Frontsheet'!Q23</f>
        <v>0</v>
      </c>
      <c r="O11" s="77">
        <f>'Trust - Frontsheet'!R23</f>
        <v>0</v>
      </c>
      <c r="P11" s="77">
        <f>'Trust - Frontsheet'!S23</f>
        <v>0</v>
      </c>
      <c r="Q11" s="77">
        <f>'Trust - Frontsheet'!T23</f>
        <v>0</v>
      </c>
      <c r="R11" s="77">
        <f>IF(OR('Trust - Frontsheet'!AA23="",'Trust - Frontsheet'!AA23="-"),0,('Trust - Frontsheet'!AA23))</f>
        <v>0.59084615384615391</v>
      </c>
      <c r="S11" s="77">
        <f>IF(OR('Trust - Frontsheet'!AB23="",'Trust - Frontsheet'!AB23="-"),0,('Trust - Frontsheet'!AB23))</f>
        <v>1.1718219013237063</v>
      </c>
      <c r="T11" s="77">
        <f>IF(OR('Trust - Frontsheet'!AC23="",'Trust - Frontsheet'!AC23="-"),0,('Trust - Frontsheet'!AC23))</f>
        <v>0.86340214434309492</v>
      </c>
      <c r="U11" s="77">
        <f>IF(OR('Trust - Frontsheet'!AD23="",'Trust - Frontsheet'!AD23="-"),0,('Trust - Frontsheet'!AD23))</f>
        <v>1.426944</v>
      </c>
      <c r="V11" s="77">
        <f>IF(OR('Trust - Frontsheet'!AE23="",'Trust - Frontsheet'!AE23="-"),0,('Trust - Frontsheet'!AE23))</f>
        <v>0</v>
      </c>
      <c r="W11" s="77">
        <f>IF(OR('Trust - Frontsheet'!AF23="",'Trust - Frontsheet'!AF23="-"),0,('Trust - Frontsheet'!AF23))</f>
        <v>0</v>
      </c>
      <c r="X11" s="77">
        <f>'Trust - Frontsheet'!U23</f>
        <v>390</v>
      </c>
      <c r="Y11" s="77">
        <f>IF(OR('Trust - Frontsheet'!V23="",'Trust - Frontsheet'!V23="-"),0,('Trust - Frontsheet'!V23))</f>
        <v>3.7468205128205128</v>
      </c>
      <c r="Z11" s="77">
        <f>IF(OR('Trust - Frontsheet'!W23="",'Trust - Frontsheet'!W23="-"),0,('Trust - Frontsheet'!W23))</f>
        <v>9.6723589743589748</v>
      </c>
      <c r="AA11" s="77">
        <f>IF(OR('Trust - Frontsheet'!X23="",'Trust - Frontsheet'!X23="-"),0,('Trust - Frontsheet'!X23))</f>
        <v>0</v>
      </c>
      <c r="AB11" s="77">
        <f>IF(OR('Trust - Frontsheet'!Y23="",'Trust - Frontsheet'!Y23="-"),0,('Trust - Frontsheet'!Y23))</f>
        <v>0</v>
      </c>
      <c r="AC11" s="77">
        <f>IF(OR('Trust - Frontsheet'!Z23="",'Trust - Frontsheet'!Z23="-"),0,('Trust - Frontsheet'!Z23))</f>
        <v>13.419179487179488</v>
      </c>
      <c r="AD11" s="77" t="str">
        <f>IF(A11="","",(IF(ISBLANK('Trust - Frontsheet'!F9),"",'Trust - Frontsheet'!F9)))</f>
        <v>https://www.derbyshirehealthcareft.nhs.uk/about-us/our-performance/safe-staffing</v>
      </c>
    </row>
    <row r="12" spans="1:30" s="77" customFormat="1" x14ac:dyDescent="0.25">
      <c r="A12" s="77" t="str">
        <f>IF('Trust - Frontsheet'!D24=0,"",IF('Trust - Frontsheet'!D24="","",'Trust - Frontsheet'!D24))</f>
        <v>RXM63</v>
      </c>
      <c r="B12" s="77" t="str">
        <f>IF(ISBLANK('Trust - Frontsheet'!E24),"",'Trust - Frontsheet'!E24)</f>
        <v>WARD 1</v>
      </c>
      <c r="C12" s="77" t="str">
        <f>IF(ISBLANK('Trust - Frontsheet'!F24),"","'" &amp; 'Trust - Frontsheet'!F24 &amp; "'")</f>
        <v>'LONDON ROAD COMMUNITY HOSPITAL - WARD 1 OP'</v>
      </c>
      <c r="D12" s="77" t="str">
        <f>IF(ISBLANK('Trust - Frontsheet'!G24),"",'Trust - Frontsheet'!G24)</f>
        <v>715 - OLD AGE PSYCHIATRY</v>
      </c>
      <c r="E12" s="77" t="str">
        <f>IF(ISBLANK('Trust - Frontsheet'!H24),"",'Trust - Frontsheet'!H24)</f>
        <v/>
      </c>
      <c r="F12" s="77">
        <f>'Trust - Frontsheet'!I24</f>
        <v>1335</v>
      </c>
      <c r="G12" s="77">
        <f>'Trust - Frontsheet'!J24</f>
        <v>1136.74</v>
      </c>
      <c r="H12" s="77">
        <f>'Trust - Frontsheet'!K24</f>
        <v>1425</v>
      </c>
      <c r="I12" s="77">
        <f>'Trust - Frontsheet'!L24</f>
        <v>1397.8</v>
      </c>
      <c r="J12" s="77">
        <f>'Trust - Frontsheet'!M24</f>
        <v>624.9</v>
      </c>
      <c r="K12" s="77">
        <f>'Trust - Frontsheet'!N24</f>
        <v>552.19000000000005</v>
      </c>
      <c r="L12" s="77">
        <f>'Trust - Frontsheet'!O24</f>
        <v>624.9</v>
      </c>
      <c r="M12" s="77">
        <f>'Trust - Frontsheet'!P24</f>
        <v>854.14</v>
      </c>
      <c r="N12" s="77">
        <f>'Trust - Frontsheet'!Q24</f>
        <v>0</v>
      </c>
      <c r="O12" s="77">
        <f>'Trust - Frontsheet'!R24</f>
        <v>0</v>
      </c>
      <c r="P12" s="77">
        <f>'Trust - Frontsheet'!S24</f>
        <v>0</v>
      </c>
      <c r="Q12" s="77">
        <f>'Trust - Frontsheet'!T24</f>
        <v>0</v>
      </c>
      <c r="R12" s="77">
        <f>IF(OR('Trust - Frontsheet'!AA24="",'Trust - Frontsheet'!AA24="-"),0,('Trust - Frontsheet'!AA24))</f>
        <v>0.85149063670411984</v>
      </c>
      <c r="S12" s="77">
        <f>IF(OR('Trust - Frontsheet'!AB24="",'Trust - Frontsheet'!AB24="-"),0,('Trust - Frontsheet'!AB24))</f>
        <v>0.9809122807017544</v>
      </c>
      <c r="T12" s="77">
        <f>IF(OR('Trust - Frontsheet'!AC24="",'Trust - Frontsheet'!AC24="-"),0,('Trust - Frontsheet'!AC24))</f>
        <v>0.88364538326132192</v>
      </c>
      <c r="U12" s="77">
        <f>IF(OR('Trust - Frontsheet'!AD24="",'Trust - Frontsheet'!AD24="-"),0,('Trust - Frontsheet'!AD24))</f>
        <v>1.3668426948311729</v>
      </c>
      <c r="V12" s="77">
        <f>IF(OR('Trust - Frontsheet'!AE24="",'Trust - Frontsheet'!AE24="-"),0,('Trust - Frontsheet'!AE24))</f>
        <v>0</v>
      </c>
      <c r="W12" s="77">
        <f>IF(OR('Trust - Frontsheet'!AF24="",'Trust - Frontsheet'!AF24="-"),0,('Trust - Frontsheet'!AF24))</f>
        <v>0</v>
      </c>
      <c r="X12" s="77">
        <f>'Trust - Frontsheet'!U24</f>
        <v>527</v>
      </c>
      <c r="Y12" s="77">
        <f>IF(OR('Trust - Frontsheet'!V24="",'Trust - Frontsheet'!V24="-"),0,('Trust - Frontsheet'!V24))</f>
        <v>3.204800759013283</v>
      </c>
      <c r="Z12" s="77">
        <f>IF(OR('Trust - Frontsheet'!W24="",'Trust - Frontsheet'!W24="-"),0,('Trust - Frontsheet'!W24))</f>
        <v>4.2731309297912716</v>
      </c>
      <c r="AA12" s="77">
        <f>IF(OR('Trust - Frontsheet'!X24="",'Trust - Frontsheet'!X24="-"),0,('Trust - Frontsheet'!X24))</f>
        <v>0</v>
      </c>
      <c r="AB12" s="77">
        <f>IF(OR('Trust - Frontsheet'!Y24="",'Trust - Frontsheet'!Y24="-"),0,('Trust - Frontsheet'!Y24))</f>
        <v>0</v>
      </c>
      <c r="AC12" s="77">
        <f>IF(OR('Trust - Frontsheet'!Z24="",'Trust - Frontsheet'!Z24="-"),0,('Trust - Frontsheet'!Z24))</f>
        <v>7.4779316888045537</v>
      </c>
      <c r="AD12" s="77" t="str">
        <f>IF(A12="","",(IF(ISBLANK('Trust - Frontsheet'!F9),"",'Trust - Frontsheet'!F9)))</f>
        <v>https://www.derbyshirehealthcareft.nhs.uk/about-us/our-performance/safe-staffing</v>
      </c>
    </row>
    <row r="13" spans="1:30" s="77" customFormat="1" x14ac:dyDescent="0.25">
      <c r="A13" s="77" t="str">
        <f>IF('Trust - Frontsheet'!D25=0,"",IF('Trust - Frontsheet'!D25="","",'Trust - Frontsheet'!D25))</f>
        <v>RXM77</v>
      </c>
      <c r="B13" s="77" t="str">
        <f>IF(ISBLANK('Trust - Frontsheet'!E25),"",'Trust - Frontsheet'!E25)</f>
        <v>WARD 33, PSYCHIATRIC UNIT</v>
      </c>
      <c r="C13" s="77" t="str">
        <f>IF(ISBLANK('Trust - Frontsheet'!F25),"","'" &amp; 'Trust - Frontsheet'!F25 &amp; "'")</f>
        <v>'RADBOURNE UNIT - WARD 33 ADULT ACUTE INPATIENT'</v>
      </c>
      <c r="D13" s="77" t="str">
        <f>IF(ISBLANK('Trust - Frontsheet'!G25),"",'Trust - Frontsheet'!G25)</f>
        <v>710 - ADULT MENTAL ILLNESS</v>
      </c>
      <c r="E13" s="77" t="str">
        <f>IF(ISBLANK('Trust - Frontsheet'!H25),"",'Trust - Frontsheet'!H25)</f>
        <v/>
      </c>
      <c r="F13" s="77">
        <f>'Trust - Frontsheet'!I25</f>
        <v>1230</v>
      </c>
      <c r="G13" s="77">
        <f>'Trust - Frontsheet'!J25</f>
        <v>1151.3900000000001</v>
      </c>
      <c r="H13" s="77">
        <f>'Trust - Frontsheet'!K25</f>
        <v>900</v>
      </c>
      <c r="I13" s="77">
        <f>'Trust - Frontsheet'!L25</f>
        <v>1285.49</v>
      </c>
      <c r="J13" s="77">
        <f>'Trust - Frontsheet'!M25</f>
        <v>630</v>
      </c>
      <c r="K13" s="77">
        <f>'Trust - Frontsheet'!N25</f>
        <v>494.67</v>
      </c>
      <c r="L13" s="77">
        <f>'Trust - Frontsheet'!O25</f>
        <v>315</v>
      </c>
      <c r="M13" s="77">
        <f>'Trust - Frontsheet'!P25</f>
        <v>852.5</v>
      </c>
      <c r="N13" s="77">
        <f>'Trust - Frontsheet'!Q25</f>
        <v>450</v>
      </c>
      <c r="O13" s="77">
        <f>'Trust - Frontsheet'!R25</f>
        <v>67.5</v>
      </c>
      <c r="P13" s="77">
        <f>'Trust - Frontsheet'!S25</f>
        <v>0</v>
      </c>
      <c r="Q13" s="77">
        <f>'Trust - Frontsheet'!T25</f>
        <v>0</v>
      </c>
      <c r="R13" s="77">
        <f>IF(OR('Trust - Frontsheet'!AA25="",'Trust - Frontsheet'!AA25="-"),0,('Trust - Frontsheet'!AA25))</f>
        <v>0.93608943089430907</v>
      </c>
      <c r="S13" s="77">
        <f>IF(OR('Trust - Frontsheet'!AB25="",'Trust - Frontsheet'!AB25="-"),0,('Trust - Frontsheet'!AB25))</f>
        <v>1.4283222222222223</v>
      </c>
      <c r="T13" s="77">
        <f>IF(OR('Trust - Frontsheet'!AC25="",'Trust - Frontsheet'!AC25="-"),0,('Trust - Frontsheet'!AC25))</f>
        <v>0.78519047619047622</v>
      </c>
      <c r="U13" s="77">
        <f>IF(OR('Trust - Frontsheet'!AD25="",'Trust - Frontsheet'!AD25="-"),0,('Trust - Frontsheet'!AD25))</f>
        <v>2.7063492063492065</v>
      </c>
      <c r="V13" s="77">
        <f>IF(OR('Trust - Frontsheet'!AE25="",'Trust - Frontsheet'!AE25="-"),0,('Trust - Frontsheet'!AE25))</f>
        <v>0.15</v>
      </c>
      <c r="W13" s="77">
        <f>IF(OR('Trust - Frontsheet'!AF25="",'Trust - Frontsheet'!AF25="-"),0,('Trust - Frontsheet'!AF25))</f>
        <v>0</v>
      </c>
      <c r="X13" s="77">
        <f>'Trust - Frontsheet'!U25</f>
        <v>548</v>
      </c>
      <c r="Y13" s="77">
        <f>IF(OR('Trust - Frontsheet'!V25="",'Trust - Frontsheet'!V25="-"),0,('Trust - Frontsheet'!V25))</f>
        <v>3.0037591240875914</v>
      </c>
      <c r="Z13" s="77">
        <f>IF(OR('Trust - Frontsheet'!W25="",'Trust - Frontsheet'!W25="-"),0,('Trust - Frontsheet'!W25))</f>
        <v>3.9014416058394157</v>
      </c>
      <c r="AA13" s="77">
        <f>IF(OR('Trust - Frontsheet'!X25="",'Trust - Frontsheet'!X25="-"),0,('Trust - Frontsheet'!X25))</f>
        <v>0.12317518248175183</v>
      </c>
      <c r="AB13" s="77">
        <f>IF(OR('Trust - Frontsheet'!Y25="",'Trust - Frontsheet'!Y25="-"),0,('Trust - Frontsheet'!Y25))</f>
        <v>0</v>
      </c>
      <c r="AC13" s="77">
        <f>IF(OR('Trust - Frontsheet'!Z25="",'Trust - Frontsheet'!Z25="-"),0,('Trust - Frontsheet'!Z25))</f>
        <v>7.0283759124087597</v>
      </c>
      <c r="AD13" s="77" t="str">
        <f>IF(A13="","",(IF(ISBLANK('Trust - Frontsheet'!F9),"",'Trust - Frontsheet'!F9)))</f>
        <v>https://www.derbyshirehealthcareft.nhs.uk/about-us/our-performance/safe-staffing</v>
      </c>
    </row>
    <row r="14" spans="1:30" s="77" customFormat="1" x14ac:dyDescent="0.25">
      <c r="A14" s="77" t="str">
        <f>IF('Trust - Frontsheet'!D26=0,"",IF('Trust - Frontsheet'!D26="","",'Trust - Frontsheet'!D26))</f>
        <v>RXM78</v>
      </c>
      <c r="B14" s="77" t="str">
        <f>IF(ISBLANK('Trust - Frontsheet'!E26),"",'Trust - Frontsheet'!E26)</f>
        <v>WARD 34, PSYCHIATRIC UNIT</v>
      </c>
      <c r="C14" s="77" t="str">
        <f>IF(ISBLANK('Trust - Frontsheet'!F26),"","'" &amp; 'Trust - Frontsheet'!F26 &amp; "'")</f>
        <v>'RADBOURNE UNIT - WARD 34 ADULT ACUTE INPATIENT'</v>
      </c>
      <c r="D14" s="77" t="str">
        <f>IF(ISBLANK('Trust - Frontsheet'!G26),"",'Trust - Frontsheet'!G26)</f>
        <v>710 - ADULT MENTAL ILLNESS</v>
      </c>
      <c r="E14" s="77" t="str">
        <f>IF(ISBLANK('Trust - Frontsheet'!H26),"",'Trust - Frontsheet'!H26)</f>
        <v/>
      </c>
      <c r="F14" s="77">
        <f>'Trust - Frontsheet'!I26</f>
        <v>1350</v>
      </c>
      <c r="G14" s="77">
        <f>'Trust - Frontsheet'!J26</f>
        <v>1226.57</v>
      </c>
      <c r="H14" s="77">
        <f>'Trust - Frontsheet'!K26</f>
        <v>900</v>
      </c>
      <c r="I14" s="77">
        <f>'Trust - Frontsheet'!L26</f>
        <v>1112.95</v>
      </c>
      <c r="J14" s="77">
        <f>'Trust - Frontsheet'!M26</f>
        <v>630</v>
      </c>
      <c r="K14" s="77">
        <f>'Trust - Frontsheet'!N26</f>
        <v>462</v>
      </c>
      <c r="L14" s="77">
        <f>'Trust - Frontsheet'!O26</f>
        <v>315</v>
      </c>
      <c r="M14" s="77">
        <f>'Trust - Frontsheet'!P26</f>
        <v>970</v>
      </c>
      <c r="N14" s="77">
        <f>'Trust - Frontsheet'!Q26</f>
        <v>450</v>
      </c>
      <c r="O14" s="77">
        <f>'Trust - Frontsheet'!R26</f>
        <v>233.5</v>
      </c>
      <c r="P14" s="77">
        <f>'Trust - Frontsheet'!S26</f>
        <v>0</v>
      </c>
      <c r="Q14" s="77">
        <f>'Trust - Frontsheet'!T26</f>
        <v>0</v>
      </c>
      <c r="R14" s="77">
        <f>IF(OR('Trust - Frontsheet'!AA26="",'Trust - Frontsheet'!AA26="-"),0,('Trust - Frontsheet'!AA26))</f>
        <v>0.90857037037037036</v>
      </c>
      <c r="S14" s="77">
        <f>IF(OR('Trust - Frontsheet'!AB26="",'Trust - Frontsheet'!AB26="-"),0,('Trust - Frontsheet'!AB26))</f>
        <v>1.2366111111111111</v>
      </c>
      <c r="T14" s="77">
        <f>IF(OR('Trust - Frontsheet'!AC26="",'Trust - Frontsheet'!AC26="-"),0,('Trust - Frontsheet'!AC26))</f>
        <v>0.73333333333333328</v>
      </c>
      <c r="U14" s="77">
        <f>IF(OR('Trust - Frontsheet'!AD26="",'Trust - Frontsheet'!AD26="-"),0,('Trust - Frontsheet'!AD26))</f>
        <v>3.0793650793650795</v>
      </c>
      <c r="V14" s="77">
        <f>IF(OR('Trust - Frontsheet'!AE26="",'Trust - Frontsheet'!AE26="-"),0,('Trust - Frontsheet'!AE26))</f>
        <v>0.51888888888888884</v>
      </c>
      <c r="W14" s="77">
        <f>IF(OR('Trust - Frontsheet'!AF26="",'Trust - Frontsheet'!AF26="-"),0,('Trust - Frontsheet'!AF26))</f>
        <v>0</v>
      </c>
      <c r="X14" s="77">
        <f>'Trust - Frontsheet'!U26</f>
        <v>495</v>
      </c>
      <c r="Y14" s="77">
        <f>IF(OR('Trust - Frontsheet'!V26="",'Trust - Frontsheet'!V26="-"),0,('Trust - Frontsheet'!V26))</f>
        <v>3.4112525252525252</v>
      </c>
      <c r="Z14" s="77">
        <f>IF(OR('Trust - Frontsheet'!W26="",'Trust - Frontsheet'!W26="-"),0,('Trust - Frontsheet'!W26))</f>
        <v>4.2079797979797977</v>
      </c>
      <c r="AA14" s="77">
        <f>IF(OR('Trust - Frontsheet'!X26="",'Trust - Frontsheet'!X26="-"),0,('Trust - Frontsheet'!X26))</f>
        <v>0.4717171717171717</v>
      </c>
      <c r="AB14" s="77">
        <f>IF(OR('Trust - Frontsheet'!Y26="",'Trust - Frontsheet'!Y26="-"),0,('Trust - Frontsheet'!Y26))</f>
        <v>0</v>
      </c>
      <c r="AC14" s="77">
        <f>IF(OR('Trust - Frontsheet'!Z26="",'Trust - Frontsheet'!Z26="-"),0,('Trust - Frontsheet'!Z26))</f>
        <v>8.0909494949494949</v>
      </c>
      <c r="AD14" s="77" t="str">
        <f>IF(A14="","",(IF(ISBLANK('Trust - Frontsheet'!F9),"",'Trust - Frontsheet'!F9)))</f>
        <v>https://www.derbyshirehealthcareft.nhs.uk/about-us/our-performance/safe-staffing</v>
      </c>
    </row>
    <row r="15" spans="1:30" s="77" customFormat="1" x14ac:dyDescent="0.25">
      <c r="A15" s="77" t="str">
        <f>IF('Trust - Frontsheet'!D27=0,"",IF('Trust - Frontsheet'!D27="","",'Trust - Frontsheet'!D27))</f>
        <v>RXM81</v>
      </c>
      <c r="B15" s="77" t="str">
        <f>IF(ISBLANK('Trust - Frontsheet'!E27),"",'Trust - Frontsheet'!E27)</f>
        <v>WARD 35, PSYCHIATRIC UNIT</v>
      </c>
      <c r="C15" s="77" t="str">
        <f>IF(ISBLANK('Trust - Frontsheet'!F27),"","'" &amp; 'Trust - Frontsheet'!F27 &amp; "'")</f>
        <v>'RADBOURNE UNIT - WARD 35 ADULT ACUTE INPATIENT'</v>
      </c>
      <c r="D15" s="77" t="str">
        <f>IF(ISBLANK('Trust - Frontsheet'!G27),"",'Trust - Frontsheet'!G27)</f>
        <v>710 - ADULT MENTAL ILLNESS</v>
      </c>
      <c r="E15" s="77" t="str">
        <f>IF(ISBLANK('Trust - Frontsheet'!H27),"",'Trust - Frontsheet'!H27)</f>
        <v/>
      </c>
      <c r="F15" s="77">
        <f>'Trust - Frontsheet'!I27</f>
        <v>1305</v>
      </c>
      <c r="G15" s="77">
        <f>'Trust - Frontsheet'!J27</f>
        <v>1097.42</v>
      </c>
      <c r="H15" s="77">
        <f>'Trust - Frontsheet'!K27</f>
        <v>870</v>
      </c>
      <c r="I15" s="77">
        <f>'Trust - Frontsheet'!L27</f>
        <v>961.5</v>
      </c>
      <c r="J15" s="77">
        <f>'Trust - Frontsheet'!M27</f>
        <v>630</v>
      </c>
      <c r="K15" s="77">
        <f>'Trust - Frontsheet'!N27</f>
        <v>326.5</v>
      </c>
      <c r="L15" s="77">
        <f>'Trust - Frontsheet'!O27</f>
        <v>315</v>
      </c>
      <c r="M15" s="77">
        <f>'Trust - Frontsheet'!P27</f>
        <v>860.75</v>
      </c>
      <c r="N15" s="77">
        <f>'Trust - Frontsheet'!Q27</f>
        <v>435</v>
      </c>
      <c r="O15" s="77">
        <f>'Trust - Frontsheet'!R27</f>
        <v>140.5</v>
      </c>
      <c r="P15" s="77">
        <f>'Trust - Frontsheet'!S27</f>
        <v>0</v>
      </c>
      <c r="Q15" s="77">
        <f>'Trust - Frontsheet'!T27</f>
        <v>0</v>
      </c>
      <c r="R15" s="77">
        <f>IF(OR('Trust - Frontsheet'!AA27="",'Trust - Frontsheet'!AA27="-"),0,('Trust - Frontsheet'!AA27))</f>
        <v>0.84093486590038324</v>
      </c>
      <c r="S15" s="77">
        <f>IF(OR('Trust - Frontsheet'!AB27="",'Trust - Frontsheet'!AB27="-"),0,('Trust - Frontsheet'!AB27))</f>
        <v>1.1051724137931034</v>
      </c>
      <c r="T15" s="77">
        <f>IF(OR('Trust - Frontsheet'!AC27="",'Trust - Frontsheet'!AC27="-"),0,('Trust - Frontsheet'!AC27))</f>
        <v>0.5182539682539683</v>
      </c>
      <c r="U15" s="77">
        <f>IF(OR('Trust - Frontsheet'!AD27="",'Trust - Frontsheet'!AD27="-"),0,('Trust - Frontsheet'!AD27))</f>
        <v>2.7325396825396826</v>
      </c>
      <c r="V15" s="77">
        <f>IF(OR('Trust - Frontsheet'!AE27="",'Trust - Frontsheet'!AE27="-"),0,('Trust - Frontsheet'!AE27))</f>
        <v>0.32298850574712645</v>
      </c>
      <c r="W15" s="77">
        <f>IF(OR('Trust - Frontsheet'!AF27="",'Trust - Frontsheet'!AF27="-"),0,('Trust - Frontsheet'!AF27))</f>
        <v>0</v>
      </c>
      <c r="X15" s="77">
        <f>'Trust - Frontsheet'!U27</f>
        <v>549</v>
      </c>
      <c r="Y15" s="77">
        <f>IF(OR('Trust - Frontsheet'!V27="",'Trust - Frontsheet'!V27="-"),0,('Trust - Frontsheet'!V27))</f>
        <v>2.5936612021857925</v>
      </c>
      <c r="Z15" s="77">
        <f>IF(OR('Trust - Frontsheet'!W27="",'Trust - Frontsheet'!W27="-"),0,('Trust - Frontsheet'!W27))</f>
        <v>3.3192167577413478</v>
      </c>
      <c r="AA15" s="77">
        <f>IF(OR('Trust - Frontsheet'!X27="",'Trust - Frontsheet'!X27="-"),0,('Trust - Frontsheet'!X27))</f>
        <v>0.25591985428051001</v>
      </c>
      <c r="AB15" s="77">
        <f>IF(OR('Trust - Frontsheet'!Y27="",'Trust - Frontsheet'!Y27="-"),0,('Trust - Frontsheet'!Y27))</f>
        <v>0</v>
      </c>
      <c r="AC15" s="77">
        <f>IF(OR('Trust - Frontsheet'!Z27="",'Trust - Frontsheet'!Z27="-"),0,('Trust - Frontsheet'!Z27))</f>
        <v>6.1687978142076503</v>
      </c>
      <c r="AD15" s="77" t="str">
        <f>IF(A15="","",(IF(ISBLANK('Trust - Frontsheet'!F9),"",'Trust - Frontsheet'!F9)))</f>
        <v>https://www.derbyshirehealthcareft.nhs.uk/about-us/our-performance/safe-staffing</v>
      </c>
    </row>
    <row r="16" spans="1:30" s="77" customFormat="1" x14ac:dyDescent="0.25">
      <c r="A16" s="77" t="str">
        <f>IF('Trust - Frontsheet'!D28=0,"",IF('Trust - Frontsheet'!D28="","",'Trust - Frontsheet'!D28))</f>
        <v>RXM74</v>
      </c>
      <c r="B16" s="77" t="str">
        <f>IF(ISBLANK('Trust - Frontsheet'!E28),"",'Trust - Frontsheet'!E28)</f>
        <v>WARD 36, PSYCHIATRIC UNIT</v>
      </c>
      <c r="C16" s="77" t="str">
        <f>IF(ISBLANK('Trust - Frontsheet'!F28),"","'" &amp; 'Trust - Frontsheet'!F28 &amp; "'")</f>
        <v>'RADBOURNE UNIT - WARD 36 ADULT ACUTE INPATIENT'</v>
      </c>
      <c r="D16" s="77" t="str">
        <f>IF(ISBLANK('Trust - Frontsheet'!G28),"",'Trust - Frontsheet'!G28)</f>
        <v>710 - ADULT MENTAL ILLNESS</v>
      </c>
      <c r="E16" s="77" t="str">
        <f>IF(ISBLANK('Trust - Frontsheet'!H28),"",'Trust - Frontsheet'!H28)</f>
        <v/>
      </c>
      <c r="F16" s="77">
        <f>'Trust - Frontsheet'!I28</f>
        <v>1350</v>
      </c>
      <c r="G16" s="77">
        <f>'Trust - Frontsheet'!J28</f>
        <v>1293.05</v>
      </c>
      <c r="H16" s="77">
        <f>'Trust - Frontsheet'!K28</f>
        <v>1350</v>
      </c>
      <c r="I16" s="77">
        <f>'Trust - Frontsheet'!L28</f>
        <v>864.52</v>
      </c>
      <c r="J16" s="77">
        <f>'Trust - Frontsheet'!M28</f>
        <v>630</v>
      </c>
      <c r="K16" s="77">
        <f>'Trust - Frontsheet'!N28</f>
        <v>463.5</v>
      </c>
      <c r="L16" s="77">
        <f>'Trust - Frontsheet'!O28</f>
        <v>315</v>
      </c>
      <c r="M16" s="77">
        <f>'Trust - Frontsheet'!P28</f>
        <v>819.82</v>
      </c>
      <c r="N16" s="77">
        <f>'Trust - Frontsheet'!Q28</f>
        <v>450</v>
      </c>
      <c r="O16" s="77">
        <f>'Trust - Frontsheet'!R28</f>
        <v>174.5</v>
      </c>
      <c r="P16" s="77">
        <f>'Trust - Frontsheet'!S28</f>
        <v>0</v>
      </c>
      <c r="Q16" s="77">
        <f>'Trust - Frontsheet'!T28</f>
        <v>0</v>
      </c>
      <c r="R16" s="77">
        <f>IF(OR('Trust - Frontsheet'!AA28="",'Trust - Frontsheet'!AA28="-"),0,('Trust - Frontsheet'!AA28))</f>
        <v>0.95781481481481479</v>
      </c>
      <c r="S16" s="77">
        <f>IF(OR('Trust - Frontsheet'!AB28="",'Trust - Frontsheet'!AB28="-"),0,('Trust - Frontsheet'!AB28))</f>
        <v>0.64038518518518517</v>
      </c>
      <c r="T16" s="77">
        <f>IF(OR('Trust - Frontsheet'!AC28="",'Trust - Frontsheet'!AC28="-"),0,('Trust - Frontsheet'!AC28))</f>
        <v>0.73571428571428577</v>
      </c>
      <c r="U16" s="77">
        <f>IF(OR('Trust - Frontsheet'!AD28="",'Trust - Frontsheet'!AD28="-"),0,('Trust - Frontsheet'!AD28))</f>
        <v>2.6026031746031748</v>
      </c>
      <c r="V16" s="77">
        <f>IF(OR('Trust - Frontsheet'!AE28="",'Trust - Frontsheet'!AE28="-"),0,('Trust - Frontsheet'!AE28))</f>
        <v>0.38777777777777778</v>
      </c>
      <c r="W16" s="77">
        <f>IF(OR('Trust - Frontsheet'!AF28="",'Trust - Frontsheet'!AF28="-"),0,('Trust - Frontsheet'!AF28))</f>
        <v>0</v>
      </c>
      <c r="X16" s="77">
        <f>'Trust - Frontsheet'!U28</f>
        <v>536</v>
      </c>
      <c r="Y16" s="77">
        <f>IF(OR('Trust - Frontsheet'!V28="",'Trust - Frontsheet'!V28="-"),0,('Trust - Frontsheet'!V28))</f>
        <v>3.2771455223880595</v>
      </c>
      <c r="Z16" s="77">
        <f>IF(OR('Trust - Frontsheet'!W28="",'Trust - Frontsheet'!W28="-"),0,('Trust - Frontsheet'!W28))</f>
        <v>3.1424253731343286</v>
      </c>
      <c r="AA16" s="77">
        <f>IF(OR('Trust - Frontsheet'!X28="",'Trust - Frontsheet'!X28="-"),0,('Trust - Frontsheet'!X28))</f>
        <v>0.32555970149253732</v>
      </c>
      <c r="AB16" s="77">
        <f>IF(OR('Trust - Frontsheet'!Y28="",'Trust - Frontsheet'!Y28="-"),0,('Trust - Frontsheet'!Y28))</f>
        <v>0</v>
      </c>
      <c r="AC16" s="77">
        <f>IF(OR('Trust - Frontsheet'!Z28="",'Trust - Frontsheet'!Z28="-"),0,('Trust - Frontsheet'!Z28))</f>
        <v>6.7451305970149251</v>
      </c>
      <c r="AD16" s="77" t="str">
        <f>IF(A16="","",(IF(ISBLANK('Trust - Frontsheet'!F9),"",'Trust - Frontsheet'!F9)))</f>
        <v>https://www.derbyshirehealthcareft.nhs.uk/about-us/our-performance/safe-staffing</v>
      </c>
    </row>
    <row r="17" spans="1:30" s="77" customFormat="1" x14ac:dyDescent="0.25">
      <c r="A17" s="77" t="str">
        <f>IF('Trust - Frontsheet'!D29=0,"",IF('Trust - Frontsheet'!D29="","",'Trust - Frontsheet'!D29))</f>
        <v/>
      </c>
      <c r="B17" s="77" t="str">
        <f>IF(ISBLANK('Trust - Frontsheet'!E29),"",'Trust - Frontsheet'!E29)</f>
        <v/>
      </c>
      <c r="C17" s="77" t="str">
        <f>IF(ISBLANK('Trust - Frontsheet'!F29),"","'" &amp; 'Trust - Frontsheet'!F29 &amp; "'")</f>
        <v/>
      </c>
      <c r="D17" s="77" t="str">
        <f>IF(ISBLANK('Trust - Frontsheet'!G29),"",'Trust - Frontsheet'!G29)</f>
        <v/>
      </c>
      <c r="E17" s="77" t="str">
        <f>IF(ISBLANK('Trust - Frontsheet'!H29),"",'Trust - Frontsheet'!H29)</f>
        <v/>
      </c>
      <c r="F17" s="77">
        <f>'Trust - Frontsheet'!I29</f>
        <v>0</v>
      </c>
      <c r="G17" s="77">
        <f>'Trust - Frontsheet'!J29</f>
        <v>0</v>
      </c>
      <c r="H17" s="77">
        <f>'Trust - Frontsheet'!K29</f>
        <v>0</v>
      </c>
      <c r="I17" s="77">
        <f>'Trust - Frontsheet'!L29</f>
        <v>0</v>
      </c>
      <c r="J17" s="77">
        <f>'Trust - Frontsheet'!M29</f>
        <v>0</v>
      </c>
      <c r="K17" s="77">
        <f>'Trust - Frontsheet'!N29</f>
        <v>0</v>
      </c>
      <c r="L17" s="77">
        <f>'Trust - Frontsheet'!O29</f>
        <v>0</v>
      </c>
      <c r="M17" s="77">
        <f>'Trust - Frontsheet'!P29</f>
        <v>0</v>
      </c>
      <c r="N17" s="77">
        <f>'Trust - Frontsheet'!Q29</f>
        <v>0</v>
      </c>
      <c r="O17" s="77">
        <f>'Trust - Frontsheet'!R29</f>
        <v>0</v>
      </c>
      <c r="P17" s="77">
        <f>'Trust - Frontsheet'!S29</f>
        <v>0</v>
      </c>
      <c r="Q17" s="77">
        <f>'Trust - Frontsheet'!T29</f>
        <v>0</v>
      </c>
      <c r="R17" s="77">
        <f>IF(OR('Trust - Frontsheet'!AA29="",'Trust - Frontsheet'!AA29="-"),0,('Trust - Frontsheet'!AA29))</f>
        <v>0</v>
      </c>
      <c r="S17" s="77">
        <f>IF(OR('Trust - Frontsheet'!AB29="",'Trust - Frontsheet'!AB29="-"),0,('Trust - Frontsheet'!AB29))</f>
        <v>0</v>
      </c>
      <c r="T17" s="77">
        <f>IF(OR('Trust - Frontsheet'!AC29="",'Trust - Frontsheet'!AC29="-"),0,('Trust - Frontsheet'!AC29))</f>
        <v>0</v>
      </c>
      <c r="U17" s="77">
        <f>IF(OR('Trust - Frontsheet'!AD29="",'Trust - Frontsheet'!AD29="-"),0,('Trust - Frontsheet'!AD29))</f>
        <v>0</v>
      </c>
      <c r="V17" s="77">
        <f>IF(OR('Trust - Frontsheet'!AE29="",'Trust - Frontsheet'!AE29="-"),0,('Trust - Frontsheet'!AE29))</f>
        <v>0</v>
      </c>
      <c r="W17" s="77">
        <f>IF(OR('Trust - Frontsheet'!AF29="",'Trust - Frontsheet'!AF29="-"),0,('Trust - Frontsheet'!AF29))</f>
        <v>0</v>
      </c>
      <c r="X17" s="77">
        <f>'Trust - Frontsheet'!U29</f>
        <v>0</v>
      </c>
      <c r="Y17" s="77">
        <f>IF(OR('Trust - Frontsheet'!V29="",'Trust - Frontsheet'!V29="-"),0,('Trust - Frontsheet'!V29))</f>
        <v>0</v>
      </c>
      <c r="Z17" s="77">
        <f>IF(OR('Trust - Frontsheet'!W29="",'Trust - Frontsheet'!W29="-"),0,('Trust - Frontsheet'!W29))</f>
        <v>0</v>
      </c>
      <c r="AA17" s="77">
        <f>IF(OR('Trust - Frontsheet'!X29="",'Trust - Frontsheet'!X29="-"),0,('Trust - Frontsheet'!X29))</f>
        <v>0</v>
      </c>
      <c r="AB17" s="77">
        <f>IF(OR('Trust - Frontsheet'!Y29="",'Trust - Frontsheet'!Y29="-"),0,('Trust - Frontsheet'!Y29))</f>
        <v>0</v>
      </c>
      <c r="AC17" s="77">
        <f>IF(OR('Trust - Frontsheet'!Z29="",'Trust - Frontsheet'!Z29="-"),0,('Trust - Frontsheet'!Z29))</f>
        <v>0</v>
      </c>
      <c r="AD17" s="77" t="str">
        <f>IF(A17="","",(IF(ISBLANK('Trust - Frontsheet'!F9),"",'Trust - Frontsheet'!F9)))</f>
        <v/>
      </c>
    </row>
    <row r="18" spans="1:30" s="77" customFormat="1" x14ac:dyDescent="0.25">
      <c r="A18" s="77" t="str">
        <f>IF('Trust - Frontsheet'!D30=0,"",IF('Trust - Frontsheet'!D30="","",'Trust - Frontsheet'!D30))</f>
        <v/>
      </c>
      <c r="B18" s="77" t="str">
        <f>IF(ISBLANK('Trust - Frontsheet'!E30),"",'Trust - Frontsheet'!E30)</f>
        <v/>
      </c>
      <c r="C18" s="77" t="str">
        <f>IF(ISBLANK('Trust - Frontsheet'!F30),"","'" &amp; 'Trust - Frontsheet'!F30 &amp; "'")</f>
        <v/>
      </c>
      <c r="D18" s="77" t="str">
        <f>IF(ISBLANK('Trust - Frontsheet'!G30),"",'Trust - Frontsheet'!G30)</f>
        <v/>
      </c>
      <c r="E18" s="77" t="str">
        <f>IF(ISBLANK('Trust - Frontsheet'!H30),"",'Trust - Frontsheet'!H30)</f>
        <v/>
      </c>
      <c r="F18" s="77">
        <f>'Trust - Frontsheet'!I30</f>
        <v>0</v>
      </c>
      <c r="G18" s="77">
        <f>'Trust - Frontsheet'!J30</f>
        <v>0</v>
      </c>
      <c r="H18" s="77">
        <f>'Trust - Frontsheet'!K30</f>
        <v>0</v>
      </c>
      <c r="I18" s="77">
        <f>'Trust - Frontsheet'!L30</f>
        <v>0</v>
      </c>
      <c r="J18" s="77">
        <f>'Trust - Frontsheet'!M30</f>
        <v>0</v>
      </c>
      <c r="K18" s="77">
        <f>'Trust - Frontsheet'!N30</f>
        <v>0</v>
      </c>
      <c r="L18" s="77">
        <f>'Trust - Frontsheet'!O30</f>
        <v>0</v>
      </c>
      <c r="M18" s="77">
        <f>'Trust - Frontsheet'!P30</f>
        <v>0</v>
      </c>
      <c r="N18" s="77">
        <f>'Trust - Frontsheet'!Q30</f>
        <v>0</v>
      </c>
      <c r="O18" s="77">
        <f>'Trust - Frontsheet'!R30</f>
        <v>0</v>
      </c>
      <c r="P18" s="77">
        <f>'Trust - Frontsheet'!S30</f>
        <v>0</v>
      </c>
      <c r="Q18" s="77">
        <f>'Trust - Frontsheet'!T30</f>
        <v>0</v>
      </c>
      <c r="R18" s="77">
        <f>IF(OR('Trust - Frontsheet'!AA30="",'Trust - Frontsheet'!AA30="-"),0,('Trust - Frontsheet'!AA30))</f>
        <v>0</v>
      </c>
      <c r="S18" s="77">
        <f>IF(OR('Trust - Frontsheet'!AB30="",'Trust - Frontsheet'!AB30="-"),0,('Trust - Frontsheet'!AB30))</f>
        <v>0</v>
      </c>
      <c r="T18" s="77">
        <f>IF(OR('Trust - Frontsheet'!AC30="",'Trust - Frontsheet'!AC30="-"),0,('Trust - Frontsheet'!AC30))</f>
        <v>0</v>
      </c>
      <c r="U18" s="77">
        <f>IF(OR('Trust - Frontsheet'!AD30="",'Trust - Frontsheet'!AD30="-"),0,('Trust - Frontsheet'!AD30))</f>
        <v>0</v>
      </c>
      <c r="V18" s="77">
        <f>IF(OR('Trust - Frontsheet'!AE30="",'Trust - Frontsheet'!AE30="-"),0,('Trust - Frontsheet'!AE30))</f>
        <v>0</v>
      </c>
      <c r="W18" s="77">
        <f>IF(OR('Trust - Frontsheet'!AF30="",'Trust - Frontsheet'!AF30="-"),0,('Trust - Frontsheet'!AF30))</f>
        <v>0</v>
      </c>
      <c r="X18" s="77">
        <f>'Trust - Frontsheet'!U30</f>
        <v>0</v>
      </c>
      <c r="Y18" s="77">
        <f>IF(OR('Trust - Frontsheet'!V30="",'Trust - Frontsheet'!V30="-"),0,('Trust - Frontsheet'!V30))</f>
        <v>0</v>
      </c>
      <c r="Z18" s="77">
        <f>IF(OR('Trust - Frontsheet'!W30="",'Trust - Frontsheet'!W30="-"),0,('Trust - Frontsheet'!W30))</f>
        <v>0</v>
      </c>
      <c r="AA18" s="77">
        <f>IF(OR('Trust - Frontsheet'!X30="",'Trust - Frontsheet'!X30="-"),0,('Trust - Frontsheet'!X30))</f>
        <v>0</v>
      </c>
      <c r="AB18" s="77">
        <f>IF(OR('Trust - Frontsheet'!Y30="",'Trust - Frontsheet'!Y30="-"),0,('Trust - Frontsheet'!Y30))</f>
        <v>0</v>
      </c>
      <c r="AC18" s="77">
        <f>IF(OR('Trust - Frontsheet'!Z30="",'Trust - Frontsheet'!Z30="-"),0,('Trust - Frontsheet'!Z30))</f>
        <v>0</v>
      </c>
      <c r="AD18" s="77" t="str">
        <f>IF(A18="","",(IF(ISBLANK('Trust - Frontsheet'!F9),"",'Trust - Frontsheet'!F9)))</f>
        <v/>
      </c>
    </row>
    <row r="19" spans="1:30" s="77" customFormat="1" x14ac:dyDescent="0.25">
      <c r="A19" s="77" t="str">
        <f>IF('Trust - Frontsheet'!D31=0,"",IF('Trust - Frontsheet'!D31="","",'Trust - Frontsheet'!D31))</f>
        <v/>
      </c>
      <c r="B19" s="77" t="str">
        <f>IF(ISBLANK('Trust - Frontsheet'!E31),"",'Trust - Frontsheet'!E31)</f>
        <v/>
      </c>
      <c r="C19" s="77" t="str">
        <f>IF(ISBLANK('Trust - Frontsheet'!F31),"","'" &amp; 'Trust - Frontsheet'!F31 &amp; "'")</f>
        <v/>
      </c>
      <c r="D19" s="77" t="str">
        <f>IF(ISBLANK('Trust - Frontsheet'!G31),"",'Trust - Frontsheet'!G31)</f>
        <v/>
      </c>
      <c r="E19" s="77" t="str">
        <f>IF(ISBLANK('Trust - Frontsheet'!H31),"",'Trust - Frontsheet'!H31)</f>
        <v/>
      </c>
      <c r="F19" s="77">
        <f>'Trust - Frontsheet'!I31</f>
        <v>0</v>
      </c>
      <c r="G19" s="77">
        <f>'Trust - Frontsheet'!J31</f>
        <v>0</v>
      </c>
      <c r="H19" s="77">
        <f>'Trust - Frontsheet'!K31</f>
        <v>0</v>
      </c>
      <c r="I19" s="77">
        <f>'Trust - Frontsheet'!L31</f>
        <v>0</v>
      </c>
      <c r="J19" s="77">
        <f>'Trust - Frontsheet'!M31</f>
        <v>0</v>
      </c>
      <c r="K19" s="77">
        <f>'Trust - Frontsheet'!N31</f>
        <v>0</v>
      </c>
      <c r="L19" s="77">
        <f>'Trust - Frontsheet'!O31</f>
        <v>0</v>
      </c>
      <c r="M19" s="77">
        <f>'Trust - Frontsheet'!P31</f>
        <v>0</v>
      </c>
      <c r="N19" s="77">
        <f>'Trust - Frontsheet'!Q31</f>
        <v>0</v>
      </c>
      <c r="O19" s="77">
        <f>'Trust - Frontsheet'!R31</f>
        <v>0</v>
      </c>
      <c r="P19" s="77">
        <f>'Trust - Frontsheet'!S31</f>
        <v>0</v>
      </c>
      <c r="Q19" s="77">
        <f>'Trust - Frontsheet'!T31</f>
        <v>0</v>
      </c>
      <c r="R19" s="77">
        <f>IF(OR('Trust - Frontsheet'!AA31="",'Trust - Frontsheet'!AA31="-"),0,('Trust - Frontsheet'!AA31))</f>
        <v>0</v>
      </c>
      <c r="S19" s="77">
        <f>IF(OR('Trust - Frontsheet'!AB31="",'Trust - Frontsheet'!AB31="-"),0,('Trust - Frontsheet'!AB31))</f>
        <v>0</v>
      </c>
      <c r="T19" s="77">
        <f>IF(OR('Trust - Frontsheet'!AC31="",'Trust - Frontsheet'!AC31="-"),0,('Trust - Frontsheet'!AC31))</f>
        <v>0</v>
      </c>
      <c r="U19" s="77">
        <f>IF(OR('Trust - Frontsheet'!AD31="",'Trust - Frontsheet'!AD31="-"),0,('Trust - Frontsheet'!AD31))</f>
        <v>0</v>
      </c>
      <c r="V19" s="77">
        <f>IF(OR('Trust - Frontsheet'!AE31="",'Trust - Frontsheet'!AE31="-"),0,('Trust - Frontsheet'!AE31))</f>
        <v>0</v>
      </c>
      <c r="W19" s="77">
        <f>IF(OR('Trust - Frontsheet'!AF31="",'Trust - Frontsheet'!AF31="-"),0,('Trust - Frontsheet'!AF31))</f>
        <v>0</v>
      </c>
      <c r="X19" s="77">
        <f>'Trust - Frontsheet'!U31</f>
        <v>0</v>
      </c>
      <c r="Y19" s="77">
        <f>IF(OR('Trust - Frontsheet'!V31="",'Trust - Frontsheet'!V31="-"),0,('Trust - Frontsheet'!V31))</f>
        <v>0</v>
      </c>
      <c r="Z19" s="77">
        <f>IF(OR('Trust - Frontsheet'!W31="",'Trust - Frontsheet'!W31="-"),0,('Trust - Frontsheet'!W31))</f>
        <v>0</v>
      </c>
      <c r="AA19" s="77">
        <f>IF(OR('Trust - Frontsheet'!X31="",'Trust - Frontsheet'!X31="-"),0,('Trust - Frontsheet'!X31))</f>
        <v>0</v>
      </c>
      <c r="AB19" s="77">
        <f>IF(OR('Trust - Frontsheet'!Y31="",'Trust - Frontsheet'!Y31="-"),0,('Trust - Frontsheet'!Y31))</f>
        <v>0</v>
      </c>
      <c r="AC19" s="77">
        <f>IF(OR('Trust - Frontsheet'!Z31="",'Trust - Frontsheet'!Z31="-"),0,('Trust - Frontsheet'!Z31))</f>
        <v>0</v>
      </c>
      <c r="AD19" s="77" t="str">
        <f>IF(A19="","",(IF(ISBLANK('Trust - Frontsheet'!F9),"",'Trust - Frontsheet'!F9)))</f>
        <v/>
      </c>
    </row>
    <row r="20" spans="1:30" s="77" customFormat="1" x14ac:dyDescent="0.25">
      <c r="A20" s="77" t="str">
        <f>IF('Trust - Frontsheet'!D32=0,"",IF('Trust - Frontsheet'!D32="","",'Trust - Frontsheet'!D32))</f>
        <v/>
      </c>
      <c r="B20" s="77" t="str">
        <f>IF(ISBLANK('Trust - Frontsheet'!E32),"",'Trust - Frontsheet'!E32)</f>
        <v/>
      </c>
      <c r="C20" s="77" t="str">
        <f>IF(ISBLANK('Trust - Frontsheet'!F32),"","'" &amp; 'Trust - Frontsheet'!F32 &amp; "'")</f>
        <v/>
      </c>
      <c r="D20" s="77" t="str">
        <f>IF(ISBLANK('Trust - Frontsheet'!G32),"",'Trust - Frontsheet'!G32)</f>
        <v/>
      </c>
      <c r="E20" s="77" t="str">
        <f>IF(ISBLANK('Trust - Frontsheet'!H32),"",'Trust - Frontsheet'!H32)</f>
        <v/>
      </c>
      <c r="F20" s="77">
        <f>'Trust - Frontsheet'!I32</f>
        <v>0</v>
      </c>
      <c r="G20" s="77">
        <f>'Trust - Frontsheet'!J32</f>
        <v>0</v>
      </c>
      <c r="H20" s="77">
        <f>'Trust - Frontsheet'!K32</f>
        <v>0</v>
      </c>
      <c r="I20" s="77">
        <f>'Trust - Frontsheet'!L32</f>
        <v>0</v>
      </c>
      <c r="J20" s="77">
        <f>'Trust - Frontsheet'!M32</f>
        <v>0</v>
      </c>
      <c r="K20" s="77">
        <f>'Trust - Frontsheet'!N32</f>
        <v>0</v>
      </c>
      <c r="L20" s="77">
        <f>'Trust - Frontsheet'!O32</f>
        <v>0</v>
      </c>
      <c r="M20" s="77">
        <f>'Trust - Frontsheet'!P32</f>
        <v>0</v>
      </c>
      <c r="N20" s="77">
        <f>'Trust - Frontsheet'!Q32</f>
        <v>0</v>
      </c>
      <c r="O20" s="77">
        <f>'Trust - Frontsheet'!R32</f>
        <v>0</v>
      </c>
      <c r="P20" s="77">
        <f>'Trust - Frontsheet'!S32</f>
        <v>0</v>
      </c>
      <c r="Q20" s="77">
        <f>'Trust - Frontsheet'!T32</f>
        <v>0</v>
      </c>
      <c r="R20" s="77">
        <f>IF(OR('Trust - Frontsheet'!AA32="",'Trust - Frontsheet'!AA32="-"),0,('Trust - Frontsheet'!AA32))</f>
        <v>0</v>
      </c>
      <c r="S20" s="77">
        <f>IF(OR('Trust - Frontsheet'!AB32="",'Trust - Frontsheet'!AB32="-"),0,('Trust - Frontsheet'!AB32))</f>
        <v>0</v>
      </c>
      <c r="T20" s="77">
        <f>IF(OR('Trust - Frontsheet'!AC32="",'Trust - Frontsheet'!AC32="-"),0,('Trust - Frontsheet'!AC32))</f>
        <v>0</v>
      </c>
      <c r="U20" s="77">
        <f>IF(OR('Trust - Frontsheet'!AD32="",'Trust - Frontsheet'!AD32="-"),0,('Trust - Frontsheet'!AD32))</f>
        <v>0</v>
      </c>
      <c r="V20" s="77">
        <f>IF(OR('Trust - Frontsheet'!AE32="",'Trust - Frontsheet'!AE32="-"),0,('Trust - Frontsheet'!AE32))</f>
        <v>0</v>
      </c>
      <c r="W20" s="77">
        <f>IF(OR('Trust - Frontsheet'!AF32="",'Trust - Frontsheet'!AF32="-"),0,('Trust - Frontsheet'!AF32))</f>
        <v>0</v>
      </c>
      <c r="X20" s="77">
        <f>'Trust - Frontsheet'!U32</f>
        <v>0</v>
      </c>
      <c r="Y20" s="77">
        <f>IF(OR('Trust - Frontsheet'!V32="",'Trust - Frontsheet'!V32="-"),0,('Trust - Frontsheet'!V32))</f>
        <v>0</v>
      </c>
      <c r="Z20" s="77">
        <f>IF(OR('Trust - Frontsheet'!W32="",'Trust - Frontsheet'!W32="-"),0,('Trust - Frontsheet'!W32))</f>
        <v>0</v>
      </c>
      <c r="AA20" s="77">
        <f>IF(OR('Trust - Frontsheet'!X32="",'Trust - Frontsheet'!X32="-"),0,('Trust - Frontsheet'!X32))</f>
        <v>0</v>
      </c>
      <c r="AB20" s="77">
        <f>IF(OR('Trust - Frontsheet'!Y32="",'Trust - Frontsheet'!Y32="-"),0,('Trust - Frontsheet'!Y32))</f>
        <v>0</v>
      </c>
      <c r="AC20" s="77">
        <f>IF(OR('Trust - Frontsheet'!Z32="",'Trust - Frontsheet'!Z32="-"),0,('Trust - Frontsheet'!Z32))</f>
        <v>0</v>
      </c>
      <c r="AD20" s="77" t="str">
        <f>IF(A20="","",(IF(ISBLANK('Trust - Frontsheet'!F9),"",'Trust - Frontsheet'!F9)))</f>
        <v/>
      </c>
    </row>
    <row r="21" spans="1:30" s="77" customFormat="1" x14ac:dyDescent="0.25">
      <c r="A21" s="77" t="str">
        <f>IF('Trust - Frontsheet'!D33=0,"",IF('Trust - Frontsheet'!D33="","",'Trust - Frontsheet'!D33))</f>
        <v/>
      </c>
      <c r="B21" s="77" t="str">
        <f>IF(ISBLANK('Trust - Frontsheet'!E33),"",'Trust - Frontsheet'!E33)</f>
        <v/>
      </c>
      <c r="C21" s="77" t="str">
        <f>IF(ISBLANK('Trust - Frontsheet'!F33),"","'" &amp; 'Trust - Frontsheet'!F33 &amp; "'")</f>
        <v/>
      </c>
      <c r="D21" s="77" t="str">
        <f>IF(ISBLANK('Trust - Frontsheet'!G33),"",'Trust - Frontsheet'!G33)</f>
        <v/>
      </c>
      <c r="E21" s="77" t="str">
        <f>IF(ISBLANK('Trust - Frontsheet'!H33),"",'Trust - Frontsheet'!H33)</f>
        <v/>
      </c>
      <c r="F21" s="77">
        <f>'Trust - Frontsheet'!I33</f>
        <v>0</v>
      </c>
      <c r="G21" s="77">
        <f>'Trust - Frontsheet'!J33</f>
        <v>0</v>
      </c>
      <c r="H21" s="77">
        <f>'Trust - Frontsheet'!K33</f>
        <v>0</v>
      </c>
      <c r="I21" s="77">
        <f>'Trust - Frontsheet'!L33</f>
        <v>0</v>
      </c>
      <c r="J21" s="77">
        <f>'Trust - Frontsheet'!M33</f>
        <v>0</v>
      </c>
      <c r="K21" s="77">
        <f>'Trust - Frontsheet'!N33</f>
        <v>0</v>
      </c>
      <c r="L21" s="77">
        <f>'Trust - Frontsheet'!O33</f>
        <v>0</v>
      </c>
      <c r="M21" s="77">
        <f>'Trust - Frontsheet'!P33</f>
        <v>0</v>
      </c>
      <c r="N21" s="77">
        <f>'Trust - Frontsheet'!Q33</f>
        <v>0</v>
      </c>
      <c r="O21" s="77">
        <f>'Trust - Frontsheet'!R33</f>
        <v>0</v>
      </c>
      <c r="P21" s="77">
        <f>'Trust - Frontsheet'!S33</f>
        <v>0</v>
      </c>
      <c r="Q21" s="77">
        <f>'Trust - Frontsheet'!T33</f>
        <v>0</v>
      </c>
      <c r="R21" s="77">
        <f>IF(OR('Trust - Frontsheet'!AA33="",'Trust - Frontsheet'!AA33="-"),0,('Trust - Frontsheet'!AA33))</f>
        <v>0</v>
      </c>
      <c r="S21" s="77">
        <f>IF(OR('Trust - Frontsheet'!AB33="",'Trust - Frontsheet'!AB33="-"),0,('Trust - Frontsheet'!AB33))</f>
        <v>0</v>
      </c>
      <c r="T21" s="77">
        <f>IF(OR('Trust - Frontsheet'!AC33="",'Trust - Frontsheet'!AC33="-"),0,('Trust - Frontsheet'!AC33))</f>
        <v>0</v>
      </c>
      <c r="U21" s="77">
        <f>IF(OR('Trust - Frontsheet'!AD33="",'Trust - Frontsheet'!AD33="-"),0,('Trust - Frontsheet'!AD33))</f>
        <v>0</v>
      </c>
      <c r="V21" s="77">
        <f>IF(OR('Trust - Frontsheet'!AE33="",'Trust - Frontsheet'!AE33="-"),0,('Trust - Frontsheet'!AE33))</f>
        <v>0</v>
      </c>
      <c r="W21" s="77">
        <f>IF(OR('Trust - Frontsheet'!AF33="",'Trust - Frontsheet'!AF33="-"),0,('Trust - Frontsheet'!AF33))</f>
        <v>0</v>
      </c>
      <c r="X21" s="77">
        <f>'Trust - Frontsheet'!U33</f>
        <v>0</v>
      </c>
      <c r="Y21" s="77">
        <f>IF(OR('Trust - Frontsheet'!V33="",'Trust - Frontsheet'!V33="-"),0,('Trust - Frontsheet'!V33))</f>
        <v>0</v>
      </c>
      <c r="Z21" s="77">
        <f>IF(OR('Trust - Frontsheet'!W33="",'Trust - Frontsheet'!W33="-"),0,('Trust - Frontsheet'!W33))</f>
        <v>0</v>
      </c>
      <c r="AA21" s="77">
        <f>IF(OR('Trust - Frontsheet'!X33="",'Trust - Frontsheet'!X33="-"),0,('Trust - Frontsheet'!X33))</f>
        <v>0</v>
      </c>
      <c r="AB21" s="77">
        <f>IF(OR('Trust - Frontsheet'!Y33="",'Trust - Frontsheet'!Y33="-"),0,('Trust - Frontsheet'!Y33))</f>
        <v>0</v>
      </c>
      <c r="AC21" s="77">
        <f>IF(OR('Trust - Frontsheet'!Z33="",'Trust - Frontsheet'!Z33="-"),0,('Trust - Frontsheet'!Z33))</f>
        <v>0</v>
      </c>
      <c r="AD21" s="77" t="str">
        <f>IF(A21="","",(IF(ISBLANK('Trust - Frontsheet'!F9),"",'Trust - Frontsheet'!F9)))</f>
        <v/>
      </c>
    </row>
    <row r="22" spans="1:30" s="77" customFormat="1" x14ac:dyDescent="0.25">
      <c r="A22" s="77" t="str">
        <f>IF('Trust - Frontsheet'!D34=0,"",IF('Trust - Frontsheet'!D34="","",'Trust - Frontsheet'!D34))</f>
        <v/>
      </c>
      <c r="B22" s="77" t="str">
        <f>IF(ISBLANK('Trust - Frontsheet'!E34),"",'Trust - Frontsheet'!E34)</f>
        <v/>
      </c>
      <c r="C22" s="77" t="str">
        <f>IF(ISBLANK('Trust - Frontsheet'!F34),"","'" &amp; 'Trust - Frontsheet'!F34 &amp; "'")</f>
        <v/>
      </c>
      <c r="D22" s="77" t="str">
        <f>IF(ISBLANK('Trust - Frontsheet'!G34),"",'Trust - Frontsheet'!G34)</f>
        <v/>
      </c>
      <c r="E22" s="77" t="str">
        <f>IF(ISBLANK('Trust - Frontsheet'!H34),"",'Trust - Frontsheet'!H34)</f>
        <v/>
      </c>
      <c r="F22" s="77">
        <f>'Trust - Frontsheet'!I34</f>
        <v>0</v>
      </c>
      <c r="G22" s="77">
        <f>'Trust - Frontsheet'!J34</f>
        <v>0</v>
      </c>
      <c r="H22" s="77">
        <f>'Trust - Frontsheet'!K34</f>
        <v>0</v>
      </c>
      <c r="I22" s="77">
        <f>'Trust - Frontsheet'!L34</f>
        <v>0</v>
      </c>
      <c r="J22" s="77">
        <f>'Trust - Frontsheet'!M34</f>
        <v>0</v>
      </c>
      <c r="K22" s="77">
        <f>'Trust - Frontsheet'!N34</f>
        <v>0</v>
      </c>
      <c r="L22" s="77">
        <f>'Trust - Frontsheet'!O34</f>
        <v>0</v>
      </c>
      <c r="M22" s="77">
        <f>'Trust - Frontsheet'!P34</f>
        <v>0</v>
      </c>
      <c r="N22" s="77">
        <f>'Trust - Frontsheet'!Q34</f>
        <v>0</v>
      </c>
      <c r="O22" s="77">
        <f>'Trust - Frontsheet'!R34</f>
        <v>0</v>
      </c>
      <c r="P22" s="77">
        <f>'Trust - Frontsheet'!S34</f>
        <v>0</v>
      </c>
      <c r="Q22" s="77">
        <f>'Trust - Frontsheet'!T34</f>
        <v>0</v>
      </c>
      <c r="R22" s="77">
        <f>IF(OR('Trust - Frontsheet'!AA34="",'Trust - Frontsheet'!AA34="-"),0,('Trust - Frontsheet'!AA34))</f>
        <v>0</v>
      </c>
      <c r="S22" s="77">
        <f>IF(OR('Trust - Frontsheet'!AB34="",'Trust - Frontsheet'!AB34="-"),0,('Trust - Frontsheet'!AB34))</f>
        <v>0</v>
      </c>
      <c r="T22" s="77">
        <f>IF(OR('Trust - Frontsheet'!AC34="",'Trust - Frontsheet'!AC34="-"),0,('Trust - Frontsheet'!AC34))</f>
        <v>0</v>
      </c>
      <c r="U22" s="77">
        <f>IF(OR('Trust - Frontsheet'!AD34="",'Trust - Frontsheet'!AD34="-"),0,('Trust - Frontsheet'!AD34))</f>
        <v>0</v>
      </c>
      <c r="V22" s="77">
        <f>IF(OR('Trust - Frontsheet'!AE34="",'Trust - Frontsheet'!AE34="-"),0,('Trust - Frontsheet'!AE34))</f>
        <v>0</v>
      </c>
      <c r="W22" s="77">
        <f>IF(OR('Trust - Frontsheet'!AF34="",'Trust - Frontsheet'!AF34="-"),0,('Trust - Frontsheet'!AF34))</f>
        <v>0</v>
      </c>
      <c r="X22" s="77">
        <f>'Trust - Frontsheet'!U34</f>
        <v>0</v>
      </c>
      <c r="Y22" s="77">
        <f>IF(OR('Trust - Frontsheet'!V34="",'Trust - Frontsheet'!V34="-"),0,('Trust - Frontsheet'!V34))</f>
        <v>0</v>
      </c>
      <c r="Z22" s="77">
        <f>IF(OR('Trust - Frontsheet'!W34="",'Trust - Frontsheet'!W34="-"),0,('Trust - Frontsheet'!W34))</f>
        <v>0</v>
      </c>
      <c r="AA22" s="77">
        <f>IF(OR('Trust - Frontsheet'!X34="",'Trust - Frontsheet'!X34="-"),0,('Trust - Frontsheet'!X34))</f>
        <v>0</v>
      </c>
      <c r="AB22" s="77">
        <f>IF(OR('Trust - Frontsheet'!Y34="",'Trust - Frontsheet'!Y34="-"),0,('Trust - Frontsheet'!Y34))</f>
        <v>0</v>
      </c>
      <c r="AC22" s="77">
        <f>IF(OR('Trust - Frontsheet'!Z34="",'Trust - Frontsheet'!Z34="-"),0,('Trust - Frontsheet'!Z34))</f>
        <v>0</v>
      </c>
      <c r="AD22" s="77" t="str">
        <f>IF(A22="","",(IF(ISBLANK('Trust - Frontsheet'!F9),"",'Trust - Frontsheet'!F9)))</f>
        <v/>
      </c>
    </row>
    <row r="23" spans="1:30" s="77" customFormat="1" x14ac:dyDescent="0.25">
      <c r="A23" s="77" t="str">
        <f>IF('Trust - Frontsheet'!D35=0,"",IF('Trust - Frontsheet'!D35="","",'Trust - Frontsheet'!D35))</f>
        <v/>
      </c>
      <c r="B23" s="77" t="str">
        <f>IF(ISBLANK('Trust - Frontsheet'!E35),"",'Trust - Frontsheet'!E35)</f>
        <v/>
      </c>
      <c r="C23" s="77" t="str">
        <f>IF(ISBLANK('Trust - Frontsheet'!F35),"","'" &amp; 'Trust - Frontsheet'!F35 &amp; "'")</f>
        <v/>
      </c>
      <c r="D23" s="77" t="str">
        <f>IF(ISBLANK('Trust - Frontsheet'!G35),"",'Trust - Frontsheet'!G35)</f>
        <v/>
      </c>
      <c r="E23" s="77" t="str">
        <f>IF(ISBLANK('Trust - Frontsheet'!H35),"",'Trust - Frontsheet'!H35)</f>
        <v/>
      </c>
      <c r="F23" s="77">
        <f>'Trust - Frontsheet'!I35</f>
        <v>0</v>
      </c>
      <c r="G23" s="77">
        <f>'Trust - Frontsheet'!J35</f>
        <v>0</v>
      </c>
      <c r="H23" s="77">
        <f>'Trust - Frontsheet'!K35</f>
        <v>0</v>
      </c>
      <c r="I23" s="77">
        <f>'Trust - Frontsheet'!L35</f>
        <v>0</v>
      </c>
      <c r="J23" s="77">
        <f>'Trust - Frontsheet'!M35</f>
        <v>0</v>
      </c>
      <c r="K23" s="77">
        <f>'Trust - Frontsheet'!N35</f>
        <v>0</v>
      </c>
      <c r="L23" s="77">
        <f>'Trust - Frontsheet'!O35</f>
        <v>0</v>
      </c>
      <c r="M23" s="77">
        <f>'Trust - Frontsheet'!P35</f>
        <v>0</v>
      </c>
      <c r="N23" s="77">
        <f>'Trust - Frontsheet'!Q35</f>
        <v>0</v>
      </c>
      <c r="O23" s="77">
        <f>'Trust - Frontsheet'!R35</f>
        <v>0</v>
      </c>
      <c r="P23" s="77">
        <f>'Trust - Frontsheet'!S35</f>
        <v>0</v>
      </c>
      <c r="Q23" s="77">
        <f>'Trust - Frontsheet'!T35</f>
        <v>0</v>
      </c>
      <c r="R23" s="77">
        <f>IF(OR('Trust - Frontsheet'!AA35="",'Trust - Frontsheet'!AA35="-"),0,('Trust - Frontsheet'!AA35))</f>
        <v>0</v>
      </c>
      <c r="S23" s="77">
        <f>IF(OR('Trust - Frontsheet'!AB35="",'Trust - Frontsheet'!AB35="-"),0,('Trust - Frontsheet'!AB35))</f>
        <v>0</v>
      </c>
      <c r="T23" s="77">
        <f>IF(OR('Trust - Frontsheet'!AC35="",'Trust - Frontsheet'!AC35="-"),0,('Trust - Frontsheet'!AC35))</f>
        <v>0</v>
      </c>
      <c r="U23" s="77">
        <f>IF(OR('Trust - Frontsheet'!AD35="",'Trust - Frontsheet'!AD35="-"),0,('Trust - Frontsheet'!AD35))</f>
        <v>0</v>
      </c>
      <c r="V23" s="77">
        <f>IF(OR('Trust - Frontsheet'!AE35="",'Trust - Frontsheet'!AE35="-"),0,('Trust - Frontsheet'!AE35))</f>
        <v>0</v>
      </c>
      <c r="W23" s="77">
        <f>IF(OR('Trust - Frontsheet'!AF35="",'Trust - Frontsheet'!AF35="-"),0,('Trust - Frontsheet'!AF35))</f>
        <v>0</v>
      </c>
      <c r="X23" s="77">
        <f>'Trust - Frontsheet'!U35</f>
        <v>0</v>
      </c>
      <c r="Y23" s="77">
        <f>IF(OR('Trust - Frontsheet'!V35="",'Trust - Frontsheet'!V35="-"),0,('Trust - Frontsheet'!V35))</f>
        <v>0</v>
      </c>
      <c r="Z23" s="77">
        <f>IF(OR('Trust - Frontsheet'!W35="",'Trust - Frontsheet'!W35="-"),0,('Trust - Frontsheet'!W35))</f>
        <v>0</v>
      </c>
      <c r="AA23" s="77">
        <f>IF(OR('Trust - Frontsheet'!X35="",'Trust - Frontsheet'!X35="-"),0,('Trust - Frontsheet'!X35))</f>
        <v>0</v>
      </c>
      <c r="AB23" s="77">
        <f>IF(OR('Trust - Frontsheet'!Y35="",'Trust - Frontsheet'!Y35="-"),0,('Trust - Frontsheet'!Y35))</f>
        <v>0</v>
      </c>
      <c r="AC23" s="77">
        <f>IF(OR('Trust - Frontsheet'!Z35="",'Trust - Frontsheet'!Z35="-"),0,('Trust - Frontsheet'!Z35))</f>
        <v>0</v>
      </c>
      <c r="AD23" s="77" t="str">
        <f>IF(A23="","",(IF(ISBLANK('Trust - Frontsheet'!F9),"",'Trust - Frontsheet'!F9)))</f>
        <v/>
      </c>
    </row>
    <row r="24" spans="1:30" s="77" customFormat="1" x14ac:dyDescent="0.25">
      <c r="A24" s="77" t="str">
        <f>IF('Trust - Frontsheet'!D36=0,"",IF('Trust - Frontsheet'!D36="","",'Trust - Frontsheet'!D36))</f>
        <v/>
      </c>
      <c r="B24" s="77" t="str">
        <f>IF(ISBLANK('Trust - Frontsheet'!E36),"",'Trust - Frontsheet'!E36)</f>
        <v/>
      </c>
      <c r="C24" s="77" t="str">
        <f>IF(ISBLANK('Trust - Frontsheet'!F36),"","'" &amp; 'Trust - Frontsheet'!F36 &amp; "'")</f>
        <v/>
      </c>
      <c r="D24" s="77" t="str">
        <f>IF(ISBLANK('Trust - Frontsheet'!G36),"",'Trust - Frontsheet'!G36)</f>
        <v/>
      </c>
      <c r="E24" s="77" t="str">
        <f>IF(ISBLANK('Trust - Frontsheet'!H36),"",'Trust - Frontsheet'!H36)</f>
        <v/>
      </c>
      <c r="F24" s="77">
        <f>'Trust - Frontsheet'!I36</f>
        <v>0</v>
      </c>
      <c r="G24" s="77">
        <f>'Trust - Frontsheet'!J36</f>
        <v>0</v>
      </c>
      <c r="H24" s="77">
        <f>'Trust - Frontsheet'!K36</f>
        <v>0</v>
      </c>
      <c r="I24" s="77">
        <f>'Trust - Frontsheet'!L36</f>
        <v>0</v>
      </c>
      <c r="J24" s="77">
        <f>'Trust - Frontsheet'!M36</f>
        <v>0</v>
      </c>
      <c r="K24" s="77">
        <f>'Trust - Frontsheet'!N36</f>
        <v>0</v>
      </c>
      <c r="L24" s="77">
        <f>'Trust - Frontsheet'!O36</f>
        <v>0</v>
      </c>
      <c r="M24" s="77">
        <f>'Trust - Frontsheet'!P36</f>
        <v>0</v>
      </c>
      <c r="N24" s="77">
        <f>'Trust - Frontsheet'!Q36</f>
        <v>0</v>
      </c>
      <c r="O24" s="77">
        <f>'Trust - Frontsheet'!R36</f>
        <v>0</v>
      </c>
      <c r="P24" s="77">
        <f>'Trust - Frontsheet'!S36</f>
        <v>0</v>
      </c>
      <c r="Q24" s="77">
        <f>'Trust - Frontsheet'!T36</f>
        <v>0</v>
      </c>
      <c r="R24" s="77">
        <f>IF(OR('Trust - Frontsheet'!AA36="",'Trust - Frontsheet'!AA36="-"),0,('Trust - Frontsheet'!AA36))</f>
        <v>0</v>
      </c>
      <c r="S24" s="77">
        <f>IF(OR('Trust - Frontsheet'!AB36="",'Trust - Frontsheet'!AB36="-"),0,('Trust - Frontsheet'!AB36))</f>
        <v>0</v>
      </c>
      <c r="T24" s="77">
        <f>IF(OR('Trust - Frontsheet'!AC36="",'Trust - Frontsheet'!AC36="-"),0,('Trust - Frontsheet'!AC36))</f>
        <v>0</v>
      </c>
      <c r="U24" s="77">
        <f>IF(OR('Trust - Frontsheet'!AD36="",'Trust - Frontsheet'!AD36="-"),0,('Trust - Frontsheet'!AD36))</f>
        <v>0</v>
      </c>
      <c r="V24" s="77">
        <f>IF(OR('Trust - Frontsheet'!AE36="",'Trust - Frontsheet'!AE36="-"),0,('Trust - Frontsheet'!AE36))</f>
        <v>0</v>
      </c>
      <c r="W24" s="77">
        <f>IF(OR('Trust - Frontsheet'!AF36="",'Trust - Frontsheet'!AF36="-"),0,('Trust - Frontsheet'!AF36))</f>
        <v>0</v>
      </c>
      <c r="X24" s="77">
        <f>'Trust - Frontsheet'!U36</f>
        <v>0</v>
      </c>
      <c r="Y24" s="77">
        <f>IF(OR('Trust - Frontsheet'!V36="",'Trust - Frontsheet'!V36="-"),0,('Trust - Frontsheet'!V36))</f>
        <v>0</v>
      </c>
      <c r="Z24" s="77">
        <f>IF(OR('Trust - Frontsheet'!W36="",'Trust - Frontsheet'!W36="-"),0,('Trust - Frontsheet'!W36))</f>
        <v>0</v>
      </c>
      <c r="AA24" s="77">
        <f>IF(OR('Trust - Frontsheet'!X36="",'Trust - Frontsheet'!X36="-"),0,('Trust - Frontsheet'!X36))</f>
        <v>0</v>
      </c>
      <c r="AB24" s="77">
        <f>IF(OR('Trust - Frontsheet'!Y36="",'Trust - Frontsheet'!Y36="-"),0,('Trust - Frontsheet'!Y36))</f>
        <v>0</v>
      </c>
      <c r="AC24" s="77">
        <f>IF(OR('Trust - Frontsheet'!Z36="",'Trust - Frontsheet'!Z36="-"),0,('Trust - Frontsheet'!Z36))</f>
        <v>0</v>
      </c>
      <c r="AD24" s="77" t="str">
        <f>IF(A24="","",(IF(ISBLANK('Trust - Frontsheet'!F9),"",'Trust - Frontsheet'!F9)))</f>
        <v/>
      </c>
    </row>
    <row r="25" spans="1:30" s="77" customFormat="1" x14ac:dyDescent="0.25">
      <c r="A25" s="77" t="str">
        <f>IF('Trust - Frontsheet'!D37=0,"",IF('Trust - Frontsheet'!D37="","",'Trust - Frontsheet'!D37))</f>
        <v/>
      </c>
      <c r="B25" s="77" t="str">
        <f>IF(ISBLANK('Trust - Frontsheet'!E37),"",'Trust - Frontsheet'!E37)</f>
        <v/>
      </c>
      <c r="C25" s="77" t="str">
        <f>IF(ISBLANK('Trust - Frontsheet'!F37),"","'" &amp; 'Trust - Frontsheet'!F37 &amp; "'")</f>
        <v/>
      </c>
      <c r="D25" s="77" t="str">
        <f>IF(ISBLANK('Trust - Frontsheet'!G37),"",'Trust - Frontsheet'!G37)</f>
        <v/>
      </c>
      <c r="E25" s="77" t="str">
        <f>IF(ISBLANK('Trust - Frontsheet'!H37),"",'Trust - Frontsheet'!H37)</f>
        <v/>
      </c>
      <c r="F25" s="77">
        <f>'Trust - Frontsheet'!I37</f>
        <v>0</v>
      </c>
      <c r="G25" s="77">
        <f>'Trust - Frontsheet'!J37</f>
        <v>0</v>
      </c>
      <c r="H25" s="77">
        <f>'Trust - Frontsheet'!K37</f>
        <v>0</v>
      </c>
      <c r="I25" s="77">
        <f>'Trust - Frontsheet'!L37</f>
        <v>0</v>
      </c>
      <c r="J25" s="77">
        <f>'Trust - Frontsheet'!M37</f>
        <v>0</v>
      </c>
      <c r="K25" s="77">
        <f>'Trust - Frontsheet'!N37</f>
        <v>0</v>
      </c>
      <c r="L25" s="77">
        <f>'Trust - Frontsheet'!O37</f>
        <v>0</v>
      </c>
      <c r="M25" s="77">
        <f>'Trust - Frontsheet'!P37</f>
        <v>0</v>
      </c>
      <c r="N25" s="77">
        <f>'Trust - Frontsheet'!Q37</f>
        <v>0</v>
      </c>
      <c r="O25" s="77">
        <f>'Trust - Frontsheet'!R37</f>
        <v>0</v>
      </c>
      <c r="P25" s="77">
        <f>'Trust - Frontsheet'!S37</f>
        <v>0</v>
      </c>
      <c r="Q25" s="77">
        <f>'Trust - Frontsheet'!T37</f>
        <v>0</v>
      </c>
      <c r="R25" s="77">
        <f>IF(OR('Trust - Frontsheet'!AA37="",'Trust - Frontsheet'!AA37="-"),0,('Trust - Frontsheet'!AA37))</f>
        <v>0</v>
      </c>
      <c r="S25" s="77">
        <f>IF(OR('Trust - Frontsheet'!AB37="",'Trust - Frontsheet'!AB37="-"),0,('Trust - Frontsheet'!AB37))</f>
        <v>0</v>
      </c>
      <c r="T25" s="77">
        <f>IF(OR('Trust - Frontsheet'!AC37="",'Trust - Frontsheet'!AC37="-"),0,('Trust - Frontsheet'!AC37))</f>
        <v>0</v>
      </c>
      <c r="U25" s="77">
        <f>IF(OR('Trust - Frontsheet'!AD37="",'Trust - Frontsheet'!AD37="-"),0,('Trust - Frontsheet'!AD37))</f>
        <v>0</v>
      </c>
      <c r="V25" s="77">
        <f>IF(OR('Trust - Frontsheet'!AE37="",'Trust - Frontsheet'!AE37="-"),0,('Trust - Frontsheet'!AE37))</f>
        <v>0</v>
      </c>
      <c r="W25" s="77">
        <f>IF(OR('Trust - Frontsheet'!AF37="",'Trust - Frontsheet'!AF37="-"),0,('Trust - Frontsheet'!AF37))</f>
        <v>0</v>
      </c>
      <c r="X25" s="77">
        <f>'Trust - Frontsheet'!U37</f>
        <v>0</v>
      </c>
      <c r="Y25" s="77">
        <f>IF(OR('Trust - Frontsheet'!V37="",'Trust - Frontsheet'!V37="-"),0,('Trust - Frontsheet'!V37))</f>
        <v>0</v>
      </c>
      <c r="Z25" s="77">
        <f>IF(OR('Trust - Frontsheet'!W37="",'Trust - Frontsheet'!W37="-"),0,('Trust - Frontsheet'!W37))</f>
        <v>0</v>
      </c>
      <c r="AA25" s="77">
        <f>IF(OR('Trust - Frontsheet'!X37="",'Trust - Frontsheet'!X37="-"),0,('Trust - Frontsheet'!X37))</f>
        <v>0</v>
      </c>
      <c r="AB25" s="77">
        <f>IF(OR('Trust - Frontsheet'!Y37="",'Trust - Frontsheet'!Y37="-"),0,('Trust - Frontsheet'!Y37))</f>
        <v>0</v>
      </c>
      <c r="AC25" s="77">
        <f>IF(OR('Trust - Frontsheet'!Z37="",'Trust - Frontsheet'!Z37="-"),0,('Trust - Frontsheet'!Z37))</f>
        <v>0</v>
      </c>
      <c r="AD25" s="77" t="str">
        <f>IF(A25="","",(IF(ISBLANK('Trust - Frontsheet'!F9),"",'Trust - Frontsheet'!F9)))</f>
        <v/>
      </c>
    </row>
    <row r="26" spans="1:30" s="77" customFormat="1" x14ac:dyDescent="0.25">
      <c r="A26" s="77" t="str">
        <f>IF('Trust - Frontsheet'!D38=0,"",IF('Trust - Frontsheet'!D38="","",'Trust - Frontsheet'!D38))</f>
        <v/>
      </c>
      <c r="B26" s="77" t="str">
        <f>IF(ISBLANK('Trust - Frontsheet'!E38),"",'Trust - Frontsheet'!E38)</f>
        <v/>
      </c>
      <c r="C26" s="77" t="str">
        <f>IF(ISBLANK('Trust - Frontsheet'!F38),"","'" &amp; 'Trust - Frontsheet'!F38 &amp; "'")</f>
        <v/>
      </c>
      <c r="D26" s="77" t="str">
        <f>IF(ISBLANK('Trust - Frontsheet'!G38),"",'Trust - Frontsheet'!G38)</f>
        <v/>
      </c>
      <c r="E26" s="77" t="str">
        <f>IF(ISBLANK('Trust - Frontsheet'!H38),"",'Trust - Frontsheet'!H38)</f>
        <v/>
      </c>
      <c r="F26" s="77">
        <f>'Trust - Frontsheet'!I38</f>
        <v>0</v>
      </c>
      <c r="G26" s="77">
        <f>'Trust - Frontsheet'!J38</f>
        <v>0</v>
      </c>
      <c r="H26" s="77">
        <f>'Trust - Frontsheet'!K38</f>
        <v>0</v>
      </c>
      <c r="I26" s="77">
        <f>'Trust - Frontsheet'!L38</f>
        <v>0</v>
      </c>
      <c r="J26" s="77">
        <f>'Trust - Frontsheet'!M38</f>
        <v>0</v>
      </c>
      <c r="K26" s="77">
        <f>'Trust - Frontsheet'!N38</f>
        <v>0</v>
      </c>
      <c r="L26" s="77">
        <f>'Trust - Frontsheet'!O38</f>
        <v>0</v>
      </c>
      <c r="M26" s="77">
        <f>'Trust - Frontsheet'!P38</f>
        <v>0</v>
      </c>
      <c r="N26" s="77">
        <f>'Trust - Frontsheet'!Q38</f>
        <v>0</v>
      </c>
      <c r="O26" s="77">
        <f>'Trust - Frontsheet'!R38</f>
        <v>0</v>
      </c>
      <c r="P26" s="77">
        <f>'Trust - Frontsheet'!S38</f>
        <v>0</v>
      </c>
      <c r="Q26" s="77">
        <f>'Trust - Frontsheet'!T38</f>
        <v>0</v>
      </c>
      <c r="R26" s="77">
        <f>IF(OR('Trust - Frontsheet'!AA38="",'Trust - Frontsheet'!AA38="-"),0,('Trust - Frontsheet'!AA38))</f>
        <v>0</v>
      </c>
      <c r="S26" s="77">
        <f>IF(OR('Trust - Frontsheet'!AB38="",'Trust - Frontsheet'!AB38="-"),0,('Trust - Frontsheet'!AB38))</f>
        <v>0</v>
      </c>
      <c r="T26" s="77">
        <f>IF(OR('Trust - Frontsheet'!AC38="",'Trust - Frontsheet'!AC38="-"),0,('Trust - Frontsheet'!AC38))</f>
        <v>0</v>
      </c>
      <c r="U26" s="77">
        <f>IF(OR('Trust - Frontsheet'!AD38="",'Trust - Frontsheet'!AD38="-"),0,('Trust - Frontsheet'!AD38))</f>
        <v>0</v>
      </c>
      <c r="V26" s="77">
        <f>IF(OR('Trust - Frontsheet'!AE38="",'Trust - Frontsheet'!AE38="-"),0,('Trust - Frontsheet'!AE38))</f>
        <v>0</v>
      </c>
      <c r="W26" s="77">
        <f>IF(OR('Trust - Frontsheet'!AF38="",'Trust - Frontsheet'!AF38="-"),0,('Trust - Frontsheet'!AF38))</f>
        <v>0</v>
      </c>
      <c r="X26" s="77">
        <f>'Trust - Frontsheet'!U38</f>
        <v>0</v>
      </c>
      <c r="Y26" s="77">
        <f>IF(OR('Trust - Frontsheet'!V38="",'Trust - Frontsheet'!V38="-"),0,('Trust - Frontsheet'!V38))</f>
        <v>0</v>
      </c>
      <c r="Z26" s="77">
        <f>IF(OR('Trust - Frontsheet'!W38="",'Trust - Frontsheet'!W38="-"),0,('Trust - Frontsheet'!W38))</f>
        <v>0</v>
      </c>
      <c r="AA26" s="77">
        <f>IF(OR('Trust - Frontsheet'!X38="",'Trust - Frontsheet'!X38="-"),0,('Trust - Frontsheet'!X38))</f>
        <v>0</v>
      </c>
      <c r="AB26" s="77">
        <f>IF(OR('Trust - Frontsheet'!Y38="",'Trust - Frontsheet'!Y38="-"),0,('Trust - Frontsheet'!Y38))</f>
        <v>0</v>
      </c>
      <c r="AC26" s="77">
        <f>IF(OR('Trust - Frontsheet'!Z38="",'Trust - Frontsheet'!Z38="-"),0,('Trust - Frontsheet'!Z38))</f>
        <v>0</v>
      </c>
      <c r="AD26" s="77" t="str">
        <f>IF(A26="","",(IF(ISBLANK('Trust - Frontsheet'!F9),"",'Trust - Frontsheet'!F9)))</f>
        <v/>
      </c>
    </row>
    <row r="27" spans="1:30" s="77" customFormat="1" x14ac:dyDescent="0.25">
      <c r="A27" s="77" t="str">
        <f>IF('Trust - Frontsheet'!D39=0,"",IF('Trust - Frontsheet'!D39="","",'Trust - Frontsheet'!D39))</f>
        <v/>
      </c>
      <c r="B27" s="77" t="str">
        <f>IF(ISBLANK('Trust - Frontsheet'!E39),"",'Trust - Frontsheet'!E39)</f>
        <v/>
      </c>
      <c r="C27" s="77" t="str">
        <f>IF(ISBLANK('Trust - Frontsheet'!F39),"","'" &amp; 'Trust - Frontsheet'!F39 &amp; "'")</f>
        <v/>
      </c>
      <c r="D27" s="77" t="str">
        <f>IF(ISBLANK('Trust - Frontsheet'!G39),"",'Trust - Frontsheet'!G39)</f>
        <v/>
      </c>
      <c r="E27" s="77" t="str">
        <f>IF(ISBLANK('Trust - Frontsheet'!H39),"",'Trust - Frontsheet'!H39)</f>
        <v/>
      </c>
      <c r="F27" s="77">
        <f>'Trust - Frontsheet'!I39</f>
        <v>0</v>
      </c>
      <c r="G27" s="77">
        <f>'Trust - Frontsheet'!J39</f>
        <v>0</v>
      </c>
      <c r="H27" s="77">
        <f>'Trust - Frontsheet'!K39</f>
        <v>0</v>
      </c>
      <c r="I27" s="77">
        <f>'Trust - Frontsheet'!L39</f>
        <v>0</v>
      </c>
      <c r="J27" s="77">
        <f>'Trust - Frontsheet'!M39</f>
        <v>0</v>
      </c>
      <c r="K27" s="77">
        <f>'Trust - Frontsheet'!N39</f>
        <v>0</v>
      </c>
      <c r="L27" s="77">
        <f>'Trust - Frontsheet'!O39</f>
        <v>0</v>
      </c>
      <c r="M27" s="77">
        <f>'Trust - Frontsheet'!P39</f>
        <v>0</v>
      </c>
      <c r="N27" s="77">
        <f>'Trust - Frontsheet'!Q39</f>
        <v>0</v>
      </c>
      <c r="O27" s="77">
        <f>'Trust - Frontsheet'!R39</f>
        <v>0</v>
      </c>
      <c r="P27" s="77">
        <f>'Trust - Frontsheet'!S39</f>
        <v>0</v>
      </c>
      <c r="Q27" s="77">
        <f>'Trust - Frontsheet'!T39</f>
        <v>0</v>
      </c>
      <c r="R27" s="77">
        <f>IF(OR('Trust - Frontsheet'!AA39="",'Trust - Frontsheet'!AA39="-"),0,('Trust - Frontsheet'!AA39))</f>
        <v>0</v>
      </c>
      <c r="S27" s="77">
        <f>IF(OR('Trust - Frontsheet'!AB39="",'Trust - Frontsheet'!AB39="-"),0,('Trust - Frontsheet'!AB39))</f>
        <v>0</v>
      </c>
      <c r="T27" s="77">
        <f>IF(OR('Trust - Frontsheet'!AC39="",'Trust - Frontsheet'!AC39="-"),0,('Trust - Frontsheet'!AC39))</f>
        <v>0</v>
      </c>
      <c r="U27" s="77">
        <f>IF(OR('Trust - Frontsheet'!AD39="",'Trust - Frontsheet'!AD39="-"),0,('Trust - Frontsheet'!AD39))</f>
        <v>0</v>
      </c>
      <c r="V27" s="77">
        <f>IF(OR('Trust - Frontsheet'!AE39="",'Trust - Frontsheet'!AE39="-"),0,('Trust - Frontsheet'!AE39))</f>
        <v>0</v>
      </c>
      <c r="W27" s="77">
        <f>IF(OR('Trust - Frontsheet'!AF39="",'Trust - Frontsheet'!AF39="-"),0,('Trust - Frontsheet'!AF39))</f>
        <v>0</v>
      </c>
      <c r="X27" s="77">
        <f>'Trust - Frontsheet'!U39</f>
        <v>0</v>
      </c>
      <c r="Y27" s="77">
        <f>IF(OR('Trust - Frontsheet'!V39="",'Trust - Frontsheet'!V39="-"),0,('Trust - Frontsheet'!V39))</f>
        <v>0</v>
      </c>
      <c r="Z27" s="77">
        <f>IF(OR('Trust - Frontsheet'!W39="",'Trust - Frontsheet'!W39="-"),0,('Trust - Frontsheet'!W39))</f>
        <v>0</v>
      </c>
      <c r="AA27" s="77">
        <f>IF(OR('Trust - Frontsheet'!X39="",'Trust - Frontsheet'!X39="-"),0,('Trust - Frontsheet'!X39))</f>
        <v>0</v>
      </c>
      <c r="AB27" s="77">
        <f>IF(OR('Trust - Frontsheet'!Y39="",'Trust - Frontsheet'!Y39="-"),0,('Trust - Frontsheet'!Y39))</f>
        <v>0</v>
      </c>
      <c r="AC27" s="77">
        <f>IF(OR('Trust - Frontsheet'!Z39="",'Trust - Frontsheet'!Z39="-"),0,('Trust - Frontsheet'!Z39))</f>
        <v>0</v>
      </c>
      <c r="AD27" s="77" t="str">
        <f>IF(A27="","",(IF(ISBLANK('Trust - Frontsheet'!F9),"",'Trust - Frontsheet'!F9)))</f>
        <v/>
      </c>
    </row>
    <row r="28" spans="1:30" s="77" customFormat="1" x14ac:dyDescent="0.25">
      <c r="A28" s="77" t="str">
        <f>IF('Trust - Frontsheet'!D40=0,"",IF('Trust - Frontsheet'!D40="","",'Trust - Frontsheet'!D40))</f>
        <v/>
      </c>
      <c r="B28" s="77" t="str">
        <f>IF(ISBLANK('Trust - Frontsheet'!E40),"",'Trust - Frontsheet'!E40)</f>
        <v/>
      </c>
      <c r="C28" s="77" t="str">
        <f>IF(ISBLANK('Trust - Frontsheet'!F40),"","'" &amp; 'Trust - Frontsheet'!F40 &amp; "'")</f>
        <v/>
      </c>
      <c r="D28" s="77" t="str">
        <f>IF(ISBLANK('Trust - Frontsheet'!G40),"",'Trust - Frontsheet'!G40)</f>
        <v/>
      </c>
      <c r="E28" s="77" t="str">
        <f>IF(ISBLANK('Trust - Frontsheet'!H40),"",'Trust - Frontsheet'!H40)</f>
        <v/>
      </c>
      <c r="F28" s="77">
        <f>'Trust - Frontsheet'!I40</f>
        <v>0</v>
      </c>
      <c r="G28" s="77">
        <f>'Trust - Frontsheet'!J40</f>
        <v>0</v>
      </c>
      <c r="H28" s="77">
        <f>'Trust - Frontsheet'!K40</f>
        <v>0</v>
      </c>
      <c r="I28" s="77">
        <f>'Trust - Frontsheet'!L40</f>
        <v>0</v>
      </c>
      <c r="J28" s="77">
        <f>'Trust - Frontsheet'!M40</f>
        <v>0</v>
      </c>
      <c r="K28" s="77">
        <f>'Trust - Frontsheet'!N40</f>
        <v>0</v>
      </c>
      <c r="L28" s="77">
        <f>'Trust - Frontsheet'!O40</f>
        <v>0</v>
      </c>
      <c r="M28" s="77">
        <f>'Trust - Frontsheet'!P40</f>
        <v>0</v>
      </c>
      <c r="N28" s="77">
        <f>'Trust - Frontsheet'!Q40</f>
        <v>0</v>
      </c>
      <c r="O28" s="77">
        <f>'Trust - Frontsheet'!R40</f>
        <v>0</v>
      </c>
      <c r="P28" s="77">
        <f>'Trust - Frontsheet'!S40</f>
        <v>0</v>
      </c>
      <c r="Q28" s="77">
        <f>'Trust - Frontsheet'!T40</f>
        <v>0</v>
      </c>
      <c r="R28" s="77">
        <f>IF(OR('Trust - Frontsheet'!AA40="",'Trust - Frontsheet'!AA40="-"),0,('Trust - Frontsheet'!AA40))</f>
        <v>0</v>
      </c>
      <c r="S28" s="77">
        <f>IF(OR('Trust - Frontsheet'!AB40="",'Trust - Frontsheet'!AB40="-"),0,('Trust - Frontsheet'!AB40))</f>
        <v>0</v>
      </c>
      <c r="T28" s="77">
        <f>IF(OR('Trust - Frontsheet'!AC40="",'Trust - Frontsheet'!AC40="-"),0,('Trust - Frontsheet'!AC40))</f>
        <v>0</v>
      </c>
      <c r="U28" s="77">
        <f>IF(OR('Trust - Frontsheet'!AD40="",'Trust - Frontsheet'!AD40="-"),0,('Trust - Frontsheet'!AD40))</f>
        <v>0</v>
      </c>
      <c r="V28" s="77">
        <f>IF(OR('Trust - Frontsheet'!AE40="",'Trust - Frontsheet'!AE40="-"),0,('Trust - Frontsheet'!AE40))</f>
        <v>0</v>
      </c>
      <c r="W28" s="77">
        <f>IF(OR('Trust - Frontsheet'!AF40="",'Trust - Frontsheet'!AF40="-"),0,('Trust - Frontsheet'!AF40))</f>
        <v>0</v>
      </c>
      <c r="X28" s="77">
        <f>'Trust - Frontsheet'!U40</f>
        <v>0</v>
      </c>
      <c r="Y28" s="77">
        <f>IF(OR('Trust - Frontsheet'!V40="",'Trust - Frontsheet'!V40="-"),0,('Trust - Frontsheet'!V40))</f>
        <v>0</v>
      </c>
      <c r="Z28" s="77">
        <f>IF(OR('Trust - Frontsheet'!W40="",'Trust - Frontsheet'!W40="-"),0,('Trust - Frontsheet'!W40))</f>
        <v>0</v>
      </c>
      <c r="AA28" s="77">
        <f>IF(OR('Trust - Frontsheet'!X40="",'Trust - Frontsheet'!X40="-"),0,('Trust - Frontsheet'!X40))</f>
        <v>0</v>
      </c>
      <c r="AB28" s="77">
        <f>IF(OR('Trust - Frontsheet'!Y40="",'Trust - Frontsheet'!Y40="-"),0,('Trust - Frontsheet'!Y40))</f>
        <v>0</v>
      </c>
      <c r="AC28" s="77">
        <f>IF(OR('Trust - Frontsheet'!Z40="",'Trust - Frontsheet'!Z40="-"),0,('Trust - Frontsheet'!Z40))</f>
        <v>0</v>
      </c>
      <c r="AD28" s="77" t="str">
        <f>IF(A28="","",(IF(ISBLANK('Trust - Frontsheet'!F9),"",'Trust - Frontsheet'!F9)))</f>
        <v/>
      </c>
    </row>
    <row r="29" spans="1:30" s="77" customFormat="1" x14ac:dyDescent="0.25">
      <c r="A29" s="77" t="str">
        <f>IF('Trust - Frontsheet'!D41=0,"",IF('Trust - Frontsheet'!D41="","",'Trust - Frontsheet'!D41))</f>
        <v/>
      </c>
      <c r="B29" s="77" t="str">
        <f>IF(ISBLANK('Trust - Frontsheet'!E41),"",'Trust - Frontsheet'!E41)</f>
        <v/>
      </c>
      <c r="C29" s="77" t="str">
        <f>IF(ISBLANK('Trust - Frontsheet'!F41),"","'" &amp; 'Trust - Frontsheet'!F41 &amp; "'")</f>
        <v/>
      </c>
      <c r="D29" s="77" t="str">
        <f>IF(ISBLANK('Trust - Frontsheet'!G41),"",'Trust - Frontsheet'!G41)</f>
        <v/>
      </c>
      <c r="E29" s="77" t="str">
        <f>IF(ISBLANK('Trust - Frontsheet'!H41),"",'Trust - Frontsheet'!H41)</f>
        <v/>
      </c>
      <c r="F29" s="77">
        <f>'Trust - Frontsheet'!I41</f>
        <v>0</v>
      </c>
      <c r="G29" s="77">
        <f>'Trust - Frontsheet'!J41</f>
        <v>0</v>
      </c>
      <c r="H29" s="77">
        <f>'Trust - Frontsheet'!K41</f>
        <v>0</v>
      </c>
      <c r="I29" s="77">
        <f>'Trust - Frontsheet'!L41</f>
        <v>0</v>
      </c>
      <c r="J29" s="77">
        <f>'Trust - Frontsheet'!M41</f>
        <v>0</v>
      </c>
      <c r="K29" s="77">
        <f>'Trust - Frontsheet'!N41</f>
        <v>0</v>
      </c>
      <c r="L29" s="77">
        <f>'Trust - Frontsheet'!O41</f>
        <v>0</v>
      </c>
      <c r="M29" s="77">
        <f>'Trust - Frontsheet'!P41</f>
        <v>0</v>
      </c>
      <c r="N29" s="77">
        <f>'Trust - Frontsheet'!Q41</f>
        <v>0</v>
      </c>
      <c r="O29" s="77">
        <f>'Trust - Frontsheet'!R41</f>
        <v>0</v>
      </c>
      <c r="P29" s="77">
        <f>'Trust - Frontsheet'!S41</f>
        <v>0</v>
      </c>
      <c r="Q29" s="77">
        <f>'Trust - Frontsheet'!T41</f>
        <v>0</v>
      </c>
      <c r="R29" s="77">
        <f>IF(OR('Trust - Frontsheet'!AA41="",'Trust - Frontsheet'!AA41="-"),0,('Trust - Frontsheet'!AA41))</f>
        <v>0</v>
      </c>
      <c r="S29" s="77">
        <f>IF(OR('Trust - Frontsheet'!AB41="",'Trust - Frontsheet'!AB41="-"),0,('Trust - Frontsheet'!AB41))</f>
        <v>0</v>
      </c>
      <c r="T29" s="77">
        <f>IF(OR('Trust - Frontsheet'!AC41="",'Trust - Frontsheet'!AC41="-"),0,('Trust - Frontsheet'!AC41))</f>
        <v>0</v>
      </c>
      <c r="U29" s="77">
        <f>IF(OR('Trust - Frontsheet'!AD41="",'Trust - Frontsheet'!AD41="-"),0,('Trust - Frontsheet'!AD41))</f>
        <v>0</v>
      </c>
      <c r="V29" s="77">
        <f>IF(OR('Trust - Frontsheet'!AE41="",'Trust - Frontsheet'!AE41="-"),0,('Trust - Frontsheet'!AE41))</f>
        <v>0</v>
      </c>
      <c r="W29" s="77">
        <f>IF(OR('Trust - Frontsheet'!AF41="",'Trust - Frontsheet'!AF41="-"),0,('Trust - Frontsheet'!AF41))</f>
        <v>0</v>
      </c>
      <c r="X29" s="77">
        <f>'Trust - Frontsheet'!U41</f>
        <v>0</v>
      </c>
      <c r="Y29" s="77">
        <f>IF(OR('Trust - Frontsheet'!V41="",'Trust - Frontsheet'!V41="-"),0,('Trust - Frontsheet'!V41))</f>
        <v>0</v>
      </c>
      <c r="Z29" s="77">
        <f>IF(OR('Trust - Frontsheet'!W41="",'Trust - Frontsheet'!W41="-"),0,('Trust - Frontsheet'!W41))</f>
        <v>0</v>
      </c>
      <c r="AA29" s="77">
        <f>IF(OR('Trust - Frontsheet'!X41="",'Trust - Frontsheet'!X41="-"),0,('Trust - Frontsheet'!X41))</f>
        <v>0</v>
      </c>
      <c r="AB29" s="77">
        <f>IF(OR('Trust - Frontsheet'!Y41="",'Trust - Frontsheet'!Y41="-"),0,('Trust - Frontsheet'!Y41))</f>
        <v>0</v>
      </c>
      <c r="AC29" s="77">
        <f>IF(OR('Trust - Frontsheet'!Z41="",'Trust - Frontsheet'!Z41="-"),0,('Trust - Frontsheet'!Z41))</f>
        <v>0</v>
      </c>
      <c r="AD29" s="77" t="str">
        <f>IF(A29="","",(IF(ISBLANK('Trust - Frontsheet'!F9),"",'Trust - Frontsheet'!F9)))</f>
        <v/>
      </c>
    </row>
    <row r="30" spans="1:30" s="77" customFormat="1" x14ac:dyDescent="0.25">
      <c r="A30" s="77" t="str">
        <f>IF('Trust - Frontsheet'!D42=0,"",IF('Trust - Frontsheet'!D42="","",'Trust - Frontsheet'!D42))</f>
        <v/>
      </c>
      <c r="B30" s="77" t="str">
        <f>IF(ISBLANK('Trust - Frontsheet'!E42),"",'Trust - Frontsheet'!E42)</f>
        <v/>
      </c>
      <c r="C30" s="77" t="str">
        <f>IF(ISBLANK('Trust - Frontsheet'!F42),"","'" &amp; 'Trust - Frontsheet'!F42 &amp; "'")</f>
        <v/>
      </c>
      <c r="D30" s="77" t="str">
        <f>IF(ISBLANK('Trust - Frontsheet'!G42),"",'Trust - Frontsheet'!G42)</f>
        <v/>
      </c>
      <c r="E30" s="77" t="str">
        <f>IF(ISBLANK('Trust - Frontsheet'!H42),"",'Trust - Frontsheet'!H42)</f>
        <v/>
      </c>
      <c r="F30" s="77">
        <f>'Trust - Frontsheet'!I42</f>
        <v>0</v>
      </c>
      <c r="G30" s="77">
        <f>'Trust - Frontsheet'!J42</f>
        <v>0</v>
      </c>
      <c r="H30" s="77">
        <f>'Trust - Frontsheet'!K42</f>
        <v>0</v>
      </c>
      <c r="I30" s="77">
        <f>'Trust - Frontsheet'!L42</f>
        <v>0</v>
      </c>
      <c r="J30" s="77">
        <f>'Trust - Frontsheet'!M42</f>
        <v>0</v>
      </c>
      <c r="K30" s="77">
        <f>'Trust - Frontsheet'!N42</f>
        <v>0</v>
      </c>
      <c r="L30" s="77">
        <f>'Trust - Frontsheet'!O42</f>
        <v>0</v>
      </c>
      <c r="M30" s="77">
        <f>'Trust - Frontsheet'!P42</f>
        <v>0</v>
      </c>
      <c r="N30" s="77">
        <f>'Trust - Frontsheet'!Q42</f>
        <v>0</v>
      </c>
      <c r="O30" s="77">
        <f>'Trust - Frontsheet'!R42</f>
        <v>0</v>
      </c>
      <c r="P30" s="77">
        <f>'Trust - Frontsheet'!S42</f>
        <v>0</v>
      </c>
      <c r="Q30" s="77">
        <f>'Trust - Frontsheet'!T42</f>
        <v>0</v>
      </c>
      <c r="R30" s="77">
        <f>IF(OR('Trust - Frontsheet'!AA42="",'Trust - Frontsheet'!AA42="-"),0,('Trust - Frontsheet'!AA42))</f>
        <v>0</v>
      </c>
      <c r="S30" s="77">
        <f>IF(OR('Trust - Frontsheet'!AB42="",'Trust - Frontsheet'!AB42="-"),0,('Trust - Frontsheet'!AB42))</f>
        <v>0</v>
      </c>
      <c r="T30" s="77">
        <f>IF(OR('Trust - Frontsheet'!AC42="",'Trust - Frontsheet'!AC42="-"),0,('Trust - Frontsheet'!AC42))</f>
        <v>0</v>
      </c>
      <c r="U30" s="77">
        <f>IF(OR('Trust - Frontsheet'!AD42="",'Trust - Frontsheet'!AD42="-"),0,('Trust - Frontsheet'!AD42))</f>
        <v>0</v>
      </c>
      <c r="V30" s="77">
        <f>IF(OR('Trust - Frontsheet'!AE42="",'Trust - Frontsheet'!AE42="-"),0,('Trust - Frontsheet'!AE42))</f>
        <v>0</v>
      </c>
      <c r="W30" s="77">
        <f>IF(OR('Trust - Frontsheet'!AF42="",'Trust - Frontsheet'!AF42="-"),0,('Trust - Frontsheet'!AF42))</f>
        <v>0</v>
      </c>
      <c r="X30" s="77">
        <f>'Trust - Frontsheet'!U42</f>
        <v>0</v>
      </c>
      <c r="Y30" s="77">
        <f>IF(OR('Trust - Frontsheet'!V42="",'Trust - Frontsheet'!V42="-"),0,('Trust - Frontsheet'!V42))</f>
        <v>0</v>
      </c>
      <c r="Z30" s="77">
        <f>IF(OR('Trust - Frontsheet'!W42="",'Trust - Frontsheet'!W42="-"),0,('Trust - Frontsheet'!W42))</f>
        <v>0</v>
      </c>
      <c r="AA30" s="77">
        <f>IF(OR('Trust - Frontsheet'!X42="",'Trust - Frontsheet'!X42="-"),0,('Trust - Frontsheet'!X42))</f>
        <v>0</v>
      </c>
      <c r="AB30" s="77">
        <f>IF(OR('Trust - Frontsheet'!Y42="",'Trust - Frontsheet'!Y42="-"),0,('Trust - Frontsheet'!Y42))</f>
        <v>0</v>
      </c>
      <c r="AC30" s="77">
        <f>IF(OR('Trust - Frontsheet'!Z42="",'Trust - Frontsheet'!Z42="-"),0,('Trust - Frontsheet'!Z42))</f>
        <v>0</v>
      </c>
      <c r="AD30" s="77" t="str">
        <f>IF(A30="","",(IF(ISBLANK('Trust - Frontsheet'!F9),"",'Trust - Frontsheet'!F9)))</f>
        <v/>
      </c>
    </row>
    <row r="31" spans="1:30" s="77" customFormat="1" x14ac:dyDescent="0.25">
      <c r="A31" s="77" t="str">
        <f>IF('Trust - Frontsheet'!D43=0,"",IF('Trust - Frontsheet'!D43="","",'Trust - Frontsheet'!D43))</f>
        <v/>
      </c>
      <c r="B31" s="77" t="str">
        <f>IF(ISBLANK('Trust - Frontsheet'!E43),"",'Trust - Frontsheet'!E43)</f>
        <v/>
      </c>
      <c r="C31" s="77" t="str">
        <f>IF(ISBLANK('Trust - Frontsheet'!F43),"","'" &amp; 'Trust - Frontsheet'!F43 &amp; "'")</f>
        <v/>
      </c>
      <c r="D31" s="77" t="str">
        <f>IF(ISBLANK('Trust - Frontsheet'!G43),"",'Trust - Frontsheet'!G43)</f>
        <v/>
      </c>
      <c r="E31" s="77" t="str">
        <f>IF(ISBLANK('Trust - Frontsheet'!H43),"",'Trust - Frontsheet'!H43)</f>
        <v/>
      </c>
      <c r="F31" s="77">
        <f>'Trust - Frontsheet'!I43</f>
        <v>0</v>
      </c>
      <c r="G31" s="77">
        <f>'Trust - Frontsheet'!J43</f>
        <v>0</v>
      </c>
      <c r="H31" s="77">
        <f>'Trust - Frontsheet'!K43</f>
        <v>0</v>
      </c>
      <c r="I31" s="77">
        <f>'Trust - Frontsheet'!L43</f>
        <v>0</v>
      </c>
      <c r="J31" s="77">
        <f>'Trust - Frontsheet'!M43</f>
        <v>0</v>
      </c>
      <c r="K31" s="77">
        <f>'Trust - Frontsheet'!N43</f>
        <v>0</v>
      </c>
      <c r="L31" s="77">
        <f>'Trust - Frontsheet'!O43</f>
        <v>0</v>
      </c>
      <c r="M31" s="77">
        <f>'Trust - Frontsheet'!P43</f>
        <v>0</v>
      </c>
      <c r="N31" s="77">
        <f>'Trust - Frontsheet'!Q43</f>
        <v>0</v>
      </c>
      <c r="O31" s="77">
        <f>'Trust - Frontsheet'!R43</f>
        <v>0</v>
      </c>
      <c r="P31" s="77">
        <f>'Trust - Frontsheet'!S43</f>
        <v>0</v>
      </c>
      <c r="Q31" s="77">
        <f>'Trust - Frontsheet'!T43</f>
        <v>0</v>
      </c>
      <c r="R31" s="77">
        <f>IF(OR('Trust - Frontsheet'!AA43="",'Trust - Frontsheet'!AA43="-"),0,('Trust - Frontsheet'!AA43))</f>
        <v>0</v>
      </c>
      <c r="S31" s="77">
        <f>IF(OR('Trust - Frontsheet'!AB43="",'Trust - Frontsheet'!AB43="-"),0,('Trust - Frontsheet'!AB43))</f>
        <v>0</v>
      </c>
      <c r="T31" s="77">
        <f>IF(OR('Trust - Frontsheet'!AC43="",'Trust - Frontsheet'!AC43="-"),0,('Trust - Frontsheet'!AC43))</f>
        <v>0</v>
      </c>
      <c r="U31" s="77">
        <f>IF(OR('Trust - Frontsheet'!AD43="",'Trust - Frontsheet'!AD43="-"),0,('Trust - Frontsheet'!AD43))</f>
        <v>0</v>
      </c>
      <c r="V31" s="77">
        <f>IF(OR('Trust - Frontsheet'!AE43="",'Trust - Frontsheet'!AE43="-"),0,('Trust - Frontsheet'!AE43))</f>
        <v>0</v>
      </c>
      <c r="W31" s="77">
        <f>IF(OR('Trust - Frontsheet'!AF43="",'Trust - Frontsheet'!AF43="-"),0,('Trust - Frontsheet'!AF43))</f>
        <v>0</v>
      </c>
      <c r="X31" s="77">
        <f>'Trust - Frontsheet'!U43</f>
        <v>0</v>
      </c>
      <c r="Y31" s="77">
        <f>IF(OR('Trust - Frontsheet'!V43="",'Trust - Frontsheet'!V43="-"),0,('Trust - Frontsheet'!V43))</f>
        <v>0</v>
      </c>
      <c r="Z31" s="77">
        <f>IF(OR('Trust - Frontsheet'!W43="",'Trust - Frontsheet'!W43="-"),0,('Trust - Frontsheet'!W43))</f>
        <v>0</v>
      </c>
      <c r="AA31" s="77">
        <f>IF(OR('Trust - Frontsheet'!X43="",'Trust - Frontsheet'!X43="-"),0,('Trust - Frontsheet'!X43))</f>
        <v>0</v>
      </c>
      <c r="AB31" s="77">
        <f>IF(OR('Trust - Frontsheet'!Y43="",'Trust - Frontsheet'!Y43="-"),0,('Trust - Frontsheet'!Y43))</f>
        <v>0</v>
      </c>
      <c r="AC31" s="77">
        <f>IF(OR('Trust - Frontsheet'!Z43="",'Trust - Frontsheet'!Z43="-"),0,('Trust - Frontsheet'!Z43))</f>
        <v>0</v>
      </c>
      <c r="AD31" s="77" t="str">
        <f>IF(A31="","",(IF(ISBLANK('Trust - Frontsheet'!F9),"",'Trust - Frontsheet'!F9)))</f>
        <v/>
      </c>
    </row>
    <row r="32" spans="1:30" s="77" customFormat="1" x14ac:dyDescent="0.25">
      <c r="A32" s="77" t="str">
        <f>IF('Trust - Frontsheet'!D44=0,"",IF('Trust - Frontsheet'!D44="","",'Trust - Frontsheet'!D44))</f>
        <v/>
      </c>
      <c r="B32" s="77" t="str">
        <f>IF(ISBLANK('Trust - Frontsheet'!E44),"",'Trust - Frontsheet'!E44)</f>
        <v/>
      </c>
      <c r="C32" s="77" t="str">
        <f>IF(ISBLANK('Trust - Frontsheet'!F44),"","'" &amp; 'Trust - Frontsheet'!F44 &amp; "'")</f>
        <v/>
      </c>
      <c r="D32" s="77" t="str">
        <f>IF(ISBLANK('Trust - Frontsheet'!G44),"",'Trust - Frontsheet'!G44)</f>
        <v/>
      </c>
      <c r="E32" s="77" t="str">
        <f>IF(ISBLANK('Trust - Frontsheet'!H44),"",'Trust - Frontsheet'!H44)</f>
        <v/>
      </c>
      <c r="F32" s="77">
        <f>'Trust - Frontsheet'!I44</f>
        <v>0</v>
      </c>
      <c r="G32" s="77">
        <f>'Trust - Frontsheet'!J44</f>
        <v>0</v>
      </c>
      <c r="H32" s="77">
        <f>'Trust - Frontsheet'!K44</f>
        <v>0</v>
      </c>
      <c r="I32" s="77">
        <f>'Trust - Frontsheet'!L44</f>
        <v>0</v>
      </c>
      <c r="J32" s="77">
        <f>'Trust - Frontsheet'!M44</f>
        <v>0</v>
      </c>
      <c r="K32" s="77">
        <f>'Trust - Frontsheet'!N44</f>
        <v>0</v>
      </c>
      <c r="L32" s="77">
        <f>'Trust - Frontsheet'!O44</f>
        <v>0</v>
      </c>
      <c r="M32" s="77">
        <f>'Trust - Frontsheet'!P44</f>
        <v>0</v>
      </c>
      <c r="N32" s="77">
        <f>'Trust - Frontsheet'!Q44</f>
        <v>0</v>
      </c>
      <c r="O32" s="77">
        <f>'Trust - Frontsheet'!R44</f>
        <v>0</v>
      </c>
      <c r="P32" s="77">
        <f>'Trust - Frontsheet'!S44</f>
        <v>0</v>
      </c>
      <c r="Q32" s="77">
        <f>'Trust - Frontsheet'!T44</f>
        <v>0</v>
      </c>
      <c r="R32" s="77">
        <f>IF(OR('Trust - Frontsheet'!AA44="",'Trust - Frontsheet'!AA44="-"),0,('Trust - Frontsheet'!AA44))</f>
        <v>0</v>
      </c>
      <c r="S32" s="77">
        <f>IF(OR('Trust - Frontsheet'!AB44="",'Trust - Frontsheet'!AB44="-"),0,('Trust - Frontsheet'!AB44))</f>
        <v>0</v>
      </c>
      <c r="T32" s="77">
        <f>IF(OR('Trust - Frontsheet'!AC44="",'Trust - Frontsheet'!AC44="-"),0,('Trust - Frontsheet'!AC44))</f>
        <v>0</v>
      </c>
      <c r="U32" s="77">
        <f>IF(OR('Trust - Frontsheet'!AD44="",'Trust - Frontsheet'!AD44="-"),0,('Trust - Frontsheet'!AD44))</f>
        <v>0</v>
      </c>
      <c r="V32" s="77">
        <f>IF(OR('Trust - Frontsheet'!AE44="",'Trust - Frontsheet'!AE44="-"),0,('Trust - Frontsheet'!AE44))</f>
        <v>0</v>
      </c>
      <c r="W32" s="77">
        <f>IF(OR('Trust - Frontsheet'!AF44="",'Trust - Frontsheet'!AF44="-"),0,('Trust - Frontsheet'!AF44))</f>
        <v>0</v>
      </c>
      <c r="X32" s="77">
        <f>'Trust - Frontsheet'!U44</f>
        <v>0</v>
      </c>
      <c r="Y32" s="77">
        <f>IF(OR('Trust - Frontsheet'!V44="",'Trust - Frontsheet'!V44="-"),0,('Trust - Frontsheet'!V44))</f>
        <v>0</v>
      </c>
      <c r="Z32" s="77">
        <f>IF(OR('Trust - Frontsheet'!W44="",'Trust - Frontsheet'!W44="-"),0,('Trust - Frontsheet'!W44))</f>
        <v>0</v>
      </c>
      <c r="AA32" s="77">
        <f>IF(OR('Trust - Frontsheet'!X44="",'Trust - Frontsheet'!X44="-"),0,('Trust - Frontsheet'!X44))</f>
        <v>0</v>
      </c>
      <c r="AB32" s="77">
        <f>IF(OR('Trust - Frontsheet'!Y44="",'Trust - Frontsheet'!Y44="-"),0,('Trust - Frontsheet'!Y44))</f>
        <v>0</v>
      </c>
      <c r="AC32" s="77">
        <f>IF(OR('Trust - Frontsheet'!Z44="",'Trust - Frontsheet'!Z44="-"),0,('Trust - Frontsheet'!Z44))</f>
        <v>0</v>
      </c>
      <c r="AD32" s="77" t="str">
        <f>IF(A32="","",(IF(ISBLANK('Trust - Frontsheet'!F9),"",'Trust - Frontsheet'!F9)))</f>
        <v/>
      </c>
    </row>
    <row r="33" spans="1:30" s="77" customFormat="1" x14ac:dyDescent="0.25">
      <c r="A33" s="77" t="str">
        <f>IF('Trust - Frontsheet'!D45=0,"",IF('Trust - Frontsheet'!D45="","",'Trust - Frontsheet'!D45))</f>
        <v/>
      </c>
      <c r="B33" s="77" t="str">
        <f>IF(ISBLANK('Trust - Frontsheet'!E45),"",'Trust - Frontsheet'!E45)</f>
        <v/>
      </c>
      <c r="C33" s="77" t="str">
        <f>IF(ISBLANK('Trust - Frontsheet'!F45),"","'" &amp; 'Trust - Frontsheet'!F45 &amp; "'")</f>
        <v/>
      </c>
      <c r="D33" s="77" t="str">
        <f>IF(ISBLANK('Trust - Frontsheet'!G45),"",'Trust - Frontsheet'!G45)</f>
        <v/>
      </c>
      <c r="E33" s="77" t="str">
        <f>IF(ISBLANK('Trust - Frontsheet'!H45),"",'Trust - Frontsheet'!H45)</f>
        <v/>
      </c>
      <c r="F33" s="77">
        <f>'Trust - Frontsheet'!I45</f>
        <v>0</v>
      </c>
      <c r="G33" s="77">
        <f>'Trust - Frontsheet'!J45</f>
        <v>0</v>
      </c>
      <c r="H33" s="77">
        <f>'Trust - Frontsheet'!K45</f>
        <v>0</v>
      </c>
      <c r="I33" s="77">
        <f>'Trust - Frontsheet'!L45</f>
        <v>0</v>
      </c>
      <c r="J33" s="77">
        <f>'Trust - Frontsheet'!M45</f>
        <v>0</v>
      </c>
      <c r="K33" s="77">
        <f>'Trust - Frontsheet'!N45</f>
        <v>0</v>
      </c>
      <c r="L33" s="77">
        <f>'Trust - Frontsheet'!O45</f>
        <v>0</v>
      </c>
      <c r="M33" s="77">
        <f>'Trust - Frontsheet'!P45</f>
        <v>0</v>
      </c>
      <c r="N33" s="77">
        <f>'Trust - Frontsheet'!Q45</f>
        <v>0</v>
      </c>
      <c r="O33" s="77">
        <f>'Trust - Frontsheet'!R45</f>
        <v>0</v>
      </c>
      <c r="P33" s="77">
        <f>'Trust - Frontsheet'!S45</f>
        <v>0</v>
      </c>
      <c r="Q33" s="77">
        <f>'Trust - Frontsheet'!T45</f>
        <v>0</v>
      </c>
      <c r="R33" s="77">
        <f>IF(OR('Trust - Frontsheet'!AA45="",'Trust - Frontsheet'!AA45="-"),0,('Trust - Frontsheet'!AA45))</f>
        <v>0</v>
      </c>
      <c r="S33" s="77">
        <f>IF(OR('Trust - Frontsheet'!AB45="",'Trust - Frontsheet'!AB45="-"),0,('Trust - Frontsheet'!AB45))</f>
        <v>0</v>
      </c>
      <c r="T33" s="77">
        <f>IF(OR('Trust - Frontsheet'!AC45="",'Trust - Frontsheet'!AC45="-"),0,('Trust - Frontsheet'!AC45))</f>
        <v>0</v>
      </c>
      <c r="U33" s="77">
        <f>IF(OR('Trust - Frontsheet'!AD45="",'Trust - Frontsheet'!AD45="-"),0,('Trust - Frontsheet'!AD45))</f>
        <v>0</v>
      </c>
      <c r="V33" s="77">
        <f>IF(OR('Trust - Frontsheet'!AE45="",'Trust - Frontsheet'!AE45="-"),0,('Trust - Frontsheet'!AE45))</f>
        <v>0</v>
      </c>
      <c r="W33" s="77">
        <f>IF(OR('Trust - Frontsheet'!AF45="",'Trust - Frontsheet'!AF45="-"),0,('Trust - Frontsheet'!AF45))</f>
        <v>0</v>
      </c>
      <c r="X33" s="77">
        <f>'Trust - Frontsheet'!U45</f>
        <v>0</v>
      </c>
      <c r="Y33" s="77">
        <f>IF(OR('Trust - Frontsheet'!V45="",'Trust - Frontsheet'!V45="-"),0,('Trust - Frontsheet'!V45))</f>
        <v>0</v>
      </c>
      <c r="Z33" s="77">
        <f>IF(OR('Trust - Frontsheet'!W45="",'Trust - Frontsheet'!W45="-"),0,('Trust - Frontsheet'!W45))</f>
        <v>0</v>
      </c>
      <c r="AA33" s="77">
        <f>IF(OR('Trust - Frontsheet'!X45="",'Trust - Frontsheet'!X45="-"),0,('Trust - Frontsheet'!X45))</f>
        <v>0</v>
      </c>
      <c r="AB33" s="77">
        <f>IF(OR('Trust - Frontsheet'!Y45="",'Trust - Frontsheet'!Y45="-"),0,('Trust - Frontsheet'!Y45))</f>
        <v>0</v>
      </c>
      <c r="AC33" s="77">
        <f>IF(OR('Trust - Frontsheet'!Z45="",'Trust - Frontsheet'!Z45="-"),0,('Trust - Frontsheet'!Z45))</f>
        <v>0</v>
      </c>
      <c r="AD33" s="77" t="str">
        <f>IF(A33="","",(IF(ISBLANK('Trust - Frontsheet'!F9),"",'Trust - Frontsheet'!F9)))</f>
        <v/>
      </c>
    </row>
    <row r="34" spans="1:30" s="77" customFormat="1" x14ac:dyDescent="0.25">
      <c r="A34" s="77" t="str">
        <f>IF('Trust - Frontsheet'!D46=0,"",IF('Trust - Frontsheet'!D46="","",'Trust - Frontsheet'!D46))</f>
        <v/>
      </c>
      <c r="B34" s="77" t="str">
        <f>IF(ISBLANK('Trust - Frontsheet'!E46),"",'Trust - Frontsheet'!E46)</f>
        <v/>
      </c>
      <c r="C34" s="77" t="str">
        <f>IF(ISBLANK('Trust - Frontsheet'!F46),"","'" &amp; 'Trust - Frontsheet'!F46 &amp; "'")</f>
        <v/>
      </c>
      <c r="D34" s="77" t="str">
        <f>IF(ISBLANK('Trust - Frontsheet'!G46),"",'Trust - Frontsheet'!G46)</f>
        <v/>
      </c>
      <c r="E34" s="77" t="str">
        <f>IF(ISBLANK('Trust - Frontsheet'!H46),"",'Trust - Frontsheet'!H46)</f>
        <v/>
      </c>
      <c r="F34" s="77">
        <f>'Trust - Frontsheet'!I46</f>
        <v>0</v>
      </c>
      <c r="G34" s="77">
        <f>'Trust - Frontsheet'!J46</f>
        <v>0</v>
      </c>
      <c r="H34" s="77">
        <f>'Trust - Frontsheet'!K46</f>
        <v>0</v>
      </c>
      <c r="I34" s="77">
        <f>'Trust - Frontsheet'!L46</f>
        <v>0</v>
      </c>
      <c r="J34" s="77">
        <f>'Trust - Frontsheet'!M46</f>
        <v>0</v>
      </c>
      <c r="K34" s="77">
        <f>'Trust - Frontsheet'!N46</f>
        <v>0</v>
      </c>
      <c r="L34" s="77">
        <f>'Trust - Frontsheet'!O46</f>
        <v>0</v>
      </c>
      <c r="M34" s="77">
        <f>'Trust - Frontsheet'!P46</f>
        <v>0</v>
      </c>
      <c r="N34" s="77">
        <f>'Trust - Frontsheet'!Q46</f>
        <v>0</v>
      </c>
      <c r="O34" s="77">
        <f>'Trust - Frontsheet'!R46</f>
        <v>0</v>
      </c>
      <c r="P34" s="77">
        <f>'Trust - Frontsheet'!S46</f>
        <v>0</v>
      </c>
      <c r="Q34" s="77">
        <f>'Trust - Frontsheet'!T46</f>
        <v>0</v>
      </c>
      <c r="R34" s="77">
        <f>IF(OR('Trust - Frontsheet'!AA46="",'Trust - Frontsheet'!AA46="-"),0,('Trust - Frontsheet'!AA46))</f>
        <v>0</v>
      </c>
      <c r="S34" s="77">
        <f>IF(OR('Trust - Frontsheet'!AB46="",'Trust - Frontsheet'!AB46="-"),0,('Trust - Frontsheet'!AB46))</f>
        <v>0</v>
      </c>
      <c r="T34" s="77">
        <f>IF(OR('Trust - Frontsheet'!AC46="",'Trust - Frontsheet'!AC46="-"),0,('Trust - Frontsheet'!AC46))</f>
        <v>0</v>
      </c>
      <c r="U34" s="77">
        <f>IF(OR('Trust - Frontsheet'!AD46="",'Trust - Frontsheet'!AD46="-"),0,('Trust - Frontsheet'!AD46))</f>
        <v>0</v>
      </c>
      <c r="V34" s="77">
        <f>IF(OR('Trust - Frontsheet'!AE46="",'Trust - Frontsheet'!AE46="-"),0,('Trust - Frontsheet'!AE46))</f>
        <v>0</v>
      </c>
      <c r="W34" s="77">
        <f>IF(OR('Trust - Frontsheet'!AF46="",'Trust - Frontsheet'!AF46="-"),0,('Trust - Frontsheet'!AF46))</f>
        <v>0</v>
      </c>
      <c r="X34" s="77">
        <f>'Trust - Frontsheet'!U46</f>
        <v>0</v>
      </c>
      <c r="Y34" s="77">
        <f>IF(OR('Trust - Frontsheet'!V46="",'Trust - Frontsheet'!V46="-"),0,('Trust - Frontsheet'!V46))</f>
        <v>0</v>
      </c>
      <c r="Z34" s="77">
        <f>IF(OR('Trust - Frontsheet'!W46="",'Trust - Frontsheet'!W46="-"),0,('Trust - Frontsheet'!W46))</f>
        <v>0</v>
      </c>
      <c r="AA34" s="77">
        <f>IF(OR('Trust - Frontsheet'!X46="",'Trust - Frontsheet'!X46="-"),0,('Trust - Frontsheet'!X46))</f>
        <v>0</v>
      </c>
      <c r="AB34" s="77">
        <f>IF(OR('Trust - Frontsheet'!Y46="",'Trust - Frontsheet'!Y46="-"),0,('Trust - Frontsheet'!Y46))</f>
        <v>0</v>
      </c>
      <c r="AC34" s="77">
        <f>IF(OR('Trust - Frontsheet'!Z46="",'Trust - Frontsheet'!Z46="-"),0,('Trust - Frontsheet'!Z46))</f>
        <v>0</v>
      </c>
      <c r="AD34" s="77" t="str">
        <f>IF(A34="","",(IF(ISBLANK('Trust - Frontsheet'!F9),"",'Trust - Frontsheet'!F9)))</f>
        <v/>
      </c>
    </row>
    <row r="35" spans="1:30" s="77" customFormat="1" x14ac:dyDescent="0.25">
      <c r="A35" s="77" t="str">
        <f>IF('Trust - Frontsheet'!D47=0,"",IF('Trust - Frontsheet'!D47="","",'Trust - Frontsheet'!D47))</f>
        <v/>
      </c>
      <c r="B35" s="77" t="str">
        <f>IF(ISBLANK('Trust - Frontsheet'!E47),"",'Trust - Frontsheet'!E47)</f>
        <v/>
      </c>
      <c r="C35" s="77" t="str">
        <f>IF(ISBLANK('Trust - Frontsheet'!F47),"","'" &amp; 'Trust - Frontsheet'!F47 &amp; "'")</f>
        <v/>
      </c>
      <c r="D35" s="77" t="str">
        <f>IF(ISBLANK('Trust - Frontsheet'!G47),"",'Trust - Frontsheet'!G47)</f>
        <v/>
      </c>
      <c r="E35" s="77" t="str">
        <f>IF(ISBLANK('Trust - Frontsheet'!H47),"",'Trust - Frontsheet'!H47)</f>
        <v/>
      </c>
      <c r="F35" s="77">
        <f>'Trust - Frontsheet'!I47</f>
        <v>0</v>
      </c>
      <c r="G35" s="77">
        <f>'Trust - Frontsheet'!J47</f>
        <v>0</v>
      </c>
      <c r="H35" s="77">
        <f>'Trust - Frontsheet'!K47</f>
        <v>0</v>
      </c>
      <c r="I35" s="77">
        <f>'Trust - Frontsheet'!L47</f>
        <v>0</v>
      </c>
      <c r="J35" s="77">
        <f>'Trust - Frontsheet'!M47</f>
        <v>0</v>
      </c>
      <c r="K35" s="77">
        <f>'Trust - Frontsheet'!N47</f>
        <v>0</v>
      </c>
      <c r="L35" s="77">
        <f>'Trust - Frontsheet'!O47</f>
        <v>0</v>
      </c>
      <c r="M35" s="77">
        <f>'Trust - Frontsheet'!P47</f>
        <v>0</v>
      </c>
      <c r="N35" s="77">
        <f>'Trust - Frontsheet'!Q47</f>
        <v>0</v>
      </c>
      <c r="O35" s="77">
        <f>'Trust - Frontsheet'!R47</f>
        <v>0</v>
      </c>
      <c r="P35" s="77">
        <f>'Trust - Frontsheet'!S47</f>
        <v>0</v>
      </c>
      <c r="Q35" s="77">
        <f>'Trust - Frontsheet'!T47</f>
        <v>0</v>
      </c>
      <c r="R35" s="77">
        <f>IF(OR('Trust - Frontsheet'!AA47="",'Trust - Frontsheet'!AA47="-"),0,('Trust - Frontsheet'!AA47))</f>
        <v>0</v>
      </c>
      <c r="S35" s="77">
        <f>IF(OR('Trust - Frontsheet'!AB47="",'Trust - Frontsheet'!AB47="-"),0,('Trust - Frontsheet'!AB47))</f>
        <v>0</v>
      </c>
      <c r="T35" s="77">
        <f>IF(OR('Trust - Frontsheet'!AC47="",'Trust - Frontsheet'!AC47="-"),0,('Trust - Frontsheet'!AC47))</f>
        <v>0</v>
      </c>
      <c r="U35" s="77">
        <f>IF(OR('Trust - Frontsheet'!AD47="",'Trust - Frontsheet'!AD47="-"),0,('Trust - Frontsheet'!AD47))</f>
        <v>0</v>
      </c>
      <c r="V35" s="77">
        <f>IF(OR('Trust - Frontsheet'!AE47="",'Trust - Frontsheet'!AE47="-"),0,('Trust - Frontsheet'!AE47))</f>
        <v>0</v>
      </c>
      <c r="W35" s="77">
        <f>IF(OR('Trust - Frontsheet'!AF47="",'Trust - Frontsheet'!AF47="-"),0,('Trust - Frontsheet'!AF47))</f>
        <v>0</v>
      </c>
      <c r="X35" s="77">
        <f>'Trust - Frontsheet'!U47</f>
        <v>0</v>
      </c>
      <c r="Y35" s="77">
        <f>IF(OR('Trust - Frontsheet'!V47="",'Trust - Frontsheet'!V47="-"),0,('Trust - Frontsheet'!V47))</f>
        <v>0</v>
      </c>
      <c r="Z35" s="77">
        <f>IF(OR('Trust - Frontsheet'!W47="",'Trust - Frontsheet'!W47="-"),0,('Trust - Frontsheet'!W47))</f>
        <v>0</v>
      </c>
      <c r="AA35" s="77">
        <f>IF(OR('Trust - Frontsheet'!X47="",'Trust - Frontsheet'!X47="-"),0,('Trust - Frontsheet'!X47))</f>
        <v>0</v>
      </c>
      <c r="AB35" s="77">
        <f>IF(OR('Trust - Frontsheet'!Y47="",'Trust - Frontsheet'!Y47="-"),0,('Trust - Frontsheet'!Y47))</f>
        <v>0</v>
      </c>
      <c r="AC35" s="77">
        <f>IF(OR('Trust - Frontsheet'!Z47="",'Trust - Frontsheet'!Z47="-"),0,('Trust - Frontsheet'!Z47))</f>
        <v>0</v>
      </c>
      <c r="AD35" s="77" t="str">
        <f>IF(A35="","",(IF(ISBLANK('Trust - Frontsheet'!F9),"",'Trust - Frontsheet'!F9)))</f>
        <v/>
      </c>
    </row>
    <row r="36" spans="1:30" s="77" customFormat="1" x14ac:dyDescent="0.25">
      <c r="A36" s="77" t="str">
        <f>IF('Trust - Frontsheet'!D48=0,"",IF('Trust - Frontsheet'!D48="","",'Trust - Frontsheet'!D48))</f>
        <v/>
      </c>
      <c r="B36" s="77" t="str">
        <f>IF(ISBLANK('Trust - Frontsheet'!E48),"",'Trust - Frontsheet'!E48)</f>
        <v/>
      </c>
      <c r="C36" s="77" t="str">
        <f>IF(ISBLANK('Trust - Frontsheet'!F48),"","'" &amp; 'Trust - Frontsheet'!F48 &amp; "'")</f>
        <v/>
      </c>
      <c r="D36" s="77" t="str">
        <f>IF(ISBLANK('Trust - Frontsheet'!G48),"",'Trust - Frontsheet'!G48)</f>
        <v/>
      </c>
      <c r="E36" s="77" t="str">
        <f>IF(ISBLANK('Trust - Frontsheet'!H48),"",'Trust - Frontsheet'!H48)</f>
        <v/>
      </c>
      <c r="F36" s="77">
        <f>'Trust - Frontsheet'!I48</f>
        <v>0</v>
      </c>
      <c r="G36" s="77">
        <f>'Trust - Frontsheet'!J48</f>
        <v>0</v>
      </c>
      <c r="H36" s="77">
        <f>'Trust - Frontsheet'!K48</f>
        <v>0</v>
      </c>
      <c r="I36" s="77">
        <f>'Trust - Frontsheet'!L48</f>
        <v>0</v>
      </c>
      <c r="J36" s="77">
        <f>'Trust - Frontsheet'!M48</f>
        <v>0</v>
      </c>
      <c r="K36" s="77">
        <f>'Trust - Frontsheet'!N48</f>
        <v>0</v>
      </c>
      <c r="L36" s="77">
        <f>'Trust - Frontsheet'!O48</f>
        <v>0</v>
      </c>
      <c r="M36" s="77">
        <f>'Trust - Frontsheet'!P48</f>
        <v>0</v>
      </c>
      <c r="N36" s="77">
        <f>'Trust - Frontsheet'!Q48</f>
        <v>0</v>
      </c>
      <c r="O36" s="77">
        <f>'Trust - Frontsheet'!R48</f>
        <v>0</v>
      </c>
      <c r="P36" s="77">
        <f>'Trust - Frontsheet'!S48</f>
        <v>0</v>
      </c>
      <c r="Q36" s="77">
        <f>'Trust - Frontsheet'!T48</f>
        <v>0</v>
      </c>
      <c r="R36" s="77">
        <f>IF(OR('Trust - Frontsheet'!AA48="",'Trust - Frontsheet'!AA48="-"),0,('Trust - Frontsheet'!AA48))</f>
        <v>0</v>
      </c>
      <c r="S36" s="77">
        <f>IF(OR('Trust - Frontsheet'!AB48="",'Trust - Frontsheet'!AB48="-"),0,('Trust - Frontsheet'!AB48))</f>
        <v>0</v>
      </c>
      <c r="T36" s="77">
        <f>IF(OR('Trust - Frontsheet'!AC48="",'Trust - Frontsheet'!AC48="-"),0,('Trust - Frontsheet'!AC48))</f>
        <v>0</v>
      </c>
      <c r="U36" s="77">
        <f>IF(OR('Trust - Frontsheet'!AD48="",'Trust - Frontsheet'!AD48="-"),0,('Trust - Frontsheet'!AD48))</f>
        <v>0</v>
      </c>
      <c r="V36" s="77">
        <f>IF(OR('Trust - Frontsheet'!AE48="",'Trust - Frontsheet'!AE48="-"),0,('Trust - Frontsheet'!AE48))</f>
        <v>0</v>
      </c>
      <c r="W36" s="77">
        <f>IF(OR('Trust - Frontsheet'!AF48="",'Trust - Frontsheet'!AF48="-"),0,('Trust - Frontsheet'!AF48))</f>
        <v>0</v>
      </c>
      <c r="X36" s="77">
        <f>'Trust - Frontsheet'!U48</f>
        <v>0</v>
      </c>
      <c r="Y36" s="77">
        <f>IF(OR('Trust - Frontsheet'!V48="",'Trust - Frontsheet'!V48="-"),0,('Trust - Frontsheet'!V48))</f>
        <v>0</v>
      </c>
      <c r="Z36" s="77">
        <f>IF(OR('Trust - Frontsheet'!W48="",'Trust - Frontsheet'!W48="-"),0,('Trust - Frontsheet'!W48))</f>
        <v>0</v>
      </c>
      <c r="AA36" s="77">
        <f>IF(OR('Trust - Frontsheet'!X48="",'Trust - Frontsheet'!X48="-"),0,('Trust - Frontsheet'!X48))</f>
        <v>0</v>
      </c>
      <c r="AB36" s="77">
        <f>IF(OR('Trust - Frontsheet'!Y48="",'Trust - Frontsheet'!Y48="-"),0,('Trust - Frontsheet'!Y48))</f>
        <v>0</v>
      </c>
      <c r="AC36" s="77">
        <f>IF(OR('Trust - Frontsheet'!Z48="",'Trust - Frontsheet'!Z48="-"),0,('Trust - Frontsheet'!Z48))</f>
        <v>0</v>
      </c>
      <c r="AD36" s="77" t="str">
        <f>IF(A36="","",(IF(ISBLANK('Trust - Frontsheet'!F9),"",'Trust - Frontsheet'!F9)))</f>
        <v/>
      </c>
    </row>
    <row r="37" spans="1:30" s="77" customFormat="1" x14ac:dyDescent="0.25">
      <c r="A37" s="77" t="str">
        <f>IF('Trust - Frontsheet'!D49=0,"",IF('Trust - Frontsheet'!D49="","",'Trust - Frontsheet'!D49))</f>
        <v/>
      </c>
      <c r="B37" s="77" t="str">
        <f>IF(ISBLANK('Trust - Frontsheet'!E49),"",'Trust - Frontsheet'!E49)</f>
        <v/>
      </c>
      <c r="C37" s="77" t="str">
        <f>IF(ISBLANK('Trust - Frontsheet'!F49),"","'" &amp; 'Trust - Frontsheet'!F49 &amp; "'")</f>
        <v/>
      </c>
      <c r="D37" s="77" t="str">
        <f>IF(ISBLANK('Trust - Frontsheet'!G49),"",'Trust - Frontsheet'!G49)</f>
        <v/>
      </c>
      <c r="E37" s="77" t="str">
        <f>IF(ISBLANK('Trust - Frontsheet'!H49),"",'Trust - Frontsheet'!H49)</f>
        <v/>
      </c>
      <c r="F37" s="77">
        <f>'Trust - Frontsheet'!I49</f>
        <v>0</v>
      </c>
      <c r="G37" s="77">
        <f>'Trust - Frontsheet'!J49</f>
        <v>0</v>
      </c>
      <c r="H37" s="77">
        <f>'Trust - Frontsheet'!K49</f>
        <v>0</v>
      </c>
      <c r="I37" s="77">
        <f>'Trust - Frontsheet'!L49</f>
        <v>0</v>
      </c>
      <c r="J37" s="77">
        <f>'Trust - Frontsheet'!M49</f>
        <v>0</v>
      </c>
      <c r="K37" s="77">
        <f>'Trust - Frontsheet'!N49</f>
        <v>0</v>
      </c>
      <c r="L37" s="77">
        <f>'Trust - Frontsheet'!O49</f>
        <v>0</v>
      </c>
      <c r="M37" s="77">
        <f>'Trust - Frontsheet'!P49</f>
        <v>0</v>
      </c>
      <c r="N37" s="77">
        <f>'Trust - Frontsheet'!Q49</f>
        <v>0</v>
      </c>
      <c r="O37" s="77">
        <f>'Trust - Frontsheet'!R49</f>
        <v>0</v>
      </c>
      <c r="P37" s="77">
        <f>'Trust - Frontsheet'!S49</f>
        <v>0</v>
      </c>
      <c r="Q37" s="77">
        <f>'Trust - Frontsheet'!T49</f>
        <v>0</v>
      </c>
      <c r="R37" s="77">
        <f>IF(OR('Trust - Frontsheet'!AA49="",'Trust - Frontsheet'!AA49="-"),0,('Trust - Frontsheet'!AA49))</f>
        <v>0</v>
      </c>
      <c r="S37" s="77">
        <f>IF(OR('Trust - Frontsheet'!AB49="",'Trust - Frontsheet'!AB49="-"),0,('Trust - Frontsheet'!AB49))</f>
        <v>0</v>
      </c>
      <c r="T37" s="77">
        <f>IF(OR('Trust - Frontsheet'!AC49="",'Trust - Frontsheet'!AC49="-"),0,('Trust - Frontsheet'!AC49))</f>
        <v>0</v>
      </c>
      <c r="U37" s="77">
        <f>IF(OR('Trust - Frontsheet'!AD49="",'Trust - Frontsheet'!AD49="-"),0,('Trust - Frontsheet'!AD49))</f>
        <v>0</v>
      </c>
      <c r="V37" s="77">
        <f>IF(OR('Trust - Frontsheet'!AE49="",'Trust - Frontsheet'!AE49="-"),0,('Trust - Frontsheet'!AE49))</f>
        <v>0</v>
      </c>
      <c r="W37" s="77">
        <f>IF(OR('Trust - Frontsheet'!AF49="",'Trust - Frontsheet'!AF49="-"),0,('Trust - Frontsheet'!AF49))</f>
        <v>0</v>
      </c>
      <c r="X37" s="77">
        <f>'Trust - Frontsheet'!U49</f>
        <v>0</v>
      </c>
      <c r="Y37" s="77">
        <f>IF(OR('Trust - Frontsheet'!V49="",'Trust - Frontsheet'!V49="-"),0,('Trust - Frontsheet'!V49))</f>
        <v>0</v>
      </c>
      <c r="Z37" s="77">
        <f>IF(OR('Trust - Frontsheet'!W49="",'Trust - Frontsheet'!W49="-"),0,('Trust - Frontsheet'!W49))</f>
        <v>0</v>
      </c>
      <c r="AA37" s="77">
        <f>IF(OR('Trust - Frontsheet'!X49="",'Trust - Frontsheet'!X49="-"),0,('Trust - Frontsheet'!X49))</f>
        <v>0</v>
      </c>
      <c r="AB37" s="77">
        <f>IF(OR('Trust - Frontsheet'!Y49="",'Trust - Frontsheet'!Y49="-"),0,('Trust - Frontsheet'!Y49))</f>
        <v>0</v>
      </c>
      <c r="AC37" s="77">
        <f>IF(OR('Trust - Frontsheet'!Z49="",'Trust - Frontsheet'!Z49="-"),0,('Trust - Frontsheet'!Z49))</f>
        <v>0</v>
      </c>
      <c r="AD37" s="77" t="str">
        <f>IF(A37="","",(IF(ISBLANK('Trust - Frontsheet'!F9),"",'Trust - Frontsheet'!F9)))</f>
        <v/>
      </c>
    </row>
    <row r="38" spans="1:30" s="77" customFormat="1" x14ac:dyDescent="0.25">
      <c r="A38" s="77" t="str">
        <f>IF('Trust - Frontsheet'!D50=0,"",IF('Trust - Frontsheet'!D50="","",'Trust - Frontsheet'!D50))</f>
        <v/>
      </c>
      <c r="B38" s="77" t="str">
        <f>IF(ISBLANK('Trust - Frontsheet'!E50),"",'Trust - Frontsheet'!E50)</f>
        <v/>
      </c>
      <c r="C38" s="77" t="str">
        <f>IF(ISBLANK('Trust - Frontsheet'!F50),"","'" &amp; 'Trust - Frontsheet'!F50 &amp; "'")</f>
        <v/>
      </c>
      <c r="D38" s="77" t="str">
        <f>IF(ISBLANK('Trust - Frontsheet'!G50),"",'Trust - Frontsheet'!G50)</f>
        <v/>
      </c>
      <c r="E38" s="77" t="str">
        <f>IF(ISBLANK('Trust - Frontsheet'!H50),"",'Trust - Frontsheet'!H50)</f>
        <v/>
      </c>
      <c r="F38" s="77">
        <f>'Trust - Frontsheet'!I50</f>
        <v>0</v>
      </c>
      <c r="G38" s="77">
        <f>'Trust - Frontsheet'!J50</f>
        <v>0</v>
      </c>
      <c r="H38" s="77">
        <f>'Trust - Frontsheet'!K50</f>
        <v>0</v>
      </c>
      <c r="I38" s="77">
        <f>'Trust - Frontsheet'!L50</f>
        <v>0</v>
      </c>
      <c r="J38" s="77">
        <f>'Trust - Frontsheet'!M50</f>
        <v>0</v>
      </c>
      <c r="K38" s="77">
        <f>'Trust - Frontsheet'!N50</f>
        <v>0</v>
      </c>
      <c r="L38" s="77">
        <f>'Trust - Frontsheet'!O50</f>
        <v>0</v>
      </c>
      <c r="M38" s="77">
        <f>'Trust - Frontsheet'!P50</f>
        <v>0</v>
      </c>
      <c r="N38" s="77">
        <f>'Trust - Frontsheet'!Q50</f>
        <v>0</v>
      </c>
      <c r="O38" s="77">
        <f>'Trust - Frontsheet'!R50</f>
        <v>0</v>
      </c>
      <c r="P38" s="77">
        <f>'Trust - Frontsheet'!S50</f>
        <v>0</v>
      </c>
      <c r="Q38" s="77">
        <f>'Trust - Frontsheet'!T50</f>
        <v>0</v>
      </c>
      <c r="R38" s="77">
        <f>IF(OR('Trust - Frontsheet'!AA50="",'Trust - Frontsheet'!AA50="-"),0,('Trust - Frontsheet'!AA50))</f>
        <v>0</v>
      </c>
      <c r="S38" s="77">
        <f>IF(OR('Trust - Frontsheet'!AB50="",'Trust - Frontsheet'!AB50="-"),0,('Trust - Frontsheet'!AB50))</f>
        <v>0</v>
      </c>
      <c r="T38" s="77">
        <f>IF(OR('Trust - Frontsheet'!AC50="",'Trust - Frontsheet'!AC50="-"),0,('Trust - Frontsheet'!AC50))</f>
        <v>0</v>
      </c>
      <c r="U38" s="77">
        <f>IF(OR('Trust - Frontsheet'!AD50="",'Trust - Frontsheet'!AD50="-"),0,('Trust - Frontsheet'!AD50))</f>
        <v>0</v>
      </c>
      <c r="V38" s="77">
        <f>IF(OR('Trust - Frontsheet'!AE50="",'Trust - Frontsheet'!AE50="-"),0,('Trust - Frontsheet'!AE50))</f>
        <v>0</v>
      </c>
      <c r="W38" s="77">
        <f>IF(OR('Trust - Frontsheet'!AF50="",'Trust - Frontsheet'!AF50="-"),0,('Trust - Frontsheet'!AF50))</f>
        <v>0</v>
      </c>
      <c r="X38" s="77">
        <f>'Trust - Frontsheet'!U50</f>
        <v>0</v>
      </c>
      <c r="Y38" s="77">
        <f>IF(OR('Trust - Frontsheet'!V50="",'Trust - Frontsheet'!V50="-"),0,('Trust - Frontsheet'!V50))</f>
        <v>0</v>
      </c>
      <c r="Z38" s="77">
        <f>IF(OR('Trust - Frontsheet'!W50="",'Trust - Frontsheet'!W50="-"),0,('Trust - Frontsheet'!W50))</f>
        <v>0</v>
      </c>
      <c r="AA38" s="77">
        <f>IF(OR('Trust - Frontsheet'!X50="",'Trust - Frontsheet'!X50="-"),0,('Trust - Frontsheet'!X50))</f>
        <v>0</v>
      </c>
      <c r="AB38" s="77">
        <f>IF(OR('Trust - Frontsheet'!Y50="",'Trust - Frontsheet'!Y50="-"),0,('Trust - Frontsheet'!Y50))</f>
        <v>0</v>
      </c>
      <c r="AC38" s="77">
        <f>IF(OR('Trust - Frontsheet'!Z50="",'Trust - Frontsheet'!Z50="-"),0,('Trust - Frontsheet'!Z50))</f>
        <v>0</v>
      </c>
      <c r="AD38" s="77" t="str">
        <f>IF(A38="","",(IF(ISBLANK('Trust - Frontsheet'!F9),"",'Trust - Frontsheet'!F9)))</f>
        <v/>
      </c>
    </row>
    <row r="39" spans="1:30" s="77" customFormat="1" x14ac:dyDescent="0.25">
      <c r="A39" s="77" t="str">
        <f>IF('Trust - Frontsheet'!D51=0,"",IF('Trust - Frontsheet'!D51="","",'Trust - Frontsheet'!D51))</f>
        <v/>
      </c>
      <c r="B39" s="77" t="str">
        <f>IF(ISBLANK('Trust - Frontsheet'!E51),"",'Trust - Frontsheet'!E51)</f>
        <v/>
      </c>
      <c r="C39" s="77" t="str">
        <f>IF(ISBLANK('Trust - Frontsheet'!F51),"","'" &amp; 'Trust - Frontsheet'!F51 &amp; "'")</f>
        <v/>
      </c>
      <c r="D39" s="77" t="str">
        <f>IF(ISBLANK('Trust - Frontsheet'!G51),"",'Trust - Frontsheet'!G51)</f>
        <v/>
      </c>
      <c r="E39" s="77" t="str">
        <f>IF(ISBLANK('Trust - Frontsheet'!H51),"",'Trust - Frontsheet'!H51)</f>
        <v/>
      </c>
      <c r="F39" s="77">
        <f>'Trust - Frontsheet'!I51</f>
        <v>0</v>
      </c>
      <c r="G39" s="77">
        <f>'Trust - Frontsheet'!J51</f>
        <v>0</v>
      </c>
      <c r="H39" s="77">
        <f>'Trust - Frontsheet'!K51</f>
        <v>0</v>
      </c>
      <c r="I39" s="77">
        <f>'Trust - Frontsheet'!L51</f>
        <v>0</v>
      </c>
      <c r="J39" s="77">
        <f>'Trust - Frontsheet'!M51</f>
        <v>0</v>
      </c>
      <c r="K39" s="77">
        <f>'Trust - Frontsheet'!N51</f>
        <v>0</v>
      </c>
      <c r="L39" s="77">
        <f>'Trust - Frontsheet'!O51</f>
        <v>0</v>
      </c>
      <c r="M39" s="77">
        <f>'Trust - Frontsheet'!P51</f>
        <v>0</v>
      </c>
      <c r="N39" s="77">
        <f>'Trust - Frontsheet'!Q51</f>
        <v>0</v>
      </c>
      <c r="O39" s="77">
        <f>'Trust - Frontsheet'!R51</f>
        <v>0</v>
      </c>
      <c r="P39" s="77">
        <f>'Trust - Frontsheet'!S51</f>
        <v>0</v>
      </c>
      <c r="Q39" s="77">
        <f>'Trust - Frontsheet'!T51</f>
        <v>0</v>
      </c>
      <c r="R39" s="77">
        <f>IF(OR('Trust - Frontsheet'!AA51="",'Trust - Frontsheet'!AA51="-"),0,('Trust - Frontsheet'!AA51))</f>
        <v>0</v>
      </c>
      <c r="S39" s="77">
        <f>IF(OR('Trust - Frontsheet'!AB51="",'Trust - Frontsheet'!AB51="-"),0,('Trust - Frontsheet'!AB51))</f>
        <v>0</v>
      </c>
      <c r="T39" s="77">
        <f>IF(OR('Trust - Frontsheet'!AC51="",'Trust - Frontsheet'!AC51="-"),0,('Trust - Frontsheet'!AC51))</f>
        <v>0</v>
      </c>
      <c r="U39" s="77">
        <f>IF(OR('Trust - Frontsheet'!AD51="",'Trust - Frontsheet'!AD51="-"),0,('Trust - Frontsheet'!AD51))</f>
        <v>0</v>
      </c>
      <c r="V39" s="77">
        <f>IF(OR('Trust - Frontsheet'!AE51="",'Trust - Frontsheet'!AE51="-"),0,('Trust - Frontsheet'!AE51))</f>
        <v>0</v>
      </c>
      <c r="W39" s="77">
        <f>IF(OR('Trust - Frontsheet'!AF51="",'Trust - Frontsheet'!AF51="-"),0,('Trust - Frontsheet'!AF51))</f>
        <v>0</v>
      </c>
      <c r="X39" s="77">
        <f>'Trust - Frontsheet'!U51</f>
        <v>0</v>
      </c>
      <c r="Y39" s="77">
        <f>IF(OR('Trust - Frontsheet'!V51="",'Trust - Frontsheet'!V51="-"),0,('Trust - Frontsheet'!V51))</f>
        <v>0</v>
      </c>
      <c r="Z39" s="77">
        <f>IF(OR('Trust - Frontsheet'!W51="",'Trust - Frontsheet'!W51="-"),0,('Trust - Frontsheet'!W51))</f>
        <v>0</v>
      </c>
      <c r="AA39" s="77">
        <f>IF(OR('Trust - Frontsheet'!X51="",'Trust - Frontsheet'!X51="-"),0,('Trust - Frontsheet'!X51))</f>
        <v>0</v>
      </c>
      <c r="AB39" s="77">
        <f>IF(OR('Trust - Frontsheet'!Y51="",'Trust - Frontsheet'!Y51="-"),0,('Trust - Frontsheet'!Y51))</f>
        <v>0</v>
      </c>
      <c r="AC39" s="77">
        <f>IF(OR('Trust - Frontsheet'!Z51="",'Trust - Frontsheet'!Z51="-"),0,('Trust - Frontsheet'!Z51))</f>
        <v>0</v>
      </c>
      <c r="AD39" s="77" t="str">
        <f>IF(A39="","",(IF(ISBLANK('Trust - Frontsheet'!F9),"",'Trust - Frontsheet'!F9)))</f>
        <v/>
      </c>
    </row>
    <row r="40" spans="1:30" s="77" customFormat="1" x14ac:dyDescent="0.25">
      <c r="A40" s="77" t="str">
        <f>IF('Trust - Frontsheet'!D52=0,"",IF('Trust - Frontsheet'!D52="","",'Trust - Frontsheet'!D52))</f>
        <v/>
      </c>
      <c r="B40" s="77" t="str">
        <f>IF(ISBLANK('Trust - Frontsheet'!E52),"",'Trust - Frontsheet'!E52)</f>
        <v/>
      </c>
      <c r="C40" s="77" t="str">
        <f>IF(ISBLANK('Trust - Frontsheet'!F52),"","'" &amp; 'Trust - Frontsheet'!F52 &amp; "'")</f>
        <v/>
      </c>
      <c r="D40" s="77" t="str">
        <f>IF(ISBLANK('Trust - Frontsheet'!G52),"",'Trust - Frontsheet'!G52)</f>
        <v/>
      </c>
      <c r="E40" s="77" t="str">
        <f>IF(ISBLANK('Trust - Frontsheet'!H52),"",'Trust - Frontsheet'!H52)</f>
        <v/>
      </c>
      <c r="F40" s="77">
        <f>'Trust - Frontsheet'!I52</f>
        <v>0</v>
      </c>
      <c r="G40" s="77">
        <f>'Trust - Frontsheet'!J52</f>
        <v>0</v>
      </c>
      <c r="H40" s="77">
        <f>'Trust - Frontsheet'!K52</f>
        <v>0</v>
      </c>
      <c r="I40" s="77">
        <f>'Trust - Frontsheet'!L52</f>
        <v>0</v>
      </c>
      <c r="J40" s="77">
        <f>'Trust - Frontsheet'!M52</f>
        <v>0</v>
      </c>
      <c r="K40" s="77">
        <f>'Trust - Frontsheet'!N52</f>
        <v>0</v>
      </c>
      <c r="L40" s="77">
        <f>'Trust - Frontsheet'!O52</f>
        <v>0</v>
      </c>
      <c r="M40" s="77">
        <f>'Trust - Frontsheet'!P52</f>
        <v>0</v>
      </c>
      <c r="N40" s="77">
        <f>'Trust - Frontsheet'!Q52</f>
        <v>0</v>
      </c>
      <c r="O40" s="77">
        <f>'Trust - Frontsheet'!R52</f>
        <v>0</v>
      </c>
      <c r="P40" s="77">
        <f>'Trust - Frontsheet'!S52</f>
        <v>0</v>
      </c>
      <c r="Q40" s="77">
        <f>'Trust - Frontsheet'!T52</f>
        <v>0</v>
      </c>
      <c r="R40" s="77">
        <f>IF(OR('Trust - Frontsheet'!AA52="",'Trust - Frontsheet'!AA52="-"),0,('Trust - Frontsheet'!AA52))</f>
        <v>0</v>
      </c>
      <c r="S40" s="77">
        <f>IF(OR('Trust - Frontsheet'!AB52="",'Trust - Frontsheet'!AB52="-"),0,('Trust - Frontsheet'!AB52))</f>
        <v>0</v>
      </c>
      <c r="T40" s="77">
        <f>IF(OR('Trust - Frontsheet'!AC52="",'Trust - Frontsheet'!AC52="-"),0,('Trust - Frontsheet'!AC52))</f>
        <v>0</v>
      </c>
      <c r="U40" s="77">
        <f>IF(OR('Trust - Frontsheet'!AD52="",'Trust - Frontsheet'!AD52="-"),0,('Trust - Frontsheet'!AD52))</f>
        <v>0</v>
      </c>
      <c r="V40" s="77">
        <f>IF(OR('Trust - Frontsheet'!AE52="",'Trust - Frontsheet'!AE52="-"),0,('Trust - Frontsheet'!AE52))</f>
        <v>0</v>
      </c>
      <c r="W40" s="77">
        <f>IF(OR('Trust - Frontsheet'!AF52="",'Trust - Frontsheet'!AF52="-"),0,('Trust - Frontsheet'!AF52))</f>
        <v>0</v>
      </c>
      <c r="X40" s="77">
        <f>'Trust - Frontsheet'!U52</f>
        <v>0</v>
      </c>
      <c r="Y40" s="77">
        <f>IF(OR('Trust - Frontsheet'!V52="",'Trust - Frontsheet'!V52="-"),0,('Trust - Frontsheet'!V52))</f>
        <v>0</v>
      </c>
      <c r="Z40" s="77">
        <f>IF(OR('Trust - Frontsheet'!W52="",'Trust - Frontsheet'!W52="-"),0,('Trust - Frontsheet'!W52))</f>
        <v>0</v>
      </c>
      <c r="AA40" s="77">
        <f>IF(OR('Trust - Frontsheet'!X52="",'Trust - Frontsheet'!X52="-"),0,('Trust - Frontsheet'!X52))</f>
        <v>0</v>
      </c>
      <c r="AB40" s="77">
        <f>IF(OR('Trust - Frontsheet'!Y52="",'Trust - Frontsheet'!Y52="-"),0,('Trust - Frontsheet'!Y52))</f>
        <v>0</v>
      </c>
      <c r="AC40" s="77">
        <f>IF(OR('Trust - Frontsheet'!Z52="",'Trust - Frontsheet'!Z52="-"),0,('Trust - Frontsheet'!Z52))</f>
        <v>0</v>
      </c>
      <c r="AD40" s="77" t="str">
        <f>IF(A40="","",(IF(ISBLANK('Trust - Frontsheet'!F9),"",'Trust - Frontsheet'!F9)))</f>
        <v/>
      </c>
    </row>
    <row r="41" spans="1:30" s="77" customFormat="1" x14ac:dyDescent="0.25">
      <c r="A41" s="77" t="str">
        <f>IF('Trust - Frontsheet'!D53=0,"",IF('Trust - Frontsheet'!D53="","",'Trust - Frontsheet'!D53))</f>
        <v/>
      </c>
      <c r="B41" s="77" t="str">
        <f>IF(ISBLANK('Trust - Frontsheet'!E53),"",'Trust - Frontsheet'!E53)</f>
        <v/>
      </c>
      <c r="C41" s="77" t="str">
        <f>IF(ISBLANK('Trust - Frontsheet'!F53),"","'" &amp; 'Trust - Frontsheet'!F53 &amp; "'")</f>
        <v/>
      </c>
      <c r="D41" s="77" t="str">
        <f>IF(ISBLANK('Trust - Frontsheet'!G53),"",'Trust - Frontsheet'!G53)</f>
        <v/>
      </c>
      <c r="E41" s="77" t="str">
        <f>IF(ISBLANK('Trust - Frontsheet'!H53),"",'Trust - Frontsheet'!H53)</f>
        <v/>
      </c>
      <c r="F41" s="77">
        <f>'Trust - Frontsheet'!I53</f>
        <v>0</v>
      </c>
      <c r="G41" s="77">
        <f>'Trust - Frontsheet'!J53</f>
        <v>0</v>
      </c>
      <c r="H41" s="77">
        <f>'Trust - Frontsheet'!K53</f>
        <v>0</v>
      </c>
      <c r="I41" s="77">
        <f>'Trust - Frontsheet'!L53</f>
        <v>0</v>
      </c>
      <c r="J41" s="77">
        <f>'Trust - Frontsheet'!M53</f>
        <v>0</v>
      </c>
      <c r="K41" s="77">
        <f>'Trust - Frontsheet'!N53</f>
        <v>0</v>
      </c>
      <c r="L41" s="77">
        <f>'Trust - Frontsheet'!O53</f>
        <v>0</v>
      </c>
      <c r="M41" s="77">
        <f>'Trust - Frontsheet'!P53</f>
        <v>0</v>
      </c>
      <c r="N41" s="77">
        <f>'Trust - Frontsheet'!Q53</f>
        <v>0</v>
      </c>
      <c r="O41" s="77">
        <f>'Trust - Frontsheet'!R53</f>
        <v>0</v>
      </c>
      <c r="P41" s="77">
        <f>'Trust - Frontsheet'!S53</f>
        <v>0</v>
      </c>
      <c r="Q41" s="77">
        <f>'Trust - Frontsheet'!T53</f>
        <v>0</v>
      </c>
      <c r="R41" s="77">
        <f>IF(OR('Trust - Frontsheet'!AA53="",'Trust - Frontsheet'!AA53="-"),0,('Trust - Frontsheet'!AA53))</f>
        <v>0</v>
      </c>
      <c r="S41" s="77">
        <f>IF(OR('Trust - Frontsheet'!AB53="",'Trust - Frontsheet'!AB53="-"),0,('Trust - Frontsheet'!AB53))</f>
        <v>0</v>
      </c>
      <c r="T41" s="77">
        <f>IF(OR('Trust - Frontsheet'!AC53="",'Trust - Frontsheet'!AC53="-"),0,('Trust - Frontsheet'!AC53))</f>
        <v>0</v>
      </c>
      <c r="U41" s="77">
        <f>IF(OR('Trust - Frontsheet'!AD53="",'Trust - Frontsheet'!AD53="-"),0,('Trust - Frontsheet'!AD53))</f>
        <v>0</v>
      </c>
      <c r="V41" s="77">
        <f>IF(OR('Trust - Frontsheet'!AE53="",'Trust - Frontsheet'!AE53="-"),0,('Trust - Frontsheet'!AE53))</f>
        <v>0</v>
      </c>
      <c r="W41" s="77">
        <f>IF(OR('Trust - Frontsheet'!AF53="",'Trust - Frontsheet'!AF53="-"),0,('Trust - Frontsheet'!AF53))</f>
        <v>0</v>
      </c>
      <c r="X41" s="77">
        <f>'Trust - Frontsheet'!U53</f>
        <v>0</v>
      </c>
      <c r="Y41" s="77">
        <f>IF(OR('Trust - Frontsheet'!V53="",'Trust - Frontsheet'!V53="-"),0,('Trust - Frontsheet'!V53))</f>
        <v>0</v>
      </c>
      <c r="Z41" s="77">
        <f>IF(OR('Trust - Frontsheet'!W53="",'Trust - Frontsheet'!W53="-"),0,('Trust - Frontsheet'!W53))</f>
        <v>0</v>
      </c>
      <c r="AA41" s="77">
        <f>IF(OR('Trust - Frontsheet'!X53="",'Trust - Frontsheet'!X53="-"),0,('Trust - Frontsheet'!X53))</f>
        <v>0</v>
      </c>
      <c r="AB41" s="77">
        <f>IF(OR('Trust - Frontsheet'!Y53="",'Trust - Frontsheet'!Y53="-"),0,('Trust - Frontsheet'!Y53))</f>
        <v>0</v>
      </c>
      <c r="AC41" s="77">
        <f>IF(OR('Trust - Frontsheet'!Z53="",'Trust - Frontsheet'!Z53="-"),0,('Trust - Frontsheet'!Z53))</f>
        <v>0</v>
      </c>
      <c r="AD41" s="77" t="str">
        <f>IF(A41="","",(IF(ISBLANK('Trust - Frontsheet'!F9),"",'Trust - Frontsheet'!F9)))</f>
        <v/>
      </c>
    </row>
    <row r="42" spans="1:30" s="77" customFormat="1" x14ac:dyDescent="0.25">
      <c r="A42" s="77" t="str">
        <f>IF('Trust - Frontsheet'!D54=0,"",IF('Trust - Frontsheet'!D54="","",'Trust - Frontsheet'!D54))</f>
        <v/>
      </c>
      <c r="B42" s="77" t="str">
        <f>IF(ISBLANK('Trust - Frontsheet'!E54),"",'Trust - Frontsheet'!E54)</f>
        <v/>
      </c>
      <c r="C42" s="77" t="str">
        <f>IF(ISBLANK('Trust - Frontsheet'!F54),"","'" &amp; 'Trust - Frontsheet'!F54 &amp; "'")</f>
        <v/>
      </c>
      <c r="D42" s="77" t="str">
        <f>IF(ISBLANK('Trust - Frontsheet'!G54),"",'Trust - Frontsheet'!G54)</f>
        <v/>
      </c>
      <c r="E42" s="77" t="str">
        <f>IF(ISBLANK('Trust - Frontsheet'!H54),"",'Trust - Frontsheet'!H54)</f>
        <v/>
      </c>
      <c r="F42" s="77">
        <f>'Trust - Frontsheet'!I54</f>
        <v>0</v>
      </c>
      <c r="G42" s="77">
        <f>'Trust - Frontsheet'!J54</f>
        <v>0</v>
      </c>
      <c r="H42" s="77">
        <f>'Trust - Frontsheet'!K54</f>
        <v>0</v>
      </c>
      <c r="I42" s="77">
        <f>'Trust - Frontsheet'!L54</f>
        <v>0</v>
      </c>
      <c r="J42" s="77">
        <f>'Trust - Frontsheet'!M54</f>
        <v>0</v>
      </c>
      <c r="K42" s="77">
        <f>'Trust - Frontsheet'!N54</f>
        <v>0</v>
      </c>
      <c r="L42" s="77">
        <f>'Trust - Frontsheet'!O54</f>
        <v>0</v>
      </c>
      <c r="M42" s="77">
        <f>'Trust - Frontsheet'!P54</f>
        <v>0</v>
      </c>
      <c r="N42" s="77">
        <f>'Trust - Frontsheet'!Q54</f>
        <v>0</v>
      </c>
      <c r="O42" s="77">
        <f>'Trust - Frontsheet'!R54</f>
        <v>0</v>
      </c>
      <c r="P42" s="77">
        <f>'Trust - Frontsheet'!S54</f>
        <v>0</v>
      </c>
      <c r="Q42" s="77">
        <f>'Trust - Frontsheet'!T54</f>
        <v>0</v>
      </c>
      <c r="R42" s="77">
        <f>IF(OR('Trust - Frontsheet'!AA54="",'Trust - Frontsheet'!AA54="-"),0,('Trust - Frontsheet'!AA54))</f>
        <v>0</v>
      </c>
      <c r="S42" s="77">
        <f>IF(OR('Trust - Frontsheet'!AB54="",'Trust - Frontsheet'!AB54="-"),0,('Trust - Frontsheet'!AB54))</f>
        <v>0</v>
      </c>
      <c r="T42" s="77">
        <f>IF(OR('Trust - Frontsheet'!AC54="",'Trust - Frontsheet'!AC54="-"),0,('Trust - Frontsheet'!AC54))</f>
        <v>0</v>
      </c>
      <c r="U42" s="77">
        <f>IF(OR('Trust - Frontsheet'!AD54="",'Trust - Frontsheet'!AD54="-"),0,('Trust - Frontsheet'!AD54))</f>
        <v>0</v>
      </c>
      <c r="V42" s="77">
        <f>IF(OR('Trust - Frontsheet'!AE54="",'Trust - Frontsheet'!AE54="-"),0,('Trust - Frontsheet'!AE54))</f>
        <v>0</v>
      </c>
      <c r="W42" s="77">
        <f>IF(OR('Trust - Frontsheet'!AF54="",'Trust - Frontsheet'!AF54="-"),0,('Trust - Frontsheet'!AF54))</f>
        <v>0</v>
      </c>
      <c r="X42" s="77">
        <f>'Trust - Frontsheet'!U54</f>
        <v>0</v>
      </c>
      <c r="Y42" s="77">
        <f>IF(OR('Trust - Frontsheet'!V54="",'Trust - Frontsheet'!V54="-"),0,('Trust - Frontsheet'!V54))</f>
        <v>0</v>
      </c>
      <c r="Z42" s="77">
        <f>IF(OR('Trust - Frontsheet'!W54="",'Trust - Frontsheet'!W54="-"),0,('Trust - Frontsheet'!W54))</f>
        <v>0</v>
      </c>
      <c r="AA42" s="77">
        <f>IF(OR('Trust - Frontsheet'!X54="",'Trust - Frontsheet'!X54="-"),0,('Trust - Frontsheet'!X54))</f>
        <v>0</v>
      </c>
      <c r="AB42" s="77">
        <f>IF(OR('Trust - Frontsheet'!Y54="",'Trust - Frontsheet'!Y54="-"),0,('Trust - Frontsheet'!Y54))</f>
        <v>0</v>
      </c>
      <c r="AC42" s="77">
        <f>IF(OR('Trust - Frontsheet'!Z54="",'Trust - Frontsheet'!Z54="-"),0,('Trust - Frontsheet'!Z54))</f>
        <v>0</v>
      </c>
      <c r="AD42" s="77" t="str">
        <f>IF(A42="","",(IF(ISBLANK('Trust - Frontsheet'!F9),"",'Trust - Frontsheet'!F9)))</f>
        <v/>
      </c>
    </row>
    <row r="43" spans="1:30" s="77" customFormat="1" x14ac:dyDescent="0.25">
      <c r="A43" s="77" t="str">
        <f>IF('Trust - Frontsheet'!D55=0,"",IF('Trust - Frontsheet'!D55="","",'Trust - Frontsheet'!D55))</f>
        <v/>
      </c>
      <c r="B43" s="77" t="str">
        <f>IF(ISBLANK('Trust - Frontsheet'!E55),"",'Trust - Frontsheet'!E55)</f>
        <v/>
      </c>
      <c r="C43" s="77" t="str">
        <f>IF(ISBLANK('Trust - Frontsheet'!F55),"","'" &amp; 'Trust - Frontsheet'!F55 &amp; "'")</f>
        <v/>
      </c>
      <c r="D43" s="77" t="str">
        <f>IF(ISBLANK('Trust - Frontsheet'!G55),"",'Trust - Frontsheet'!G55)</f>
        <v/>
      </c>
      <c r="E43" s="77" t="str">
        <f>IF(ISBLANK('Trust - Frontsheet'!H55),"",'Trust - Frontsheet'!H55)</f>
        <v/>
      </c>
      <c r="F43" s="77">
        <f>'Trust - Frontsheet'!I55</f>
        <v>0</v>
      </c>
      <c r="G43" s="77">
        <f>'Trust - Frontsheet'!J55</f>
        <v>0</v>
      </c>
      <c r="H43" s="77">
        <f>'Trust - Frontsheet'!K55</f>
        <v>0</v>
      </c>
      <c r="I43" s="77">
        <f>'Trust - Frontsheet'!L55</f>
        <v>0</v>
      </c>
      <c r="J43" s="77">
        <f>'Trust - Frontsheet'!M55</f>
        <v>0</v>
      </c>
      <c r="K43" s="77">
        <f>'Trust - Frontsheet'!N55</f>
        <v>0</v>
      </c>
      <c r="L43" s="77">
        <f>'Trust - Frontsheet'!O55</f>
        <v>0</v>
      </c>
      <c r="M43" s="77">
        <f>'Trust - Frontsheet'!P55</f>
        <v>0</v>
      </c>
      <c r="N43" s="77">
        <f>'Trust - Frontsheet'!Q55</f>
        <v>0</v>
      </c>
      <c r="O43" s="77">
        <f>'Trust - Frontsheet'!R55</f>
        <v>0</v>
      </c>
      <c r="P43" s="77">
        <f>'Trust - Frontsheet'!S55</f>
        <v>0</v>
      </c>
      <c r="Q43" s="77">
        <f>'Trust - Frontsheet'!T55</f>
        <v>0</v>
      </c>
      <c r="R43" s="77">
        <f>IF(OR('Trust - Frontsheet'!AA55="",'Trust - Frontsheet'!AA55="-"),0,('Trust - Frontsheet'!AA55))</f>
        <v>0</v>
      </c>
      <c r="S43" s="77">
        <f>IF(OR('Trust - Frontsheet'!AB55="",'Trust - Frontsheet'!AB55="-"),0,('Trust - Frontsheet'!AB55))</f>
        <v>0</v>
      </c>
      <c r="T43" s="77">
        <f>IF(OR('Trust - Frontsheet'!AC55="",'Trust - Frontsheet'!AC55="-"),0,('Trust - Frontsheet'!AC55))</f>
        <v>0</v>
      </c>
      <c r="U43" s="77">
        <f>IF(OR('Trust - Frontsheet'!AD55="",'Trust - Frontsheet'!AD55="-"),0,('Trust - Frontsheet'!AD55))</f>
        <v>0</v>
      </c>
      <c r="V43" s="77">
        <f>IF(OR('Trust - Frontsheet'!AE55="",'Trust - Frontsheet'!AE55="-"),0,('Trust - Frontsheet'!AE55))</f>
        <v>0</v>
      </c>
      <c r="W43" s="77">
        <f>IF(OR('Trust - Frontsheet'!AF55="",'Trust - Frontsheet'!AF55="-"),0,('Trust - Frontsheet'!AF55))</f>
        <v>0</v>
      </c>
      <c r="X43" s="77">
        <f>'Trust - Frontsheet'!U55</f>
        <v>0</v>
      </c>
      <c r="Y43" s="77">
        <f>IF(OR('Trust - Frontsheet'!V55="",'Trust - Frontsheet'!V55="-"),0,('Trust - Frontsheet'!V55))</f>
        <v>0</v>
      </c>
      <c r="Z43" s="77">
        <f>IF(OR('Trust - Frontsheet'!W55="",'Trust - Frontsheet'!W55="-"),0,('Trust - Frontsheet'!W55))</f>
        <v>0</v>
      </c>
      <c r="AA43" s="77">
        <f>IF(OR('Trust - Frontsheet'!X55="",'Trust - Frontsheet'!X55="-"),0,('Trust - Frontsheet'!X55))</f>
        <v>0</v>
      </c>
      <c r="AB43" s="77">
        <f>IF(OR('Trust - Frontsheet'!Y55="",'Trust - Frontsheet'!Y55="-"),0,('Trust - Frontsheet'!Y55))</f>
        <v>0</v>
      </c>
      <c r="AC43" s="77">
        <f>IF(OR('Trust - Frontsheet'!Z55="",'Trust - Frontsheet'!Z55="-"),0,('Trust - Frontsheet'!Z55))</f>
        <v>0</v>
      </c>
      <c r="AD43" s="77" t="str">
        <f>IF(A43="","",(IF(ISBLANK('Trust - Frontsheet'!F9),"",'Trust - Frontsheet'!F9)))</f>
        <v/>
      </c>
    </row>
    <row r="44" spans="1:30" s="77" customFormat="1" x14ac:dyDescent="0.25">
      <c r="A44" s="77" t="str">
        <f>IF('Trust - Frontsheet'!D56=0,"",IF('Trust - Frontsheet'!D56="","",'Trust - Frontsheet'!D56))</f>
        <v/>
      </c>
      <c r="B44" s="77" t="str">
        <f>IF(ISBLANK('Trust - Frontsheet'!E56),"",'Trust - Frontsheet'!E56)</f>
        <v/>
      </c>
      <c r="C44" s="77" t="str">
        <f>IF(ISBLANK('Trust - Frontsheet'!F56),"","'" &amp; 'Trust - Frontsheet'!F56 &amp; "'")</f>
        <v/>
      </c>
      <c r="D44" s="77" t="str">
        <f>IF(ISBLANK('Trust - Frontsheet'!G56),"",'Trust - Frontsheet'!G56)</f>
        <v/>
      </c>
      <c r="E44" s="77" t="str">
        <f>IF(ISBLANK('Trust - Frontsheet'!H56),"",'Trust - Frontsheet'!H56)</f>
        <v/>
      </c>
      <c r="F44" s="77">
        <f>'Trust - Frontsheet'!I56</f>
        <v>0</v>
      </c>
      <c r="G44" s="77">
        <f>'Trust - Frontsheet'!J56</f>
        <v>0</v>
      </c>
      <c r="H44" s="77">
        <f>'Trust - Frontsheet'!K56</f>
        <v>0</v>
      </c>
      <c r="I44" s="77">
        <f>'Trust - Frontsheet'!L56</f>
        <v>0</v>
      </c>
      <c r="J44" s="77">
        <f>'Trust - Frontsheet'!M56</f>
        <v>0</v>
      </c>
      <c r="K44" s="77">
        <f>'Trust - Frontsheet'!N56</f>
        <v>0</v>
      </c>
      <c r="L44" s="77">
        <f>'Trust - Frontsheet'!O56</f>
        <v>0</v>
      </c>
      <c r="M44" s="77">
        <f>'Trust - Frontsheet'!P56</f>
        <v>0</v>
      </c>
      <c r="N44" s="77">
        <f>'Trust - Frontsheet'!Q56</f>
        <v>0</v>
      </c>
      <c r="O44" s="77">
        <f>'Trust - Frontsheet'!R56</f>
        <v>0</v>
      </c>
      <c r="P44" s="77">
        <f>'Trust - Frontsheet'!S56</f>
        <v>0</v>
      </c>
      <c r="Q44" s="77">
        <f>'Trust - Frontsheet'!T56</f>
        <v>0</v>
      </c>
      <c r="R44" s="77">
        <f>IF(OR('Trust - Frontsheet'!AA56="",'Trust - Frontsheet'!AA56="-"),0,('Trust - Frontsheet'!AA56))</f>
        <v>0</v>
      </c>
      <c r="S44" s="77">
        <f>IF(OR('Trust - Frontsheet'!AB56="",'Trust - Frontsheet'!AB56="-"),0,('Trust - Frontsheet'!AB56))</f>
        <v>0</v>
      </c>
      <c r="T44" s="77">
        <f>IF(OR('Trust - Frontsheet'!AC56="",'Trust - Frontsheet'!AC56="-"),0,('Trust - Frontsheet'!AC56))</f>
        <v>0</v>
      </c>
      <c r="U44" s="77">
        <f>IF(OR('Trust - Frontsheet'!AD56="",'Trust - Frontsheet'!AD56="-"),0,('Trust - Frontsheet'!AD56))</f>
        <v>0</v>
      </c>
      <c r="V44" s="77">
        <f>IF(OR('Trust - Frontsheet'!AE56="",'Trust - Frontsheet'!AE56="-"),0,('Trust - Frontsheet'!AE56))</f>
        <v>0</v>
      </c>
      <c r="W44" s="77">
        <f>IF(OR('Trust - Frontsheet'!AF56="",'Trust - Frontsheet'!AF56="-"),0,('Trust - Frontsheet'!AF56))</f>
        <v>0</v>
      </c>
      <c r="X44" s="77">
        <f>'Trust - Frontsheet'!U56</f>
        <v>0</v>
      </c>
      <c r="Y44" s="77">
        <f>IF(OR('Trust - Frontsheet'!V56="",'Trust - Frontsheet'!V56="-"),0,('Trust - Frontsheet'!V56))</f>
        <v>0</v>
      </c>
      <c r="Z44" s="77">
        <f>IF(OR('Trust - Frontsheet'!W56="",'Trust - Frontsheet'!W56="-"),0,('Trust - Frontsheet'!W56))</f>
        <v>0</v>
      </c>
      <c r="AA44" s="77">
        <f>IF(OR('Trust - Frontsheet'!X56="",'Trust - Frontsheet'!X56="-"),0,('Trust - Frontsheet'!X56))</f>
        <v>0</v>
      </c>
      <c r="AB44" s="77">
        <f>IF(OR('Trust - Frontsheet'!Y56="",'Trust - Frontsheet'!Y56="-"),0,('Trust - Frontsheet'!Y56))</f>
        <v>0</v>
      </c>
      <c r="AC44" s="77">
        <f>IF(OR('Trust - Frontsheet'!Z56="",'Trust - Frontsheet'!Z56="-"),0,('Trust - Frontsheet'!Z56))</f>
        <v>0</v>
      </c>
      <c r="AD44" s="77" t="str">
        <f>IF(A44="","",(IF(ISBLANK('Trust - Frontsheet'!F9),"",'Trust - Frontsheet'!F9)))</f>
        <v/>
      </c>
    </row>
    <row r="45" spans="1:30" s="77" customFormat="1" x14ac:dyDescent="0.25">
      <c r="A45" s="77" t="str">
        <f>IF('Trust - Frontsheet'!D57=0,"",IF('Trust - Frontsheet'!D57="","",'Trust - Frontsheet'!D57))</f>
        <v/>
      </c>
      <c r="B45" s="77" t="str">
        <f>IF(ISBLANK('Trust - Frontsheet'!E57),"",'Trust - Frontsheet'!E57)</f>
        <v/>
      </c>
      <c r="C45" s="77" t="str">
        <f>IF(ISBLANK('Trust - Frontsheet'!F57),"","'" &amp; 'Trust - Frontsheet'!F57 &amp; "'")</f>
        <v/>
      </c>
      <c r="D45" s="77" t="str">
        <f>IF(ISBLANK('Trust - Frontsheet'!G57),"",'Trust - Frontsheet'!G57)</f>
        <v/>
      </c>
      <c r="E45" s="77" t="str">
        <f>IF(ISBLANK('Trust - Frontsheet'!H57),"",'Trust - Frontsheet'!H57)</f>
        <v/>
      </c>
      <c r="F45" s="77">
        <f>'Trust - Frontsheet'!I57</f>
        <v>0</v>
      </c>
      <c r="G45" s="77">
        <f>'Trust - Frontsheet'!J57</f>
        <v>0</v>
      </c>
      <c r="H45" s="77">
        <f>'Trust - Frontsheet'!K57</f>
        <v>0</v>
      </c>
      <c r="I45" s="77">
        <f>'Trust - Frontsheet'!L57</f>
        <v>0</v>
      </c>
      <c r="J45" s="77">
        <f>'Trust - Frontsheet'!M57</f>
        <v>0</v>
      </c>
      <c r="K45" s="77">
        <f>'Trust - Frontsheet'!N57</f>
        <v>0</v>
      </c>
      <c r="L45" s="77">
        <f>'Trust - Frontsheet'!O57</f>
        <v>0</v>
      </c>
      <c r="M45" s="77">
        <f>'Trust - Frontsheet'!P57</f>
        <v>0</v>
      </c>
      <c r="N45" s="77">
        <f>'Trust - Frontsheet'!Q57</f>
        <v>0</v>
      </c>
      <c r="O45" s="77">
        <f>'Trust - Frontsheet'!R57</f>
        <v>0</v>
      </c>
      <c r="P45" s="77">
        <f>'Trust - Frontsheet'!S57</f>
        <v>0</v>
      </c>
      <c r="Q45" s="77">
        <f>'Trust - Frontsheet'!T57</f>
        <v>0</v>
      </c>
      <c r="R45" s="77">
        <f>IF(OR('Trust - Frontsheet'!AA57="",'Trust - Frontsheet'!AA57="-"),0,('Trust - Frontsheet'!AA57))</f>
        <v>0</v>
      </c>
      <c r="S45" s="77">
        <f>IF(OR('Trust - Frontsheet'!AB57="",'Trust - Frontsheet'!AB57="-"),0,('Trust - Frontsheet'!AB57))</f>
        <v>0</v>
      </c>
      <c r="T45" s="77">
        <f>IF(OR('Trust - Frontsheet'!AC57="",'Trust - Frontsheet'!AC57="-"),0,('Trust - Frontsheet'!AC57))</f>
        <v>0</v>
      </c>
      <c r="U45" s="77">
        <f>IF(OR('Trust - Frontsheet'!AD57="",'Trust - Frontsheet'!AD57="-"),0,('Trust - Frontsheet'!AD57))</f>
        <v>0</v>
      </c>
      <c r="V45" s="77">
        <f>IF(OR('Trust - Frontsheet'!AE57="",'Trust - Frontsheet'!AE57="-"),0,('Trust - Frontsheet'!AE57))</f>
        <v>0</v>
      </c>
      <c r="W45" s="77">
        <f>IF(OR('Trust - Frontsheet'!AF57="",'Trust - Frontsheet'!AF57="-"),0,('Trust - Frontsheet'!AF57))</f>
        <v>0</v>
      </c>
      <c r="X45" s="77">
        <f>'Trust - Frontsheet'!U57</f>
        <v>0</v>
      </c>
      <c r="Y45" s="77">
        <f>IF(OR('Trust - Frontsheet'!V57="",'Trust - Frontsheet'!V57="-"),0,('Trust - Frontsheet'!V57))</f>
        <v>0</v>
      </c>
      <c r="Z45" s="77">
        <f>IF(OR('Trust - Frontsheet'!W57="",'Trust - Frontsheet'!W57="-"),0,('Trust - Frontsheet'!W57))</f>
        <v>0</v>
      </c>
      <c r="AA45" s="77">
        <f>IF(OR('Trust - Frontsheet'!X57="",'Trust - Frontsheet'!X57="-"),0,('Trust - Frontsheet'!X57))</f>
        <v>0</v>
      </c>
      <c r="AB45" s="77">
        <f>IF(OR('Trust - Frontsheet'!Y57="",'Trust - Frontsheet'!Y57="-"),0,('Trust - Frontsheet'!Y57))</f>
        <v>0</v>
      </c>
      <c r="AC45" s="77">
        <f>IF(OR('Trust - Frontsheet'!Z57="",'Trust - Frontsheet'!Z57="-"),0,('Trust - Frontsheet'!Z57))</f>
        <v>0</v>
      </c>
      <c r="AD45" s="77" t="str">
        <f>IF(A45="","",(IF(ISBLANK('Trust - Frontsheet'!F9),"",'Trust - Frontsheet'!F9)))</f>
        <v/>
      </c>
    </row>
    <row r="46" spans="1:30" s="77" customFormat="1" x14ac:dyDescent="0.25">
      <c r="A46" s="77" t="str">
        <f>IF('Trust - Frontsheet'!D58=0,"",IF('Trust - Frontsheet'!D58="","",'Trust - Frontsheet'!D58))</f>
        <v/>
      </c>
      <c r="B46" s="77" t="str">
        <f>IF(ISBLANK('Trust - Frontsheet'!E58),"",'Trust - Frontsheet'!E58)</f>
        <v/>
      </c>
      <c r="C46" s="77" t="str">
        <f>IF(ISBLANK('Trust - Frontsheet'!F58),"","'" &amp; 'Trust - Frontsheet'!F58 &amp; "'")</f>
        <v/>
      </c>
      <c r="D46" s="77" t="str">
        <f>IF(ISBLANK('Trust - Frontsheet'!G58),"",'Trust - Frontsheet'!G58)</f>
        <v/>
      </c>
      <c r="E46" s="77" t="str">
        <f>IF(ISBLANK('Trust - Frontsheet'!H58),"",'Trust - Frontsheet'!H58)</f>
        <v/>
      </c>
      <c r="F46" s="77">
        <f>'Trust - Frontsheet'!I58</f>
        <v>0</v>
      </c>
      <c r="G46" s="77">
        <f>'Trust - Frontsheet'!J58</f>
        <v>0</v>
      </c>
      <c r="H46" s="77">
        <f>'Trust - Frontsheet'!K58</f>
        <v>0</v>
      </c>
      <c r="I46" s="77">
        <f>'Trust - Frontsheet'!L58</f>
        <v>0</v>
      </c>
      <c r="J46" s="77">
        <f>'Trust - Frontsheet'!M58</f>
        <v>0</v>
      </c>
      <c r="K46" s="77">
        <f>'Trust - Frontsheet'!N58</f>
        <v>0</v>
      </c>
      <c r="L46" s="77">
        <f>'Trust - Frontsheet'!O58</f>
        <v>0</v>
      </c>
      <c r="M46" s="77">
        <f>'Trust - Frontsheet'!P58</f>
        <v>0</v>
      </c>
      <c r="N46" s="77">
        <f>'Trust - Frontsheet'!Q58</f>
        <v>0</v>
      </c>
      <c r="O46" s="77">
        <f>'Trust - Frontsheet'!R58</f>
        <v>0</v>
      </c>
      <c r="P46" s="77">
        <f>'Trust - Frontsheet'!S58</f>
        <v>0</v>
      </c>
      <c r="Q46" s="77">
        <f>'Trust - Frontsheet'!T58</f>
        <v>0</v>
      </c>
      <c r="R46" s="77">
        <f>IF(OR('Trust - Frontsheet'!AA58="",'Trust - Frontsheet'!AA58="-"),0,('Trust - Frontsheet'!AA58))</f>
        <v>0</v>
      </c>
      <c r="S46" s="77">
        <f>IF(OR('Trust - Frontsheet'!AB58="",'Trust - Frontsheet'!AB58="-"),0,('Trust - Frontsheet'!AB58))</f>
        <v>0</v>
      </c>
      <c r="T46" s="77">
        <f>IF(OR('Trust - Frontsheet'!AC58="",'Trust - Frontsheet'!AC58="-"),0,('Trust - Frontsheet'!AC58))</f>
        <v>0</v>
      </c>
      <c r="U46" s="77">
        <f>IF(OR('Trust - Frontsheet'!AD58="",'Trust - Frontsheet'!AD58="-"),0,('Trust - Frontsheet'!AD58))</f>
        <v>0</v>
      </c>
      <c r="V46" s="77">
        <f>IF(OR('Trust - Frontsheet'!AE58="",'Trust - Frontsheet'!AE58="-"),0,('Trust - Frontsheet'!AE58))</f>
        <v>0</v>
      </c>
      <c r="W46" s="77">
        <f>IF(OR('Trust - Frontsheet'!AF58="",'Trust - Frontsheet'!AF58="-"),0,('Trust - Frontsheet'!AF58))</f>
        <v>0</v>
      </c>
      <c r="X46" s="77">
        <f>'Trust - Frontsheet'!U58</f>
        <v>0</v>
      </c>
      <c r="Y46" s="77">
        <f>IF(OR('Trust - Frontsheet'!V58="",'Trust - Frontsheet'!V58="-"),0,('Trust - Frontsheet'!V58))</f>
        <v>0</v>
      </c>
      <c r="Z46" s="77">
        <f>IF(OR('Trust - Frontsheet'!W58="",'Trust - Frontsheet'!W58="-"),0,('Trust - Frontsheet'!W58))</f>
        <v>0</v>
      </c>
      <c r="AA46" s="77">
        <f>IF(OR('Trust - Frontsheet'!X58="",'Trust - Frontsheet'!X58="-"),0,('Trust - Frontsheet'!X58))</f>
        <v>0</v>
      </c>
      <c r="AB46" s="77">
        <f>IF(OR('Trust - Frontsheet'!Y58="",'Trust - Frontsheet'!Y58="-"),0,('Trust - Frontsheet'!Y58))</f>
        <v>0</v>
      </c>
      <c r="AC46" s="77">
        <f>IF(OR('Trust - Frontsheet'!Z58="",'Trust - Frontsheet'!Z58="-"),0,('Trust - Frontsheet'!Z58))</f>
        <v>0</v>
      </c>
      <c r="AD46" s="77" t="str">
        <f>IF(A46="","",(IF(ISBLANK('Trust - Frontsheet'!F9),"",'Trust - Frontsheet'!F9)))</f>
        <v/>
      </c>
    </row>
    <row r="47" spans="1:30" s="77" customFormat="1" x14ac:dyDescent="0.25">
      <c r="A47" s="77" t="str">
        <f>IF('Trust - Frontsheet'!D59=0,"",IF('Trust - Frontsheet'!D59="","",'Trust - Frontsheet'!D59))</f>
        <v/>
      </c>
      <c r="B47" s="77" t="str">
        <f>IF(ISBLANK('Trust - Frontsheet'!E59),"",'Trust - Frontsheet'!E59)</f>
        <v/>
      </c>
      <c r="C47" s="77" t="str">
        <f>IF(ISBLANK('Trust - Frontsheet'!F59),"","'" &amp; 'Trust - Frontsheet'!F59 &amp; "'")</f>
        <v/>
      </c>
      <c r="D47" s="77" t="str">
        <f>IF(ISBLANK('Trust - Frontsheet'!G59),"",'Trust - Frontsheet'!G59)</f>
        <v/>
      </c>
      <c r="E47" s="77" t="str">
        <f>IF(ISBLANK('Trust - Frontsheet'!H59),"",'Trust - Frontsheet'!H59)</f>
        <v/>
      </c>
      <c r="F47" s="77">
        <f>'Trust - Frontsheet'!I59</f>
        <v>0</v>
      </c>
      <c r="G47" s="77">
        <f>'Trust - Frontsheet'!J59</f>
        <v>0</v>
      </c>
      <c r="H47" s="77">
        <f>'Trust - Frontsheet'!K59</f>
        <v>0</v>
      </c>
      <c r="I47" s="77">
        <f>'Trust - Frontsheet'!L59</f>
        <v>0</v>
      </c>
      <c r="J47" s="77">
        <f>'Trust - Frontsheet'!M59</f>
        <v>0</v>
      </c>
      <c r="K47" s="77">
        <f>'Trust - Frontsheet'!N59</f>
        <v>0</v>
      </c>
      <c r="L47" s="77">
        <f>'Trust - Frontsheet'!O59</f>
        <v>0</v>
      </c>
      <c r="M47" s="77">
        <f>'Trust - Frontsheet'!P59</f>
        <v>0</v>
      </c>
      <c r="N47" s="77">
        <f>'Trust - Frontsheet'!Q59</f>
        <v>0</v>
      </c>
      <c r="O47" s="77">
        <f>'Trust - Frontsheet'!R59</f>
        <v>0</v>
      </c>
      <c r="P47" s="77">
        <f>'Trust - Frontsheet'!S59</f>
        <v>0</v>
      </c>
      <c r="Q47" s="77">
        <f>'Trust - Frontsheet'!T59</f>
        <v>0</v>
      </c>
      <c r="R47" s="77">
        <f>IF(OR('Trust - Frontsheet'!AA59="",'Trust - Frontsheet'!AA59="-"),0,('Trust - Frontsheet'!AA59))</f>
        <v>0</v>
      </c>
      <c r="S47" s="77">
        <f>IF(OR('Trust - Frontsheet'!AB59="",'Trust - Frontsheet'!AB59="-"),0,('Trust - Frontsheet'!AB59))</f>
        <v>0</v>
      </c>
      <c r="T47" s="77">
        <f>IF(OR('Trust - Frontsheet'!AC59="",'Trust - Frontsheet'!AC59="-"),0,('Trust - Frontsheet'!AC59))</f>
        <v>0</v>
      </c>
      <c r="U47" s="77">
        <f>IF(OR('Trust - Frontsheet'!AD59="",'Trust - Frontsheet'!AD59="-"),0,('Trust - Frontsheet'!AD59))</f>
        <v>0</v>
      </c>
      <c r="V47" s="77">
        <f>IF(OR('Trust - Frontsheet'!AE59="",'Trust - Frontsheet'!AE59="-"),0,('Trust - Frontsheet'!AE59))</f>
        <v>0</v>
      </c>
      <c r="W47" s="77">
        <f>IF(OR('Trust - Frontsheet'!AF59="",'Trust - Frontsheet'!AF59="-"),0,('Trust - Frontsheet'!AF59))</f>
        <v>0</v>
      </c>
      <c r="X47" s="77">
        <f>'Trust - Frontsheet'!U59</f>
        <v>0</v>
      </c>
      <c r="Y47" s="77">
        <f>IF(OR('Trust - Frontsheet'!V59="",'Trust - Frontsheet'!V59="-"),0,('Trust - Frontsheet'!V59))</f>
        <v>0</v>
      </c>
      <c r="Z47" s="77">
        <f>IF(OR('Trust - Frontsheet'!W59="",'Trust - Frontsheet'!W59="-"),0,('Trust - Frontsheet'!W59))</f>
        <v>0</v>
      </c>
      <c r="AA47" s="77">
        <f>IF(OR('Trust - Frontsheet'!X59="",'Trust - Frontsheet'!X59="-"),0,('Trust - Frontsheet'!X59))</f>
        <v>0</v>
      </c>
      <c r="AB47" s="77">
        <f>IF(OR('Trust - Frontsheet'!Y59="",'Trust - Frontsheet'!Y59="-"),0,('Trust - Frontsheet'!Y59))</f>
        <v>0</v>
      </c>
      <c r="AC47" s="77">
        <f>IF(OR('Trust - Frontsheet'!Z59="",'Trust - Frontsheet'!Z59="-"),0,('Trust - Frontsheet'!Z59))</f>
        <v>0</v>
      </c>
      <c r="AD47" s="77" t="str">
        <f>IF(A47="","",(IF(ISBLANK('Trust - Frontsheet'!F9),"",'Trust - Frontsheet'!F9)))</f>
        <v/>
      </c>
    </row>
    <row r="48" spans="1:30" s="77" customFormat="1" x14ac:dyDescent="0.25">
      <c r="A48" s="77" t="str">
        <f>IF('Trust - Frontsheet'!D60=0,"",IF('Trust - Frontsheet'!D60="","",'Trust - Frontsheet'!D60))</f>
        <v/>
      </c>
      <c r="B48" s="77" t="str">
        <f>IF(ISBLANK('Trust - Frontsheet'!E60),"",'Trust - Frontsheet'!E60)</f>
        <v/>
      </c>
      <c r="C48" s="77" t="str">
        <f>IF(ISBLANK('Trust - Frontsheet'!F60),"","'" &amp; 'Trust - Frontsheet'!F60 &amp; "'")</f>
        <v/>
      </c>
      <c r="D48" s="77" t="str">
        <f>IF(ISBLANK('Trust - Frontsheet'!G60),"",'Trust - Frontsheet'!G60)</f>
        <v/>
      </c>
      <c r="E48" s="77" t="str">
        <f>IF(ISBLANK('Trust - Frontsheet'!H60),"",'Trust - Frontsheet'!H60)</f>
        <v/>
      </c>
      <c r="F48" s="77">
        <f>'Trust - Frontsheet'!I60</f>
        <v>0</v>
      </c>
      <c r="G48" s="77">
        <f>'Trust - Frontsheet'!J60</f>
        <v>0</v>
      </c>
      <c r="H48" s="77">
        <f>'Trust - Frontsheet'!K60</f>
        <v>0</v>
      </c>
      <c r="I48" s="77">
        <f>'Trust - Frontsheet'!L60</f>
        <v>0</v>
      </c>
      <c r="J48" s="77">
        <f>'Trust - Frontsheet'!M60</f>
        <v>0</v>
      </c>
      <c r="K48" s="77">
        <f>'Trust - Frontsheet'!N60</f>
        <v>0</v>
      </c>
      <c r="L48" s="77">
        <f>'Trust - Frontsheet'!O60</f>
        <v>0</v>
      </c>
      <c r="M48" s="77">
        <f>'Trust - Frontsheet'!P60</f>
        <v>0</v>
      </c>
      <c r="N48" s="77">
        <f>'Trust - Frontsheet'!Q60</f>
        <v>0</v>
      </c>
      <c r="O48" s="77">
        <f>'Trust - Frontsheet'!R60</f>
        <v>0</v>
      </c>
      <c r="P48" s="77">
        <f>'Trust - Frontsheet'!S60</f>
        <v>0</v>
      </c>
      <c r="Q48" s="77">
        <f>'Trust - Frontsheet'!T60</f>
        <v>0</v>
      </c>
      <c r="R48" s="77">
        <f>IF(OR('Trust - Frontsheet'!AA60="",'Trust - Frontsheet'!AA60="-"),0,('Trust - Frontsheet'!AA60))</f>
        <v>0</v>
      </c>
      <c r="S48" s="77">
        <f>IF(OR('Trust - Frontsheet'!AB60="",'Trust - Frontsheet'!AB60="-"),0,('Trust - Frontsheet'!AB60))</f>
        <v>0</v>
      </c>
      <c r="T48" s="77">
        <f>IF(OR('Trust - Frontsheet'!AC60="",'Trust - Frontsheet'!AC60="-"),0,('Trust - Frontsheet'!AC60))</f>
        <v>0</v>
      </c>
      <c r="U48" s="77">
        <f>IF(OR('Trust - Frontsheet'!AD60="",'Trust - Frontsheet'!AD60="-"),0,('Trust - Frontsheet'!AD60))</f>
        <v>0</v>
      </c>
      <c r="V48" s="77">
        <f>IF(OR('Trust - Frontsheet'!AE60="",'Trust - Frontsheet'!AE60="-"),0,('Trust - Frontsheet'!AE60))</f>
        <v>0</v>
      </c>
      <c r="W48" s="77">
        <f>IF(OR('Trust - Frontsheet'!AF60="",'Trust - Frontsheet'!AF60="-"),0,('Trust - Frontsheet'!AF60))</f>
        <v>0</v>
      </c>
      <c r="X48" s="77">
        <f>'Trust - Frontsheet'!U60</f>
        <v>0</v>
      </c>
      <c r="Y48" s="77">
        <f>IF(OR('Trust - Frontsheet'!V60="",'Trust - Frontsheet'!V60="-"),0,('Trust - Frontsheet'!V60))</f>
        <v>0</v>
      </c>
      <c r="Z48" s="77">
        <f>IF(OR('Trust - Frontsheet'!W60="",'Trust - Frontsheet'!W60="-"),0,('Trust - Frontsheet'!W60))</f>
        <v>0</v>
      </c>
      <c r="AA48" s="77">
        <f>IF(OR('Trust - Frontsheet'!X60="",'Trust - Frontsheet'!X60="-"),0,('Trust - Frontsheet'!X60))</f>
        <v>0</v>
      </c>
      <c r="AB48" s="77">
        <f>IF(OR('Trust - Frontsheet'!Y60="",'Trust - Frontsheet'!Y60="-"),0,('Trust - Frontsheet'!Y60))</f>
        <v>0</v>
      </c>
      <c r="AC48" s="77">
        <f>IF(OR('Trust - Frontsheet'!Z60="",'Trust - Frontsheet'!Z60="-"),0,('Trust - Frontsheet'!Z60))</f>
        <v>0</v>
      </c>
      <c r="AD48" s="77" t="str">
        <f>IF(A48="","",(IF(ISBLANK('Trust - Frontsheet'!F9),"",'Trust - Frontsheet'!F9)))</f>
        <v/>
      </c>
    </row>
    <row r="49" spans="1:30" s="77" customFormat="1" x14ac:dyDescent="0.25">
      <c r="A49" s="77" t="str">
        <f>IF('Trust - Frontsheet'!D61=0,"",IF('Trust - Frontsheet'!D61="","",'Trust - Frontsheet'!D61))</f>
        <v/>
      </c>
      <c r="B49" s="77" t="str">
        <f>IF(ISBLANK('Trust - Frontsheet'!E61),"",'Trust - Frontsheet'!E61)</f>
        <v/>
      </c>
      <c r="C49" s="77" t="str">
        <f>IF(ISBLANK('Trust - Frontsheet'!F61),"","'" &amp; 'Trust - Frontsheet'!F61 &amp; "'")</f>
        <v/>
      </c>
      <c r="D49" s="77" t="str">
        <f>IF(ISBLANK('Trust - Frontsheet'!G61),"",'Trust - Frontsheet'!G61)</f>
        <v/>
      </c>
      <c r="E49" s="77" t="str">
        <f>IF(ISBLANK('Trust - Frontsheet'!H61),"",'Trust - Frontsheet'!H61)</f>
        <v/>
      </c>
      <c r="F49" s="77">
        <f>'Trust - Frontsheet'!I61</f>
        <v>0</v>
      </c>
      <c r="G49" s="77">
        <f>'Trust - Frontsheet'!J61</f>
        <v>0</v>
      </c>
      <c r="H49" s="77">
        <f>'Trust - Frontsheet'!K61</f>
        <v>0</v>
      </c>
      <c r="I49" s="77">
        <f>'Trust - Frontsheet'!L61</f>
        <v>0</v>
      </c>
      <c r="J49" s="77">
        <f>'Trust - Frontsheet'!M61</f>
        <v>0</v>
      </c>
      <c r="K49" s="77">
        <f>'Trust - Frontsheet'!N61</f>
        <v>0</v>
      </c>
      <c r="L49" s="77">
        <f>'Trust - Frontsheet'!O61</f>
        <v>0</v>
      </c>
      <c r="M49" s="77">
        <f>'Trust - Frontsheet'!P61</f>
        <v>0</v>
      </c>
      <c r="N49" s="77">
        <f>'Trust - Frontsheet'!Q61</f>
        <v>0</v>
      </c>
      <c r="O49" s="77">
        <f>'Trust - Frontsheet'!R61</f>
        <v>0</v>
      </c>
      <c r="P49" s="77">
        <f>'Trust - Frontsheet'!S61</f>
        <v>0</v>
      </c>
      <c r="Q49" s="77">
        <f>'Trust - Frontsheet'!T61</f>
        <v>0</v>
      </c>
      <c r="R49" s="77">
        <f>IF(OR('Trust - Frontsheet'!AA61="",'Trust - Frontsheet'!AA61="-"),0,('Trust - Frontsheet'!AA61))</f>
        <v>0</v>
      </c>
      <c r="S49" s="77">
        <f>IF(OR('Trust - Frontsheet'!AB61="",'Trust - Frontsheet'!AB61="-"),0,('Trust - Frontsheet'!AB61))</f>
        <v>0</v>
      </c>
      <c r="T49" s="77">
        <f>IF(OR('Trust - Frontsheet'!AC61="",'Trust - Frontsheet'!AC61="-"),0,('Trust - Frontsheet'!AC61))</f>
        <v>0</v>
      </c>
      <c r="U49" s="77">
        <f>IF(OR('Trust - Frontsheet'!AD61="",'Trust - Frontsheet'!AD61="-"),0,('Trust - Frontsheet'!AD61))</f>
        <v>0</v>
      </c>
      <c r="V49" s="77">
        <f>IF(OR('Trust - Frontsheet'!AE61="",'Trust - Frontsheet'!AE61="-"),0,('Trust - Frontsheet'!AE61))</f>
        <v>0</v>
      </c>
      <c r="W49" s="77">
        <f>IF(OR('Trust - Frontsheet'!AF61="",'Trust - Frontsheet'!AF61="-"),0,('Trust - Frontsheet'!AF61))</f>
        <v>0</v>
      </c>
      <c r="X49" s="77">
        <f>'Trust - Frontsheet'!U61</f>
        <v>0</v>
      </c>
      <c r="Y49" s="77">
        <f>IF(OR('Trust - Frontsheet'!V61="",'Trust - Frontsheet'!V61="-"),0,('Trust - Frontsheet'!V61))</f>
        <v>0</v>
      </c>
      <c r="Z49" s="77">
        <f>IF(OR('Trust - Frontsheet'!W61="",'Trust - Frontsheet'!W61="-"),0,('Trust - Frontsheet'!W61))</f>
        <v>0</v>
      </c>
      <c r="AA49" s="77">
        <f>IF(OR('Trust - Frontsheet'!X61="",'Trust - Frontsheet'!X61="-"),0,('Trust - Frontsheet'!X61))</f>
        <v>0</v>
      </c>
      <c r="AB49" s="77">
        <f>IF(OR('Trust - Frontsheet'!Y61="",'Trust - Frontsheet'!Y61="-"),0,('Trust - Frontsheet'!Y61))</f>
        <v>0</v>
      </c>
      <c r="AC49" s="77">
        <f>IF(OR('Trust - Frontsheet'!Z61="",'Trust - Frontsheet'!Z61="-"),0,('Trust - Frontsheet'!Z61))</f>
        <v>0</v>
      </c>
      <c r="AD49" s="77" t="str">
        <f>IF(A49="","",(IF(ISBLANK('Trust - Frontsheet'!F9),"",'Trust - Frontsheet'!F9)))</f>
        <v/>
      </c>
    </row>
    <row r="50" spans="1:30" s="77" customFormat="1" x14ac:dyDescent="0.25">
      <c r="A50" s="77" t="str">
        <f>IF('Trust - Frontsheet'!D62=0,"",IF('Trust - Frontsheet'!D62="","",'Trust - Frontsheet'!D62))</f>
        <v/>
      </c>
      <c r="B50" s="77" t="str">
        <f>IF(ISBLANK('Trust - Frontsheet'!E62),"",'Trust - Frontsheet'!E62)</f>
        <v/>
      </c>
      <c r="C50" s="77" t="str">
        <f>IF(ISBLANK('Trust - Frontsheet'!F62),"","'" &amp; 'Trust - Frontsheet'!F62 &amp; "'")</f>
        <v/>
      </c>
      <c r="D50" s="77" t="str">
        <f>IF(ISBLANK('Trust - Frontsheet'!G62),"",'Trust - Frontsheet'!G62)</f>
        <v/>
      </c>
      <c r="E50" s="77" t="str">
        <f>IF(ISBLANK('Trust - Frontsheet'!H62),"",'Trust - Frontsheet'!H62)</f>
        <v/>
      </c>
      <c r="F50" s="77">
        <f>'Trust - Frontsheet'!I62</f>
        <v>0</v>
      </c>
      <c r="G50" s="77">
        <f>'Trust - Frontsheet'!J62</f>
        <v>0</v>
      </c>
      <c r="H50" s="77">
        <f>'Trust - Frontsheet'!K62</f>
        <v>0</v>
      </c>
      <c r="I50" s="77">
        <f>'Trust - Frontsheet'!L62</f>
        <v>0</v>
      </c>
      <c r="J50" s="77">
        <f>'Trust - Frontsheet'!M62</f>
        <v>0</v>
      </c>
      <c r="K50" s="77">
        <f>'Trust - Frontsheet'!N62</f>
        <v>0</v>
      </c>
      <c r="L50" s="77">
        <f>'Trust - Frontsheet'!O62</f>
        <v>0</v>
      </c>
      <c r="M50" s="77">
        <f>'Trust - Frontsheet'!P62</f>
        <v>0</v>
      </c>
      <c r="N50" s="77">
        <f>'Trust - Frontsheet'!Q62</f>
        <v>0</v>
      </c>
      <c r="O50" s="77">
        <f>'Trust - Frontsheet'!R62</f>
        <v>0</v>
      </c>
      <c r="P50" s="77">
        <f>'Trust - Frontsheet'!S62</f>
        <v>0</v>
      </c>
      <c r="Q50" s="77">
        <f>'Trust - Frontsheet'!T62</f>
        <v>0</v>
      </c>
      <c r="R50" s="77">
        <f>IF(OR('Trust - Frontsheet'!AA62="",'Trust - Frontsheet'!AA62="-"),0,('Trust - Frontsheet'!AA62))</f>
        <v>0</v>
      </c>
      <c r="S50" s="77">
        <f>IF(OR('Trust - Frontsheet'!AB62="",'Trust - Frontsheet'!AB62="-"),0,('Trust - Frontsheet'!AB62))</f>
        <v>0</v>
      </c>
      <c r="T50" s="77">
        <f>IF(OR('Trust - Frontsheet'!AC62="",'Trust - Frontsheet'!AC62="-"),0,('Trust - Frontsheet'!AC62))</f>
        <v>0</v>
      </c>
      <c r="U50" s="77">
        <f>IF(OR('Trust - Frontsheet'!AD62="",'Trust - Frontsheet'!AD62="-"),0,('Trust - Frontsheet'!AD62))</f>
        <v>0</v>
      </c>
      <c r="V50" s="77">
        <f>IF(OR('Trust - Frontsheet'!AE62="",'Trust - Frontsheet'!AE62="-"),0,('Trust - Frontsheet'!AE62))</f>
        <v>0</v>
      </c>
      <c r="W50" s="77">
        <f>IF(OR('Trust - Frontsheet'!AF62="",'Trust - Frontsheet'!AF62="-"),0,('Trust - Frontsheet'!AF62))</f>
        <v>0</v>
      </c>
      <c r="X50" s="77">
        <f>'Trust - Frontsheet'!U62</f>
        <v>0</v>
      </c>
      <c r="Y50" s="77">
        <f>IF(OR('Trust - Frontsheet'!V62="",'Trust - Frontsheet'!V62="-"),0,('Trust - Frontsheet'!V62))</f>
        <v>0</v>
      </c>
      <c r="Z50" s="77">
        <f>IF(OR('Trust - Frontsheet'!W62="",'Trust - Frontsheet'!W62="-"),0,('Trust - Frontsheet'!W62))</f>
        <v>0</v>
      </c>
      <c r="AA50" s="77">
        <f>IF(OR('Trust - Frontsheet'!X62="",'Trust - Frontsheet'!X62="-"),0,('Trust - Frontsheet'!X62))</f>
        <v>0</v>
      </c>
      <c r="AB50" s="77">
        <f>IF(OR('Trust - Frontsheet'!Y62="",'Trust - Frontsheet'!Y62="-"),0,('Trust - Frontsheet'!Y62))</f>
        <v>0</v>
      </c>
      <c r="AC50" s="77">
        <f>IF(OR('Trust - Frontsheet'!Z62="",'Trust - Frontsheet'!Z62="-"),0,('Trust - Frontsheet'!Z62))</f>
        <v>0</v>
      </c>
      <c r="AD50" s="77" t="str">
        <f>IF(A50="","",(IF(ISBLANK('Trust - Frontsheet'!F9),"",'Trust - Frontsheet'!F9)))</f>
        <v/>
      </c>
    </row>
    <row r="51" spans="1:30" s="77" customFormat="1" x14ac:dyDescent="0.25">
      <c r="A51" s="77" t="str">
        <f>IF('Trust - Frontsheet'!D63=0,"",IF('Trust - Frontsheet'!D63="","",'Trust - Frontsheet'!D63))</f>
        <v/>
      </c>
      <c r="B51" s="77" t="str">
        <f>IF(ISBLANK('Trust - Frontsheet'!E63),"",'Trust - Frontsheet'!E63)</f>
        <v/>
      </c>
      <c r="C51" s="77" t="str">
        <f>IF(ISBLANK('Trust - Frontsheet'!F63),"","'" &amp; 'Trust - Frontsheet'!F63 &amp; "'")</f>
        <v/>
      </c>
      <c r="D51" s="77" t="str">
        <f>IF(ISBLANK('Trust - Frontsheet'!G63),"",'Trust - Frontsheet'!G63)</f>
        <v/>
      </c>
      <c r="E51" s="77" t="str">
        <f>IF(ISBLANK('Trust - Frontsheet'!H63),"",'Trust - Frontsheet'!H63)</f>
        <v/>
      </c>
      <c r="F51" s="77">
        <f>'Trust - Frontsheet'!I63</f>
        <v>0</v>
      </c>
      <c r="G51" s="77">
        <f>'Trust - Frontsheet'!J63</f>
        <v>0</v>
      </c>
      <c r="H51" s="77">
        <f>'Trust - Frontsheet'!K63</f>
        <v>0</v>
      </c>
      <c r="I51" s="77">
        <f>'Trust - Frontsheet'!L63</f>
        <v>0</v>
      </c>
      <c r="J51" s="77">
        <f>'Trust - Frontsheet'!M63</f>
        <v>0</v>
      </c>
      <c r="K51" s="77">
        <f>'Trust - Frontsheet'!N63</f>
        <v>0</v>
      </c>
      <c r="L51" s="77">
        <f>'Trust - Frontsheet'!O63</f>
        <v>0</v>
      </c>
      <c r="M51" s="77">
        <f>'Trust - Frontsheet'!P63</f>
        <v>0</v>
      </c>
      <c r="N51" s="77">
        <f>'Trust - Frontsheet'!Q63</f>
        <v>0</v>
      </c>
      <c r="O51" s="77">
        <f>'Trust - Frontsheet'!R63</f>
        <v>0</v>
      </c>
      <c r="P51" s="77">
        <f>'Trust - Frontsheet'!S63</f>
        <v>0</v>
      </c>
      <c r="Q51" s="77">
        <f>'Trust - Frontsheet'!T63</f>
        <v>0</v>
      </c>
      <c r="R51" s="77">
        <f>IF(OR('Trust - Frontsheet'!AA63="",'Trust - Frontsheet'!AA63="-"),0,('Trust - Frontsheet'!AA63))</f>
        <v>0</v>
      </c>
      <c r="S51" s="77">
        <f>IF(OR('Trust - Frontsheet'!AB63="",'Trust - Frontsheet'!AB63="-"),0,('Trust - Frontsheet'!AB63))</f>
        <v>0</v>
      </c>
      <c r="T51" s="77">
        <f>IF(OR('Trust - Frontsheet'!AC63="",'Trust - Frontsheet'!AC63="-"),0,('Trust - Frontsheet'!AC63))</f>
        <v>0</v>
      </c>
      <c r="U51" s="77">
        <f>IF(OR('Trust - Frontsheet'!AD63="",'Trust - Frontsheet'!AD63="-"),0,('Trust - Frontsheet'!AD63))</f>
        <v>0</v>
      </c>
      <c r="V51" s="77">
        <f>IF(OR('Trust - Frontsheet'!AE63="",'Trust - Frontsheet'!AE63="-"),0,('Trust - Frontsheet'!AE63))</f>
        <v>0</v>
      </c>
      <c r="W51" s="77">
        <f>IF(OR('Trust - Frontsheet'!AF63="",'Trust - Frontsheet'!AF63="-"),0,('Trust - Frontsheet'!AF63))</f>
        <v>0</v>
      </c>
      <c r="X51" s="77">
        <f>'Trust - Frontsheet'!U63</f>
        <v>0</v>
      </c>
      <c r="Y51" s="77">
        <f>IF(OR('Trust - Frontsheet'!V63="",'Trust - Frontsheet'!V63="-"),0,('Trust - Frontsheet'!V63))</f>
        <v>0</v>
      </c>
      <c r="Z51" s="77">
        <f>IF(OR('Trust - Frontsheet'!W63="",'Trust - Frontsheet'!W63="-"),0,('Trust - Frontsheet'!W63))</f>
        <v>0</v>
      </c>
      <c r="AA51" s="77">
        <f>IF(OR('Trust - Frontsheet'!X63="",'Trust - Frontsheet'!X63="-"),0,('Trust - Frontsheet'!X63))</f>
        <v>0</v>
      </c>
      <c r="AB51" s="77">
        <f>IF(OR('Trust - Frontsheet'!Y63="",'Trust - Frontsheet'!Y63="-"),0,('Trust - Frontsheet'!Y63))</f>
        <v>0</v>
      </c>
      <c r="AC51" s="77">
        <f>IF(OR('Trust - Frontsheet'!Z63="",'Trust - Frontsheet'!Z63="-"),0,('Trust - Frontsheet'!Z63))</f>
        <v>0</v>
      </c>
      <c r="AD51" s="77" t="str">
        <f>IF(A51="","",(IF(ISBLANK('Trust - Frontsheet'!F9),"",'Trust - Frontsheet'!F9)))</f>
        <v/>
      </c>
    </row>
    <row r="52" spans="1:30" s="77" customFormat="1" x14ac:dyDescent="0.25">
      <c r="A52" s="77" t="str">
        <f>IF('Trust - Frontsheet'!D64=0,"",IF('Trust - Frontsheet'!D64="","",'Trust - Frontsheet'!D64))</f>
        <v/>
      </c>
      <c r="B52" s="77" t="str">
        <f>IF(ISBLANK('Trust - Frontsheet'!E64),"",'Trust - Frontsheet'!E64)</f>
        <v/>
      </c>
      <c r="C52" s="77" t="str">
        <f>IF(ISBLANK('Trust - Frontsheet'!F64),"","'" &amp; 'Trust - Frontsheet'!F64 &amp; "'")</f>
        <v/>
      </c>
      <c r="D52" s="77" t="str">
        <f>IF(ISBLANK('Trust - Frontsheet'!G64),"",'Trust - Frontsheet'!G64)</f>
        <v/>
      </c>
      <c r="E52" s="77" t="str">
        <f>IF(ISBLANK('Trust - Frontsheet'!H64),"",'Trust - Frontsheet'!H64)</f>
        <v/>
      </c>
      <c r="F52" s="77">
        <f>'Trust - Frontsheet'!I64</f>
        <v>0</v>
      </c>
      <c r="G52" s="77">
        <f>'Trust - Frontsheet'!J64</f>
        <v>0</v>
      </c>
      <c r="H52" s="77">
        <f>'Trust - Frontsheet'!K64</f>
        <v>0</v>
      </c>
      <c r="I52" s="77">
        <f>'Trust - Frontsheet'!L64</f>
        <v>0</v>
      </c>
      <c r="J52" s="77">
        <f>'Trust - Frontsheet'!M64</f>
        <v>0</v>
      </c>
      <c r="K52" s="77">
        <f>'Trust - Frontsheet'!N64</f>
        <v>0</v>
      </c>
      <c r="L52" s="77">
        <f>'Trust - Frontsheet'!O64</f>
        <v>0</v>
      </c>
      <c r="M52" s="77">
        <f>'Trust - Frontsheet'!P64</f>
        <v>0</v>
      </c>
      <c r="N52" s="77">
        <f>'Trust - Frontsheet'!Q64</f>
        <v>0</v>
      </c>
      <c r="O52" s="77">
        <f>'Trust - Frontsheet'!R64</f>
        <v>0</v>
      </c>
      <c r="P52" s="77">
        <f>'Trust - Frontsheet'!S64</f>
        <v>0</v>
      </c>
      <c r="Q52" s="77">
        <f>'Trust - Frontsheet'!T64</f>
        <v>0</v>
      </c>
      <c r="R52" s="77">
        <f>IF(OR('Trust - Frontsheet'!AA64="",'Trust - Frontsheet'!AA64="-"),0,('Trust - Frontsheet'!AA64))</f>
        <v>0</v>
      </c>
      <c r="S52" s="77">
        <f>IF(OR('Trust - Frontsheet'!AB64="",'Trust - Frontsheet'!AB64="-"),0,('Trust - Frontsheet'!AB64))</f>
        <v>0</v>
      </c>
      <c r="T52" s="77">
        <f>IF(OR('Trust - Frontsheet'!AC64="",'Trust - Frontsheet'!AC64="-"),0,('Trust - Frontsheet'!AC64))</f>
        <v>0</v>
      </c>
      <c r="U52" s="77">
        <f>IF(OR('Trust - Frontsheet'!AD64="",'Trust - Frontsheet'!AD64="-"),0,('Trust - Frontsheet'!AD64))</f>
        <v>0</v>
      </c>
      <c r="V52" s="77">
        <f>IF(OR('Trust - Frontsheet'!AE64="",'Trust - Frontsheet'!AE64="-"),0,('Trust - Frontsheet'!AE64))</f>
        <v>0</v>
      </c>
      <c r="W52" s="77">
        <f>IF(OR('Trust - Frontsheet'!AF64="",'Trust - Frontsheet'!AF64="-"),0,('Trust - Frontsheet'!AF64))</f>
        <v>0</v>
      </c>
      <c r="X52" s="77">
        <f>'Trust - Frontsheet'!U64</f>
        <v>0</v>
      </c>
      <c r="Y52" s="77">
        <f>IF(OR('Trust - Frontsheet'!V64="",'Trust - Frontsheet'!V64="-"),0,('Trust - Frontsheet'!V64))</f>
        <v>0</v>
      </c>
      <c r="Z52" s="77">
        <f>IF(OR('Trust - Frontsheet'!W64="",'Trust - Frontsheet'!W64="-"),0,('Trust - Frontsheet'!W64))</f>
        <v>0</v>
      </c>
      <c r="AA52" s="77">
        <f>IF(OR('Trust - Frontsheet'!X64="",'Trust - Frontsheet'!X64="-"),0,('Trust - Frontsheet'!X64))</f>
        <v>0</v>
      </c>
      <c r="AB52" s="77">
        <f>IF(OR('Trust - Frontsheet'!Y64="",'Trust - Frontsheet'!Y64="-"),0,('Trust - Frontsheet'!Y64))</f>
        <v>0</v>
      </c>
      <c r="AC52" s="77">
        <f>IF(OR('Trust - Frontsheet'!Z64="",'Trust - Frontsheet'!Z64="-"),0,('Trust - Frontsheet'!Z64))</f>
        <v>0</v>
      </c>
      <c r="AD52" s="77" t="str">
        <f>IF(A52="","",(IF(ISBLANK('Trust - Frontsheet'!F9),"",'Trust - Frontsheet'!F9)))</f>
        <v/>
      </c>
    </row>
    <row r="53" spans="1:30" s="77" customFormat="1" x14ac:dyDescent="0.25">
      <c r="A53" s="77" t="str">
        <f>IF('Trust - Frontsheet'!D65=0,"",IF('Trust - Frontsheet'!D65="","",'Trust - Frontsheet'!D65))</f>
        <v/>
      </c>
      <c r="B53" s="77" t="str">
        <f>IF(ISBLANK('Trust - Frontsheet'!E65),"",'Trust - Frontsheet'!E65)</f>
        <v/>
      </c>
      <c r="C53" s="77" t="str">
        <f>IF(ISBLANK('Trust - Frontsheet'!F65),"","'" &amp; 'Trust - Frontsheet'!F65 &amp; "'")</f>
        <v/>
      </c>
      <c r="D53" s="77" t="str">
        <f>IF(ISBLANK('Trust - Frontsheet'!G65),"",'Trust - Frontsheet'!G65)</f>
        <v/>
      </c>
      <c r="E53" s="77" t="str">
        <f>IF(ISBLANK('Trust - Frontsheet'!H65),"",'Trust - Frontsheet'!H65)</f>
        <v/>
      </c>
      <c r="F53" s="77">
        <f>'Trust - Frontsheet'!I65</f>
        <v>0</v>
      </c>
      <c r="G53" s="77">
        <f>'Trust - Frontsheet'!J65</f>
        <v>0</v>
      </c>
      <c r="H53" s="77">
        <f>'Trust - Frontsheet'!K65</f>
        <v>0</v>
      </c>
      <c r="I53" s="77">
        <f>'Trust - Frontsheet'!L65</f>
        <v>0</v>
      </c>
      <c r="J53" s="77">
        <f>'Trust - Frontsheet'!M65</f>
        <v>0</v>
      </c>
      <c r="K53" s="77">
        <f>'Trust - Frontsheet'!N65</f>
        <v>0</v>
      </c>
      <c r="L53" s="77">
        <f>'Trust - Frontsheet'!O65</f>
        <v>0</v>
      </c>
      <c r="M53" s="77">
        <f>'Trust - Frontsheet'!P65</f>
        <v>0</v>
      </c>
      <c r="N53" s="77">
        <f>'Trust - Frontsheet'!Q65</f>
        <v>0</v>
      </c>
      <c r="O53" s="77">
        <f>'Trust - Frontsheet'!R65</f>
        <v>0</v>
      </c>
      <c r="P53" s="77">
        <f>'Trust - Frontsheet'!S65</f>
        <v>0</v>
      </c>
      <c r="Q53" s="77">
        <f>'Trust - Frontsheet'!T65</f>
        <v>0</v>
      </c>
      <c r="R53" s="77">
        <f>IF(OR('Trust - Frontsheet'!AA65="",'Trust - Frontsheet'!AA65="-"),0,('Trust - Frontsheet'!AA65))</f>
        <v>0</v>
      </c>
      <c r="S53" s="77">
        <f>IF(OR('Trust - Frontsheet'!AB65="",'Trust - Frontsheet'!AB65="-"),0,('Trust - Frontsheet'!AB65))</f>
        <v>0</v>
      </c>
      <c r="T53" s="77">
        <f>IF(OR('Trust - Frontsheet'!AC65="",'Trust - Frontsheet'!AC65="-"),0,('Trust - Frontsheet'!AC65))</f>
        <v>0</v>
      </c>
      <c r="U53" s="77">
        <f>IF(OR('Trust - Frontsheet'!AD65="",'Trust - Frontsheet'!AD65="-"),0,('Trust - Frontsheet'!AD65))</f>
        <v>0</v>
      </c>
      <c r="V53" s="77">
        <f>IF(OR('Trust - Frontsheet'!AE65="",'Trust - Frontsheet'!AE65="-"),0,('Trust - Frontsheet'!AE65))</f>
        <v>0</v>
      </c>
      <c r="W53" s="77">
        <f>IF(OR('Trust - Frontsheet'!AF65="",'Trust - Frontsheet'!AF65="-"),0,('Trust - Frontsheet'!AF65))</f>
        <v>0</v>
      </c>
      <c r="X53" s="77">
        <f>'Trust - Frontsheet'!U65</f>
        <v>0</v>
      </c>
      <c r="Y53" s="77">
        <f>IF(OR('Trust - Frontsheet'!V65="",'Trust - Frontsheet'!V65="-"),0,('Trust - Frontsheet'!V65))</f>
        <v>0</v>
      </c>
      <c r="Z53" s="77">
        <f>IF(OR('Trust - Frontsheet'!W65="",'Trust - Frontsheet'!W65="-"),0,('Trust - Frontsheet'!W65))</f>
        <v>0</v>
      </c>
      <c r="AA53" s="77">
        <f>IF(OR('Trust - Frontsheet'!X65="",'Trust - Frontsheet'!X65="-"),0,('Trust - Frontsheet'!X65))</f>
        <v>0</v>
      </c>
      <c r="AB53" s="77">
        <f>IF(OR('Trust - Frontsheet'!Y65="",'Trust - Frontsheet'!Y65="-"),0,('Trust - Frontsheet'!Y65))</f>
        <v>0</v>
      </c>
      <c r="AC53" s="77">
        <f>IF(OR('Trust - Frontsheet'!Z65="",'Trust - Frontsheet'!Z65="-"),0,('Trust - Frontsheet'!Z65))</f>
        <v>0</v>
      </c>
      <c r="AD53" s="77" t="str">
        <f>IF(A53="","",(IF(ISBLANK('Trust - Frontsheet'!F9),"",'Trust - Frontsheet'!F9)))</f>
        <v/>
      </c>
    </row>
    <row r="54" spans="1:30" s="77" customFormat="1" x14ac:dyDescent="0.25">
      <c r="A54" s="77" t="str">
        <f>IF('Trust - Frontsheet'!D66=0,"",IF('Trust - Frontsheet'!D66="","",'Trust - Frontsheet'!D66))</f>
        <v/>
      </c>
      <c r="B54" s="77" t="str">
        <f>IF(ISBLANK('Trust - Frontsheet'!E66),"",'Trust - Frontsheet'!E66)</f>
        <v/>
      </c>
      <c r="C54" s="77" t="str">
        <f>IF(ISBLANK('Trust - Frontsheet'!F66),"","'" &amp; 'Trust - Frontsheet'!F66 &amp; "'")</f>
        <v/>
      </c>
      <c r="D54" s="77" t="str">
        <f>IF(ISBLANK('Trust - Frontsheet'!G66),"",'Trust - Frontsheet'!G66)</f>
        <v/>
      </c>
      <c r="E54" s="77" t="str">
        <f>IF(ISBLANK('Trust - Frontsheet'!H66),"",'Trust - Frontsheet'!H66)</f>
        <v/>
      </c>
      <c r="F54" s="77">
        <f>'Trust - Frontsheet'!I66</f>
        <v>0</v>
      </c>
      <c r="G54" s="77">
        <f>'Trust - Frontsheet'!J66</f>
        <v>0</v>
      </c>
      <c r="H54" s="77">
        <f>'Trust - Frontsheet'!K66</f>
        <v>0</v>
      </c>
      <c r="I54" s="77">
        <f>'Trust - Frontsheet'!L66</f>
        <v>0</v>
      </c>
      <c r="J54" s="77">
        <f>'Trust - Frontsheet'!M66</f>
        <v>0</v>
      </c>
      <c r="K54" s="77">
        <f>'Trust - Frontsheet'!N66</f>
        <v>0</v>
      </c>
      <c r="L54" s="77">
        <f>'Trust - Frontsheet'!O66</f>
        <v>0</v>
      </c>
      <c r="M54" s="77">
        <f>'Trust - Frontsheet'!P66</f>
        <v>0</v>
      </c>
      <c r="N54" s="77">
        <f>'Trust - Frontsheet'!Q66</f>
        <v>0</v>
      </c>
      <c r="O54" s="77">
        <f>'Trust - Frontsheet'!R66</f>
        <v>0</v>
      </c>
      <c r="P54" s="77">
        <f>'Trust - Frontsheet'!S66</f>
        <v>0</v>
      </c>
      <c r="Q54" s="77">
        <f>'Trust - Frontsheet'!T66</f>
        <v>0</v>
      </c>
      <c r="R54" s="77">
        <f>IF(OR('Trust - Frontsheet'!AA66="",'Trust - Frontsheet'!AA66="-"),0,('Trust - Frontsheet'!AA66))</f>
        <v>0</v>
      </c>
      <c r="S54" s="77">
        <f>IF(OR('Trust - Frontsheet'!AB66="",'Trust - Frontsheet'!AB66="-"),0,('Trust - Frontsheet'!AB66))</f>
        <v>0</v>
      </c>
      <c r="T54" s="77">
        <f>IF(OR('Trust - Frontsheet'!AC66="",'Trust - Frontsheet'!AC66="-"),0,('Trust - Frontsheet'!AC66))</f>
        <v>0</v>
      </c>
      <c r="U54" s="77">
        <f>IF(OR('Trust - Frontsheet'!AD66="",'Trust - Frontsheet'!AD66="-"),0,('Trust - Frontsheet'!AD66))</f>
        <v>0</v>
      </c>
      <c r="V54" s="77">
        <f>IF(OR('Trust - Frontsheet'!AE66="",'Trust - Frontsheet'!AE66="-"),0,('Trust - Frontsheet'!AE66))</f>
        <v>0</v>
      </c>
      <c r="W54" s="77">
        <f>IF(OR('Trust - Frontsheet'!AF66="",'Trust - Frontsheet'!AF66="-"),0,('Trust - Frontsheet'!AF66))</f>
        <v>0</v>
      </c>
      <c r="X54" s="77">
        <f>'Trust - Frontsheet'!U66</f>
        <v>0</v>
      </c>
      <c r="Y54" s="77">
        <f>IF(OR('Trust - Frontsheet'!V66="",'Trust - Frontsheet'!V66="-"),0,('Trust - Frontsheet'!V66))</f>
        <v>0</v>
      </c>
      <c r="Z54" s="77">
        <f>IF(OR('Trust - Frontsheet'!W66="",'Trust - Frontsheet'!W66="-"),0,('Trust - Frontsheet'!W66))</f>
        <v>0</v>
      </c>
      <c r="AA54" s="77">
        <f>IF(OR('Trust - Frontsheet'!X66="",'Trust - Frontsheet'!X66="-"),0,('Trust - Frontsheet'!X66))</f>
        <v>0</v>
      </c>
      <c r="AB54" s="77">
        <f>IF(OR('Trust - Frontsheet'!Y66="",'Trust - Frontsheet'!Y66="-"),0,('Trust - Frontsheet'!Y66))</f>
        <v>0</v>
      </c>
      <c r="AC54" s="77">
        <f>IF(OR('Trust - Frontsheet'!Z66="",'Trust - Frontsheet'!Z66="-"),0,('Trust - Frontsheet'!Z66))</f>
        <v>0</v>
      </c>
      <c r="AD54" s="77" t="str">
        <f>IF(A54="","",(IF(ISBLANK('Trust - Frontsheet'!F9),"",'Trust - Frontsheet'!F9)))</f>
        <v/>
      </c>
    </row>
    <row r="55" spans="1:30" s="77" customFormat="1" x14ac:dyDescent="0.25">
      <c r="A55" s="77" t="str">
        <f>IF('Trust - Frontsheet'!D67=0,"",IF('Trust - Frontsheet'!D67="","",'Trust - Frontsheet'!D67))</f>
        <v/>
      </c>
      <c r="B55" s="77" t="str">
        <f>IF(ISBLANK('Trust - Frontsheet'!E67),"",'Trust - Frontsheet'!E67)</f>
        <v/>
      </c>
      <c r="C55" s="77" t="str">
        <f>IF(ISBLANK('Trust - Frontsheet'!F67),"","'" &amp; 'Trust - Frontsheet'!F67 &amp; "'")</f>
        <v/>
      </c>
      <c r="D55" s="77" t="str">
        <f>IF(ISBLANK('Trust - Frontsheet'!G67),"",'Trust - Frontsheet'!G67)</f>
        <v/>
      </c>
      <c r="E55" s="77" t="str">
        <f>IF(ISBLANK('Trust - Frontsheet'!H67),"",'Trust - Frontsheet'!H67)</f>
        <v/>
      </c>
      <c r="F55" s="77">
        <f>'Trust - Frontsheet'!I67</f>
        <v>0</v>
      </c>
      <c r="G55" s="77">
        <f>'Trust - Frontsheet'!J67</f>
        <v>0</v>
      </c>
      <c r="H55" s="77">
        <f>'Trust - Frontsheet'!K67</f>
        <v>0</v>
      </c>
      <c r="I55" s="77">
        <f>'Trust - Frontsheet'!L67</f>
        <v>0</v>
      </c>
      <c r="J55" s="77">
        <f>'Trust - Frontsheet'!M67</f>
        <v>0</v>
      </c>
      <c r="K55" s="77">
        <f>'Trust - Frontsheet'!N67</f>
        <v>0</v>
      </c>
      <c r="L55" s="77">
        <f>'Trust - Frontsheet'!O67</f>
        <v>0</v>
      </c>
      <c r="M55" s="77">
        <f>'Trust - Frontsheet'!P67</f>
        <v>0</v>
      </c>
      <c r="N55" s="77">
        <f>'Trust - Frontsheet'!Q67</f>
        <v>0</v>
      </c>
      <c r="O55" s="77">
        <f>'Trust - Frontsheet'!R67</f>
        <v>0</v>
      </c>
      <c r="P55" s="77">
        <f>'Trust - Frontsheet'!S67</f>
        <v>0</v>
      </c>
      <c r="Q55" s="77">
        <f>'Trust - Frontsheet'!T67</f>
        <v>0</v>
      </c>
      <c r="R55" s="77">
        <f>IF(OR('Trust - Frontsheet'!AA67="",'Trust - Frontsheet'!AA67="-"),0,('Trust - Frontsheet'!AA67))</f>
        <v>0</v>
      </c>
      <c r="S55" s="77">
        <f>IF(OR('Trust - Frontsheet'!AB67="",'Trust - Frontsheet'!AB67="-"),0,('Trust - Frontsheet'!AB67))</f>
        <v>0</v>
      </c>
      <c r="T55" s="77">
        <f>IF(OR('Trust - Frontsheet'!AC67="",'Trust - Frontsheet'!AC67="-"),0,('Trust - Frontsheet'!AC67))</f>
        <v>0</v>
      </c>
      <c r="U55" s="77">
        <f>IF(OR('Trust - Frontsheet'!AD67="",'Trust - Frontsheet'!AD67="-"),0,('Trust - Frontsheet'!AD67))</f>
        <v>0</v>
      </c>
      <c r="V55" s="77">
        <f>IF(OR('Trust - Frontsheet'!AE67="",'Trust - Frontsheet'!AE67="-"),0,('Trust - Frontsheet'!AE67))</f>
        <v>0</v>
      </c>
      <c r="W55" s="77">
        <f>IF(OR('Trust - Frontsheet'!AF67="",'Trust - Frontsheet'!AF67="-"),0,('Trust - Frontsheet'!AF67))</f>
        <v>0</v>
      </c>
      <c r="X55" s="77">
        <f>'Trust - Frontsheet'!U67</f>
        <v>0</v>
      </c>
      <c r="Y55" s="77">
        <f>IF(OR('Trust - Frontsheet'!V67="",'Trust - Frontsheet'!V67="-"),0,('Trust - Frontsheet'!V67))</f>
        <v>0</v>
      </c>
      <c r="Z55" s="77">
        <f>IF(OR('Trust - Frontsheet'!W67="",'Trust - Frontsheet'!W67="-"),0,('Trust - Frontsheet'!W67))</f>
        <v>0</v>
      </c>
      <c r="AA55" s="77">
        <f>IF(OR('Trust - Frontsheet'!X67="",'Trust - Frontsheet'!X67="-"),0,('Trust - Frontsheet'!X67))</f>
        <v>0</v>
      </c>
      <c r="AB55" s="77">
        <f>IF(OR('Trust - Frontsheet'!Y67="",'Trust - Frontsheet'!Y67="-"),0,('Trust - Frontsheet'!Y67))</f>
        <v>0</v>
      </c>
      <c r="AC55" s="77">
        <f>IF(OR('Trust - Frontsheet'!Z67="",'Trust - Frontsheet'!Z67="-"),0,('Trust - Frontsheet'!Z67))</f>
        <v>0</v>
      </c>
      <c r="AD55" s="77" t="str">
        <f>IF(A55="","",(IF(ISBLANK('Trust - Frontsheet'!F9),"",'Trust - Frontsheet'!F9)))</f>
        <v/>
      </c>
    </row>
    <row r="56" spans="1:30" s="77" customFormat="1" x14ac:dyDescent="0.25">
      <c r="A56" s="77" t="str">
        <f>IF('Trust - Frontsheet'!D68=0,"",IF('Trust - Frontsheet'!D68="","",'Trust - Frontsheet'!D68))</f>
        <v/>
      </c>
      <c r="B56" s="77" t="str">
        <f>IF(ISBLANK('Trust - Frontsheet'!E68),"",'Trust - Frontsheet'!E68)</f>
        <v/>
      </c>
      <c r="C56" s="77" t="str">
        <f>IF(ISBLANK('Trust - Frontsheet'!F68),"","'" &amp; 'Trust - Frontsheet'!F68 &amp; "'")</f>
        <v/>
      </c>
      <c r="D56" s="77" t="str">
        <f>IF(ISBLANK('Trust - Frontsheet'!G68),"",'Trust - Frontsheet'!G68)</f>
        <v/>
      </c>
      <c r="E56" s="77" t="str">
        <f>IF(ISBLANK('Trust - Frontsheet'!H68),"",'Trust - Frontsheet'!H68)</f>
        <v/>
      </c>
      <c r="F56" s="77">
        <f>'Trust - Frontsheet'!I68</f>
        <v>0</v>
      </c>
      <c r="G56" s="77">
        <f>'Trust - Frontsheet'!J68</f>
        <v>0</v>
      </c>
      <c r="H56" s="77">
        <f>'Trust - Frontsheet'!K68</f>
        <v>0</v>
      </c>
      <c r="I56" s="77">
        <f>'Trust - Frontsheet'!L68</f>
        <v>0</v>
      </c>
      <c r="J56" s="77">
        <f>'Trust - Frontsheet'!M68</f>
        <v>0</v>
      </c>
      <c r="K56" s="77">
        <f>'Trust - Frontsheet'!N68</f>
        <v>0</v>
      </c>
      <c r="L56" s="77">
        <f>'Trust - Frontsheet'!O68</f>
        <v>0</v>
      </c>
      <c r="M56" s="77">
        <f>'Trust - Frontsheet'!P68</f>
        <v>0</v>
      </c>
      <c r="N56" s="77">
        <f>'Trust - Frontsheet'!Q68</f>
        <v>0</v>
      </c>
      <c r="O56" s="77">
        <f>'Trust - Frontsheet'!R68</f>
        <v>0</v>
      </c>
      <c r="P56" s="77">
        <f>'Trust - Frontsheet'!S68</f>
        <v>0</v>
      </c>
      <c r="Q56" s="77">
        <f>'Trust - Frontsheet'!T68</f>
        <v>0</v>
      </c>
      <c r="R56" s="77">
        <f>IF(OR('Trust - Frontsheet'!AA68="",'Trust - Frontsheet'!AA68="-"),0,('Trust - Frontsheet'!AA68))</f>
        <v>0</v>
      </c>
      <c r="S56" s="77">
        <f>IF(OR('Trust - Frontsheet'!AB68="",'Trust - Frontsheet'!AB68="-"),0,('Trust - Frontsheet'!AB68))</f>
        <v>0</v>
      </c>
      <c r="T56" s="77">
        <f>IF(OR('Trust - Frontsheet'!AC68="",'Trust - Frontsheet'!AC68="-"),0,('Trust - Frontsheet'!AC68))</f>
        <v>0</v>
      </c>
      <c r="U56" s="77">
        <f>IF(OR('Trust - Frontsheet'!AD68="",'Trust - Frontsheet'!AD68="-"),0,('Trust - Frontsheet'!AD68))</f>
        <v>0</v>
      </c>
      <c r="V56" s="77">
        <f>IF(OR('Trust - Frontsheet'!AE68="",'Trust - Frontsheet'!AE68="-"),0,('Trust - Frontsheet'!AE68))</f>
        <v>0</v>
      </c>
      <c r="W56" s="77">
        <f>IF(OR('Trust - Frontsheet'!AF68="",'Trust - Frontsheet'!AF68="-"),0,('Trust - Frontsheet'!AF68))</f>
        <v>0</v>
      </c>
      <c r="X56" s="77">
        <f>'Trust - Frontsheet'!U68</f>
        <v>0</v>
      </c>
      <c r="Y56" s="77">
        <f>IF(OR('Trust - Frontsheet'!V68="",'Trust - Frontsheet'!V68="-"),0,('Trust - Frontsheet'!V68))</f>
        <v>0</v>
      </c>
      <c r="Z56" s="77">
        <f>IF(OR('Trust - Frontsheet'!W68="",'Trust - Frontsheet'!W68="-"),0,('Trust - Frontsheet'!W68))</f>
        <v>0</v>
      </c>
      <c r="AA56" s="77">
        <f>IF(OR('Trust - Frontsheet'!X68="",'Trust - Frontsheet'!X68="-"),0,('Trust - Frontsheet'!X68))</f>
        <v>0</v>
      </c>
      <c r="AB56" s="77">
        <f>IF(OR('Trust - Frontsheet'!Y68="",'Trust - Frontsheet'!Y68="-"),0,('Trust - Frontsheet'!Y68))</f>
        <v>0</v>
      </c>
      <c r="AC56" s="77">
        <f>IF(OR('Trust - Frontsheet'!Z68="",'Trust - Frontsheet'!Z68="-"),0,('Trust - Frontsheet'!Z68))</f>
        <v>0</v>
      </c>
      <c r="AD56" s="77" t="str">
        <f>IF(A56="","",(IF(ISBLANK('Trust - Frontsheet'!F9),"",'Trust - Frontsheet'!F9)))</f>
        <v/>
      </c>
    </row>
    <row r="57" spans="1:30" s="77" customFormat="1" x14ac:dyDescent="0.25">
      <c r="A57" s="77" t="str">
        <f>IF('Trust - Frontsheet'!D69=0,"",IF('Trust - Frontsheet'!D69="","",'Trust - Frontsheet'!D69))</f>
        <v/>
      </c>
      <c r="B57" s="77" t="str">
        <f>IF(ISBLANK('Trust - Frontsheet'!E69),"",'Trust - Frontsheet'!E69)</f>
        <v/>
      </c>
      <c r="C57" s="77" t="str">
        <f>IF(ISBLANK('Trust - Frontsheet'!F69),"","'" &amp; 'Trust - Frontsheet'!F69 &amp; "'")</f>
        <v/>
      </c>
      <c r="D57" s="77" t="str">
        <f>IF(ISBLANK('Trust - Frontsheet'!G69),"",'Trust - Frontsheet'!G69)</f>
        <v/>
      </c>
      <c r="E57" s="77" t="str">
        <f>IF(ISBLANK('Trust - Frontsheet'!H69),"",'Trust - Frontsheet'!H69)</f>
        <v/>
      </c>
      <c r="F57" s="77">
        <f>'Trust - Frontsheet'!I69</f>
        <v>0</v>
      </c>
      <c r="G57" s="77">
        <f>'Trust - Frontsheet'!J69</f>
        <v>0</v>
      </c>
      <c r="H57" s="77">
        <f>'Trust - Frontsheet'!K69</f>
        <v>0</v>
      </c>
      <c r="I57" s="77">
        <f>'Trust - Frontsheet'!L69</f>
        <v>0</v>
      </c>
      <c r="J57" s="77">
        <f>'Trust - Frontsheet'!M69</f>
        <v>0</v>
      </c>
      <c r="K57" s="77">
        <f>'Trust - Frontsheet'!N69</f>
        <v>0</v>
      </c>
      <c r="L57" s="77">
        <f>'Trust - Frontsheet'!O69</f>
        <v>0</v>
      </c>
      <c r="M57" s="77">
        <f>'Trust - Frontsheet'!P69</f>
        <v>0</v>
      </c>
      <c r="N57" s="77">
        <f>'Trust - Frontsheet'!Q69</f>
        <v>0</v>
      </c>
      <c r="O57" s="77">
        <f>'Trust - Frontsheet'!R69</f>
        <v>0</v>
      </c>
      <c r="P57" s="77">
        <f>'Trust - Frontsheet'!S69</f>
        <v>0</v>
      </c>
      <c r="Q57" s="77">
        <f>'Trust - Frontsheet'!T69</f>
        <v>0</v>
      </c>
      <c r="R57" s="77">
        <f>IF(OR('Trust - Frontsheet'!AA69="",'Trust - Frontsheet'!AA69="-"),0,('Trust - Frontsheet'!AA69))</f>
        <v>0</v>
      </c>
      <c r="S57" s="77">
        <f>IF(OR('Trust - Frontsheet'!AB69="",'Trust - Frontsheet'!AB69="-"),0,('Trust - Frontsheet'!AB69))</f>
        <v>0</v>
      </c>
      <c r="T57" s="77">
        <f>IF(OR('Trust - Frontsheet'!AC69="",'Trust - Frontsheet'!AC69="-"),0,('Trust - Frontsheet'!AC69))</f>
        <v>0</v>
      </c>
      <c r="U57" s="77">
        <f>IF(OR('Trust - Frontsheet'!AD69="",'Trust - Frontsheet'!AD69="-"),0,('Trust - Frontsheet'!AD69))</f>
        <v>0</v>
      </c>
      <c r="V57" s="77">
        <f>IF(OR('Trust - Frontsheet'!AE69="",'Trust - Frontsheet'!AE69="-"),0,('Trust - Frontsheet'!AE69))</f>
        <v>0</v>
      </c>
      <c r="W57" s="77">
        <f>IF(OR('Trust - Frontsheet'!AF69="",'Trust - Frontsheet'!AF69="-"),0,('Trust - Frontsheet'!AF69))</f>
        <v>0</v>
      </c>
      <c r="X57" s="77">
        <f>'Trust - Frontsheet'!U69</f>
        <v>0</v>
      </c>
      <c r="Y57" s="77">
        <f>IF(OR('Trust - Frontsheet'!V69="",'Trust - Frontsheet'!V69="-"),0,('Trust - Frontsheet'!V69))</f>
        <v>0</v>
      </c>
      <c r="Z57" s="77">
        <f>IF(OR('Trust - Frontsheet'!W69="",'Trust - Frontsheet'!W69="-"),0,('Trust - Frontsheet'!W69))</f>
        <v>0</v>
      </c>
      <c r="AA57" s="77">
        <f>IF(OR('Trust - Frontsheet'!X69="",'Trust - Frontsheet'!X69="-"),0,('Trust - Frontsheet'!X69))</f>
        <v>0</v>
      </c>
      <c r="AB57" s="77">
        <f>IF(OR('Trust - Frontsheet'!Y69="",'Trust - Frontsheet'!Y69="-"),0,('Trust - Frontsheet'!Y69))</f>
        <v>0</v>
      </c>
      <c r="AC57" s="77">
        <f>IF(OR('Trust - Frontsheet'!Z69="",'Trust - Frontsheet'!Z69="-"),0,('Trust - Frontsheet'!Z69))</f>
        <v>0</v>
      </c>
      <c r="AD57" s="77" t="str">
        <f>IF(A57="","",(IF(ISBLANK('Trust - Frontsheet'!F9),"",'Trust - Frontsheet'!F9)))</f>
        <v/>
      </c>
    </row>
    <row r="58" spans="1:30" s="77" customFormat="1" x14ac:dyDescent="0.25">
      <c r="A58" s="77" t="str">
        <f>IF('Trust - Frontsheet'!D70=0,"",IF('Trust - Frontsheet'!D70="","",'Trust - Frontsheet'!D70))</f>
        <v/>
      </c>
      <c r="B58" s="77" t="str">
        <f>IF(ISBLANK('Trust - Frontsheet'!E70),"",'Trust - Frontsheet'!E70)</f>
        <v/>
      </c>
      <c r="C58" s="77" t="str">
        <f>IF(ISBLANK('Trust - Frontsheet'!F70),"","'" &amp; 'Trust - Frontsheet'!F70 &amp; "'")</f>
        <v/>
      </c>
      <c r="D58" s="77" t="str">
        <f>IF(ISBLANK('Trust - Frontsheet'!G70),"",'Trust - Frontsheet'!G70)</f>
        <v/>
      </c>
      <c r="E58" s="77" t="str">
        <f>IF(ISBLANK('Trust - Frontsheet'!H70),"",'Trust - Frontsheet'!H70)</f>
        <v/>
      </c>
      <c r="F58" s="77">
        <f>'Trust - Frontsheet'!I70</f>
        <v>0</v>
      </c>
      <c r="G58" s="77">
        <f>'Trust - Frontsheet'!J70</f>
        <v>0</v>
      </c>
      <c r="H58" s="77">
        <f>'Trust - Frontsheet'!K70</f>
        <v>0</v>
      </c>
      <c r="I58" s="77">
        <f>'Trust - Frontsheet'!L70</f>
        <v>0</v>
      </c>
      <c r="J58" s="77">
        <f>'Trust - Frontsheet'!M70</f>
        <v>0</v>
      </c>
      <c r="K58" s="77">
        <f>'Trust - Frontsheet'!N70</f>
        <v>0</v>
      </c>
      <c r="L58" s="77">
        <f>'Trust - Frontsheet'!O70</f>
        <v>0</v>
      </c>
      <c r="M58" s="77">
        <f>'Trust - Frontsheet'!P70</f>
        <v>0</v>
      </c>
      <c r="N58" s="77">
        <f>'Trust - Frontsheet'!Q70</f>
        <v>0</v>
      </c>
      <c r="O58" s="77">
        <f>'Trust - Frontsheet'!R70</f>
        <v>0</v>
      </c>
      <c r="P58" s="77">
        <f>'Trust - Frontsheet'!S70</f>
        <v>0</v>
      </c>
      <c r="Q58" s="77">
        <f>'Trust - Frontsheet'!T70</f>
        <v>0</v>
      </c>
      <c r="R58" s="77">
        <f>IF(OR('Trust - Frontsheet'!AA70="",'Trust - Frontsheet'!AA70="-"),0,('Trust - Frontsheet'!AA70))</f>
        <v>0</v>
      </c>
      <c r="S58" s="77">
        <f>IF(OR('Trust - Frontsheet'!AB70="",'Trust - Frontsheet'!AB70="-"),0,('Trust - Frontsheet'!AB70))</f>
        <v>0</v>
      </c>
      <c r="T58" s="77">
        <f>IF(OR('Trust - Frontsheet'!AC70="",'Trust - Frontsheet'!AC70="-"),0,('Trust - Frontsheet'!AC70))</f>
        <v>0</v>
      </c>
      <c r="U58" s="77">
        <f>IF(OR('Trust - Frontsheet'!AD70="",'Trust - Frontsheet'!AD70="-"),0,('Trust - Frontsheet'!AD70))</f>
        <v>0</v>
      </c>
      <c r="V58" s="77">
        <f>IF(OR('Trust - Frontsheet'!AE70="",'Trust - Frontsheet'!AE70="-"),0,('Trust - Frontsheet'!AE70))</f>
        <v>0</v>
      </c>
      <c r="W58" s="77">
        <f>IF(OR('Trust - Frontsheet'!AF70="",'Trust - Frontsheet'!AF70="-"),0,('Trust - Frontsheet'!AF70))</f>
        <v>0</v>
      </c>
      <c r="X58" s="77">
        <f>'Trust - Frontsheet'!U70</f>
        <v>0</v>
      </c>
      <c r="Y58" s="77">
        <f>IF(OR('Trust - Frontsheet'!V70="",'Trust - Frontsheet'!V70="-"),0,('Trust - Frontsheet'!V70))</f>
        <v>0</v>
      </c>
      <c r="Z58" s="77">
        <f>IF(OR('Trust - Frontsheet'!W70="",'Trust - Frontsheet'!W70="-"),0,('Trust - Frontsheet'!W70))</f>
        <v>0</v>
      </c>
      <c r="AA58" s="77">
        <f>IF(OR('Trust - Frontsheet'!X70="",'Trust - Frontsheet'!X70="-"),0,('Trust - Frontsheet'!X70))</f>
        <v>0</v>
      </c>
      <c r="AB58" s="77">
        <f>IF(OR('Trust - Frontsheet'!Y70="",'Trust - Frontsheet'!Y70="-"),0,('Trust - Frontsheet'!Y70))</f>
        <v>0</v>
      </c>
      <c r="AC58" s="77">
        <f>IF(OR('Trust - Frontsheet'!Z70="",'Trust - Frontsheet'!Z70="-"),0,('Trust - Frontsheet'!Z70))</f>
        <v>0</v>
      </c>
      <c r="AD58" s="77" t="str">
        <f>IF(A58="","",(IF(ISBLANK('Trust - Frontsheet'!F9),"",'Trust - Frontsheet'!F9)))</f>
        <v/>
      </c>
    </row>
    <row r="59" spans="1:30" s="77" customFormat="1" x14ac:dyDescent="0.25">
      <c r="A59" s="77" t="str">
        <f>IF('Trust - Frontsheet'!D71=0,"",IF('Trust - Frontsheet'!D71="","",'Trust - Frontsheet'!D71))</f>
        <v/>
      </c>
      <c r="B59" s="77" t="str">
        <f>IF(ISBLANK('Trust - Frontsheet'!E71),"",'Trust - Frontsheet'!E71)</f>
        <v/>
      </c>
      <c r="C59" s="77" t="str">
        <f>IF(ISBLANK('Trust - Frontsheet'!F71),"","'" &amp; 'Trust - Frontsheet'!F71 &amp; "'")</f>
        <v/>
      </c>
      <c r="D59" s="77" t="str">
        <f>IF(ISBLANK('Trust - Frontsheet'!G71),"",'Trust - Frontsheet'!G71)</f>
        <v/>
      </c>
      <c r="E59" s="77" t="str">
        <f>IF(ISBLANK('Trust - Frontsheet'!H71),"",'Trust - Frontsheet'!H71)</f>
        <v/>
      </c>
      <c r="F59" s="77">
        <f>'Trust - Frontsheet'!I71</f>
        <v>0</v>
      </c>
      <c r="G59" s="77">
        <f>'Trust - Frontsheet'!J71</f>
        <v>0</v>
      </c>
      <c r="H59" s="77">
        <f>'Trust - Frontsheet'!K71</f>
        <v>0</v>
      </c>
      <c r="I59" s="77">
        <f>'Trust - Frontsheet'!L71</f>
        <v>0</v>
      </c>
      <c r="J59" s="77">
        <f>'Trust - Frontsheet'!M71</f>
        <v>0</v>
      </c>
      <c r="K59" s="77">
        <f>'Trust - Frontsheet'!N71</f>
        <v>0</v>
      </c>
      <c r="L59" s="77">
        <f>'Trust - Frontsheet'!O71</f>
        <v>0</v>
      </c>
      <c r="M59" s="77">
        <f>'Trust - Frontsheet'!P71</f>
        <v>0</v>
      </c>
      <c r="N59" s="77">
        <f>'Trust - Frontsheet'!Q71</f>
        <v>0</v>
      </c>
      <c r="O59" s="77">
        <f>'Trust - Frontsheet'!R71</f>
        <v>0</v>
      </c>
      <c r="P59" s="77">
        <f>'Trust - Frontsheet'!S71</f>
        <v>0</v>
      </c>
      <c r="Q59" s="77">
        <f>'Trust - Frontsheet'!T71</f>
        <v>0</v>
      </c>
      <c r="R59" s="77">
        <f>IF(OR('Trust - Frontsheet'!AA71="",'Trust - Frontsheet'!AA71="-"),0,('Trust - Frontsheet'!AA71))</f>
        <v>0</v>
      </c>
      <c r="S59" s="77">
        <f>IF(OR('Trust - Frontsheet'!AB71="",'Trust - Frontsheet'!AB71="-"),0,('Trust - Frontsheet'!AB71))</f>
        <v>0</v>
      </c>
      <c r="T59" s="77">
        <f>IF(OR('Trust - Frontsheet'!AC71="",'Trust - Frontsheet'!AC71="-"),0,('Trust - Frontsheet'!AC71))</f>
        <v>0</v>
      </c>
      <c r="U59" s="77">
        <f>IF(OR('Trust - Frontsheet'!AD71="",'Trust - Frontsheet'!AD71="-"),0,('Trust - Frontsheet'!AD71))</f>
        <v>0</v>
      </c>
      <c r="V59" s="77">
        <f>IF(OR('Trust - Frontsheet'!AE71="",'Trust - Frontsheet'!AE71="-"),0,('Trust - Frontsheet'!AE71))</f>
        <v>0</v>
      </c>
      <c r="W59" s="77">
        <f>IF(OR('Trust - Frontsheet'!AF71="",'Trust - Frontsheet'!AF71="-"),0,('Trust - Frontsheet'!AF71))</f>
        <v>0</v>
      </c>
      <c r="X59" s="77">
        <f>'Trust - Frontsheet'!U71</f>
        <v>0</v>
      </c>
      <c r="Y59" s="77">
        <f>IF(OR('Trust - Frontsheet'!V71="",'Trust - Frontsheet'!V71="-"),0,('Trust - Frontsheet'!V71))</f>
        <v>0</v>
      </c>
      <c r="Z59" s="77">
        <f>IF(OR('Trust - Frontsheet'!W71="",'Trust - Frontsheet'!W71="-"),0,('Trust - Frontsheet'!W71))</f>
        <v>0</v>
      </c>
      <c r="AA59" s="77">
        <f>IF(OR('Trust - Frontsheet'!X71="",'Trust - Frontsheet'!X71="-"),0,('Trust - Frontsheet'!X71))</f>
        <v>0</v>
      </c>
      <c r="AB59" s="77">
        <f>IF(OR('Trust - Frontsheet'!Y71="",'Trust - Frontsheet'!Y71="-"),0,('Trust - Frontsheet'!Y71))</f>
        <v>0</v>
      </c>
      <c r="AC59" s="77">
        <f>IF(OR('Trust - Frontsheet'!Z71="",'Trust - Frontsheet'!Z71="-"),0,('Trust - Frontsheet'!Z71))</f>
        <v>0</v>
      </c>
      <c r="AD59" s="77" t="str">
        <f>IF(A59="","",(IF(ISBLANK('Trust - Frontsheet'!F9),"",'Trust - Frontsheet'!F9)))</f>
        <v/>
      </c>
    </row>
    <row r="60" spans="1:30" s="77" customFormat="1" x14ac:dyDescent="0.25">
      <c r="A60" s="77" t="str">
        <f>IF('Trust - Frontsheet'!D72=0,"",IF('Trust - Frontsheet'!D72="","",'Trust - Frontsheet'!D72))</f>
        <v/>
      </c>
      <c r="B60" s="77" t="str">
        <f>IF(ISBLANK('Trust - Frontsheet'!E72),"",'Trust - Frontsheet'!E72)</f>
        <v/>
      </c>
      <c r="C60" s="77" t="str">
        <f>IF(ISBLANK('Trust - Frontsheet'!F72),"","'" &amp; 'Trust - Frontsheet'!F72 &amp; "'")</f>
        <v/>
      </c>
      <c r="D60" s="77" t="str">
        <f>IF(ISBLANK('Trust - Frontsheet'!G72),"",'Trust - Frontsheet'!G72)</f>
        <v/>
      </c>
      <c r="E60" s="77" t="str">
        <f>IF(ISBLANK('Trust - Frontsheet'!H72),"",'Trust - Frontsheet'!H72)</f>
        <v/>
      </c>
      <c r="F60" s="77">
        <f>'Trust - Frontsheet'!I72</f>
        <v>0</v>
      </c>
      <c r="G60" s="77">
        <f>'Trust - Frontsheet'!J72</f>
        <v>0</v>
      </c>
      <c r="H60" s="77">
        <f>'Trust - Frontsheet'!K72</f>
        <v>0</v>
      </c>
      <c r="I60" s="77">
        <f>'Trust - Frontsheet'!L72</f>
        <v>0</v>
      </c>
      <c r="J60" s="77">
        <f>'Trust - Frontsheet'!M72</f>
        <v>0</v>
      </c>
      <c r="K60" s="77">
        <f>'Trust - Frontsheet'!N72</f>
        <v>0</v>
      </c>
      <c r="L60" s="77">
        <f>'Trust - Frontsheet'!O72</f>
        <v>0</v>
      </c>
      <c r="M60" s="77">
        <f>'Trust - Frontsheet'!P72</f>
        <v>0</v>
      </c>
      <c r="N60" s="77">
        <f>'Trust - Frontsheet'!Q72</f>
        <v>0</v>
      </c>
      <c r="O60" s="77">
        <f>'Trust - Frontsheet'!R72</f>
        <v>0</v>
      </c>
      <c r="P60" s="77">
        <f>'Trust - Frontsheet'!S72</f>
        <v>0</v>
      </c>
      <c r="Q60" s="77">
        <f>'Trust - Frontsheet'!T72</f>
        <v>0</v>
      </c>
      <c r="R60" s="77">
        <f>IF(OR('Trust - Frontsheet'!AA72="",'Trust - Frontsheet'!AA72="-"),0,('Trust - Frontsheet'!AA72))</f>
        <v>0</v>
      </c>
      <c r="S60" s="77">
        <f>IF(OR('Trust - Frontsheet'!AB72="",'Trust - Frontsheet'!AB72="-"),0,('Trust - Frontsheet'!AB72))</f>
        <v>0</v>
      </c>
      <c r="T60" s="77">
        <f>IF(OR('Trust - Frontsheet'!AC72="",'Trust - Frontsheet'!AC72="-"),0,('Trust - Frontsheet'!AC72))</f>
        <v>0</v>
      </c>
      <c r="U60" s="77">
        <f>IF(OR('Trust - Frontsheet'!AD72="",'Trust - Frontsheet'!AD72="-"),0,('Trust - Frontsheet'!AD72))</f>
        <v>0</v>
      </c>
      <c r="V60" s="77">
        <f>IF(OR('Trust - Frontsheet'!AE72="",'Trust - Frontsheet'!AE72="-"),0,('Trust - Frontsheet'!AE72))</f>
        <v>0</v>
      </c>
      <c r="W60" s="77">
        <f>IF(OR('Trust - Frontsheet'!AF72="",'Trust - Frontsheet'!AF72="-"),0,('Trust - Frontsheet'!AF72))</f>
        <v>0</v>
      </c>
      <c r="X60" s="77">
        <f>'Trust - Frontsheet'!U72</f>
        <v>0</v>
      </c>
      <c r="Y60" s="77">
        <f>IF(OR('Trust - Frontsheet'!V72="",'Trust - Frontsheet'!V72="-"),0,('Trust - Frontsheet'!V72))</f>
        <v>0</v>
      </c>
      <c r="Z60" s="77">
        <f>IF(OR('Trust - Frontsheet'!W72="",'Trust - Frontsheet'!W72="-"),0,('Trust - Frontsheet'!W72))</f>
        <v>0</v>
      </c>
      <c r="AA60" s="77">
        <f>IF(OR('Trust - Frontsheet'!X72="",'Trust - Frontsheet'!X72="-"),0,('Trust - Frontsheet'!X72))</f>
        <v>0</v>
      </c>
      <c r="AB60" s="77">
        <f>IF(OR('Trust - Frontsheet'!Y72="",'Trust - Frontsheet'!Y72="-"),0,('Trust - Frontsheet'!Y72))</f>
        <v>0</v>
      </c>
      <c r="AC60" s="77">
        <f>IF(OR('Trust - Frontsheet'!Z72="",'Trust - Frontsheet'!Z72="-"),0,('Trust - Frontsheet'!Z72))</f>
        <v>0</v>
      </c>
      <c r="AD60" s="77" t="str">
        <f>IF(A60="","",(IF(ISBLANK('Trust - Frontsheet'!F9),"",'Trust - Frontsheet'!F9)))</f>
        <v/>
      </c>
    </row>
    <row r="61" spans="1:30" s="77" customFormat="1" x14ac:dyDescent="0.25">
      <c r="A61" s="77" t="str">
        <f>IF('Trust - Frontsheet'!D73=0,"",IF('Trust - Frontsheet'!D73="","",'Trust - Frontsheet'!D73))</f>
        <v/>
      </c>
      <c r="B61" s="77" t="str">
        <f>IF(ISBLANK('Trust - Frontsheet'!E73),"",'Trust - Frontsheet'!E73)</f>
        <v/>
      </c>
      <c r="C61" s="77" t="str">
        <f>IF(ISBLANK('Trust - Frontsheet'!F73),"","'" &amp; 'Trust - Frontsheet'!F73 &amp; "'")</f>
        <v/>
      </c>
      <c r="D61" s="77" t="str">
        <f>IF(ISBLANK('Trust - Frontsheet'!G73),"",'Trust - Frontsheet'!G73)</f>
        <v/>
      </c>
      <c r="E61" s="77" t="str">
        <f>IF(ISBLANK('Trust - Frontsheet'!H73),"",'Trust - Frontsheet'!H73)</f>
        <v/>
      </c>
      <c r="F61" s="77">
        <f>'Trust - Frontsheet'!I73</f>
        <v>0</v>
      </c>
      <c r="G61" s="77">
        <f>'Trust - Frontsheet'!J73</f>
        <v>0</v>
      </c>
      <c r="H61" s="77">
        <f>'Trust - Frontsheet'!K73</f>
        <v>0</v>
      </c>
      <c r="I61" s="77">
        <f>'Trust - Frontsheet'!L73</f>
        <v>0</v>
      </c>
      <c r="J61" s="77">
        <f>'Trust - Frontsheet'!M73</f>
        <v>0</v>
      </c>
      <c r="K61" s="77">
        <f>'Trust - Frontsheet'!N73</f>
        <v>0</v>
      </c>
      <c r="L61" s="77">
        <f>'Trust - Frontsheet'!O73</f>
        <v>0</v>
      </c>
      <c r="M61" s="77">
        <f>'Trust - Frontsheet'!P73</f>
        <v>0</v>
      </c>
      <c r="N61" s="77">
        <f>'Trust - Frontsheet'!Q73</f>
        <v>0</v>
      </c>
      <c r="O61" s="77">
        <f>'Trust - Frontsheet'!R73</f>
        <v>0</v>
      </c>
      <c r="P61" s="77">
        <f>'Trust - Frontsheet'!S73</f>
        <v>0</v>
      </c>
      <c r="Q61" s="77">
        <f>'Trust - Frontsheet'!T73</f>
        <v>0</v>
      </c>
      <c r="R61" s="77">
        <f>IF(OR('Trust - Frontsheet'!AA73="",'Trust - Frontsheet'!AA73="-"),0,('Trust - Frontsheet'!AA73))</f>
        <v>0</v>
      </c>
      <c r="S61" s="77">
        <f>IF(OR('Trust - Frontsheet'!AB73="",'Trust - Frontsheet'!AB73="-"),0,('Trust - Frontsheet'!AB73))</f>
        <v>0</v>
      </c>
      <c r="T61" s="77">
        <f>IF(OR('Trust - Frontsheet'!AC73="",'Trust - Frontsheet'!AC73="-"),0,('Trust - Frontsheet'!AC73))</f>
        <v>0</v>
      </c>
      <c r="U61" s="77">
        <f>IF(OR('Trust - Frontsheet'!AD73="",'Trust - Frontsheet'!AD73="-"),0,('Trust - Frontsheet'!AD73))</f>
        <v>0</v>
      </c>
      <c r="V61" s="77">
        <f>IF(OR('Trust - Frontsheet'!AE73="",'Trust - Frontsheet'!AE73="-"),0,('Trust - Frontsheet'!AE73))</f>
        <v>0</v>
      </c>
      <c r="W61" s="77">
        <f>IF(OR('Trust - Frontsheet'!AF73="",'Trust - Frontsheet'!AF73="-"),0,('Trust - Frontsheet'!AF73))</f>
        <v>0</v>
      </c>
      <c r="X61" s="77">
        <f>'Trust - Frontsheet'!U73</f>
        <v>0</v>
      </c>
      <c r="Y61" s="77">
        <f>IF(OR('Trust - Frontsheet'!V73="",'Trust - Frontsheet'!V73="-"),0,('Trust - Frontsheet'!V73))</f>
        <v>0</v>
      </c>
      <c r="Z61" s="77">
        <f>IF(OR('Trust - Frontsheet'!W73="",'Trust - Frontsheet'!W73="-"),0,('Trust - Frontsheet'!W73))</f>
        <v>0</v>
      </c>
      <c r="AA61" s="77">
        <f>IF(OR('Trust - Frontsheet'!X73="",'Trust - Frontsheet'!X73="-"),0,('Trust - Frontsheet'!X73))</f>
        <v>0</v>
      </c>
      <c r="AB61" s="77">
        <f>IF(OR('Trust - Frontsheet'!Y73="",'Trust - Frontsheet'!Y73="-"),0,('Trust - Frontsheet'!Y73))</f>
        <v>0</v>
      </c>
      <c r="AC61" s="77">
        <f>IF(OR('Trust - Frontsheet'!Z73="",'Trust - Frontsheet'!Z73="-"),0,('Trust - Frontsheet'!Z73))</f>
        <v>0</v>
      </c>
      <c r="AD61" s="77" t="str">
        <f>IF(A61="","",(IF(ISBLANK('Trust - Frontsheet'!F9),"",'Trust - Frontsheet'!F9)))</f>
        <v/>
      </c>
    </row>
    <row r="62" spans="1:30" s="77" customFormat="1" x14ac:dyDescent="0.25">
      <c r="A62" s="77" t="str">
        <f>IF('Trust - Frontsheet'!D74=0,"",IF('Trust - Frontsheet'!D74="","",'Trust - Frontsheet'!D74))</f>
        <v/>
      </c>
      <c r="B62" s="77" t="str">
        <f>IF(ISBLANK('Trust - Frontsheet'!E74),"",'Trust - Frontsheet'!E74)</f>
        <v/>
      </c>
      <c r="C62" s="77" t="str">
        <f>IF(ISBLANK('Trust - Frontsheet'!F74),"","'" &amp; 'Trust - Frontsheet'!F74 &amp; "'")</f>
        <v/>
      </c>
      <c r="D62" s="77" t="str">
        <f>IF(ISBLANK('Trust - Frontsheet'!G74),"",'Trust - Frontsheet'!G74)</f>
        <v/>
      </c>
      <c r="E62" s="77" t="str">
        <f>IF(ISBLANK('Trust - Frontsheet'!H74),"",'Trust - Frontsheet'!H74)</f>
        <v/>
      </c>
      <c r="F62" s="77">
        <f>'Trust - Frontsheet'!I74</f>
        <v>0</v>
      </c>
      <c r="G62" s="77">
        <f>'Trust - Frontsheet'!J74</f>
        <v>0</v>
      </c>
      <c r="H62" s="77">
        <f>'Trust - Frontsheet'!K74</f>
        <v>0</v>
      </c>
      <c r="I62" s="77">
        <f>'Trust - Frontsheet'!L74</f>
        <v>0</v>
      </c>
      <c r="J62" s="77">
        <f>'Trust - Frontsheet'!M74</f>
        <v>0</v>
      </c>
      <c r="K62" s="77">
        <f>'Trust - Frontsheet'!N74</f>
        <v>0</v>
      </c>
      <c r="L62" s="77">
        <f>'Trust - Frontsheet'!O74</f>
        <v>0</v>
      </c>
      <c r="M62" s="77">
        <f>'Trust - Frontsheet'!P74</f>
        <v>0</v>
      </c>
      <c r="N62" s="77">
        <f>'Trust - Frontsheet'!Q74</f>
        <v>0</v>
      </c>
      <c r="O62" s="77">
        <f>'Trust - Frontsheet'!R74</f>
        <v>0</v>
      </c>
      <c r="P62" s="77">
        <f>'Trust - Frontsheet'!S74</f>
        <v>0</v>
      </c>
      <c r="Q62" s="77">
        <f>'Trust - Frontsheet'!T74</f>
        <v>0</v>
      </c>
      <c r="R62" s="77">
        <f>IF(OR('Trust - Frontsheet'!AA74="",'Trust - Frontsheet'!AA74="-"),0,('Trust - Frontsheet'!AA74))</f>
        <v>0</v>
      </c>
      <c r="S62" s="77">
        <f>IF(OR('Trust - Frontsheet'!AB74="",'Trust - Frontsheet'!AB74="-"),0,('Trust - Frontsheet'!AB74))</f>
        <v>0</v>
      </c>
      <c r="T62" s="77">
        <f>IF(OR('Trust - Frontsheet'!AC74="",'Trust - Frontsheet'!AC74="-"),0,('Trust - Frontsheet'!AC74))</f>
        <v>0</v>
      </c>
      <c r="U62" s="77">
        <f>IF(OR('Trust - Frontsheet'!AD74="",'Trust - Frontsheet'!AD74="-"),0,('Trust - Frontsheet'!AD74))</f>
        <v>0</v>
      </c>
      <c r="V62" s="77">
        <f>IF(OR('Trust - Frontsheet'!AE74="",'Trust - Frontsheet'!AE74="-"),0,('Trust - Frontsheet'!AE74))</f>
        <v>0</v>
      </c>
      <c r="W62" s="77">
        <f>IF(OR('Trust - Frontsheet'!AF74="",'Trust - Frontsheet'!AF74="-"),0,('Trust - Frontsheet'!AF74))</f>
        <v>0</v>
      </c>
      <c r="X62" s="77">
        <f>'Trust - Frontsheet'!U74</f>
        <v>0</v>
      </c>
      <c r="Y62" s="77">
        <f>IF(OR('Trust - Frontsheet'!V74="",'Trust - Frontsheet'!V74="-"),0,('Trust - Frontsheet'!V74))</f>
        <v>0</v>
      </c>
      <c r="Z62" s="77">
        <f>IF(OR('Trust - Frontsheet'!W74="",'Trust - Frontsheet'!W74="-"),0,('Trust - Frontsheet'!W74))</f>
        <v>0</v>
      </c>
      <c r="AA62" s="77">
        <f>IF(OR('Trust - Frontsheet'!X74="",'Trust - Frontsheet'!X74="-"),0,('Trust - Frontsheet'!X74))</f>
        <v>0</v>
      </c>
      <c r="AB62" s="77">
        <f>IF(OR('Trust - Frontsheet'!Y74="",'Trust - Frontsheet'!Y74="-"),0,('Trust - Frontsheet'!Y74))</f>
        <v>0</v>
      </c>
      <c r="AC62" s="77">
        <f>IF(OR('Trust - Frontsheet'!Z74="",'Trust - Frontsheet'!Z74="-"),0,('Trust - Frontsheet'!Z74))</f>
        <v>0</v>
      </c>
      <c r="AD62" s="77" t="str">
        <f>IF(A62="","",(IF(ISBLANK('Trust - Frontsheet'!F9),"",'Trust - Frontsheet'!F9)))</f>
        <v/>
      </c>
    </row>
    <row r="63" spans="1:30" s="77" customFormat="1" x14ac:dyDescent="0.25">
      <c r="A63" s="77" t="str">
        <f>IF('Trust - Frontsheet'!D75=0,"",IF('Trust - Frontsheet'!D75="","",'Trust - Frontsheet'!D75))</f>
        <v/>
      </c>
      <c r="B63" s="77" t="str">
        <f>IF(ISBLANK('Trust - Frontsheet'!E75),"",'Trust - Frontsheet'!E75)</f>
        <v/>
      </c>
      <c r="C63" s="77" t="str">
        <f>IF(ISBLANK('Trust - Frontsheet'!F75),"","'" &amp; 'Trust - Frontsheet'!F75 &amp; "'")</f>
        <v/>
      </c>
      <c r="D63" s="77" t="str">
        <f>IF(ISBLANK('Trust - Frontsheet'!G75),"",'Trust - Frontsheet'!G75)</f>
        <v/>
      </c>
      <c r="E63" s="77" t="str">
        <f>IF(ISBLANK('Trust - Frontsheet'!H75),"",'Trust - Frontsheet'!H75)</f>
        <v/>
      </c>
      <c r="F63" s="77">
        <f>'Trust - Frontsheet'!I75</f>
        <v>0</v>
      </c>
      <c r="G63" s="77">
        <f>'Trust - Frontsheet'!J75</f>
        <v>0</v>
      </c>
      <c r="H63" s="77">
        <f>'Trust - Frontsheet'!K75</f>
        <v>0</v>
      </c>
      <c r="I63" s="77">
        <f>'Trust - Frontsheet'!L75</f>
        <v>0</v>
      </c>
      <c r="J63" s="77">
        <f>'Trust - Frontsheet'!M75</f>
        <v>0</v>
      </c>
      <c r="K63" s="77">
        <f>'Trust - Frontsheet'!N75</f>
        <v>0</v>
      </c>
      <c r="L63" s="77">
        <f>'Trust - Frontsheet'!O75</f>
        <v>0</v>
      </c>
      <c r="M63" s="77">
        <f>'Trust - Frontsheet'!P75</f>
        <v>0</v>
      </c>
      <c r="N63" s="77">
        <f>'Trust - Frontsheet'!Q75</f>
        <v>0</v>
      </c>
      <c r="O63" s="77">
        <f>'Trust - Frontsheet'!R75</f>
        <v>0</v>
      </c>
      <c r="P63" s="77">
        <f>'Trust - Frontsheet'!S75</f>
        <v>0</v>
      </c>
      <c r="Q63" s="77">
        <f>'Trust - Frontsheet'!T75</f>
        <v>0</v>
      </c>
      <c r="R63" s="77">
        <f>IF(OR('Trust - Frontsheet'!AA75="",'Trust - Frontsheet'!AA75="-"),0,('Trust - Frontsheet'!AA75))</f>
        <v>0</v>
      </c>
      <c r="S63" s="77">
        <f>IF(OR('Trust - Frontsheet'!AB75="",'Trust - Frontsheet'!AB75="-"),0,('Trust - Frontsheet'!AB75))</f>
        <v>0</v>
      </c>
      <c r="T63" s="77">
        <f>IF(OR('Trust - Frontsheet'!AC75="",'Trust - Frontsheet'!AC75="-"),0,('Trust - Frontsheet'!AC75))</f>
        <v>0</v>
      </c>
      <c r="U63" s="77">
        <f>IF(OR('Trust - Frontsheet'!AD75="",'Trust - Frontsheet'!AD75="-"),0,('Trust - Frontsheet'!AD75))</f>
        <v>0</v>
      </c>
      <c r="V63" s="77">
        <f>IF(OR('Trust - Frontsheet'!AE75="",'Trust - Frontsheet'!AE75="-"),0,('Trust - Frontsheet'!AE75))</f>
        <v>0</v>
      </c>
      <c r="W63" s="77">
        <f>IF(OR('Trust - Frontsheet'!AF75="",'Trust - Frontsheet'!AF75="-"),0,('Trust - Frontsheet'!AF75))</f>
        <v>0</v>
      </c>
      <c r="X63" s="77">
        <f>'Trust - Frontsheet'!U75</f>
        <v>0</v>
      </c>
      <c r="Y63" s="77">
        <f>IF(OR('Trust - Frontsheet'!V75="",'Trust - Frontsheet'!V75="-"),0,('Trust - Frontsheet'!V75))</f>
        <v>0</v>
      </c>
      <c r="Z63" s="77">
        <f>IF(OR('Trust - Frontsheet'!W75="",'Trust - Frontsheet'!W75="-"),0,('Trust - Frontsheet'!W75))</f>
        <v>0</v>
      </c>
      <c r="AA63" s="77">
        <f>IF(OR('Trust - Frontsheet'!X75="",'Trust - Frontsheet'!X75="-"),0,('Trust - Frontsheet'!X75))</f>
        <v>0</v>
      </c>
      <c r="AB63" s="77">
        <f>IF(OR('Trust - Frontsheet'!Y75="",'Trust - Frontsheet'!Y75="-"),0,('Trust - Frontsheet'!Y75))</f>
        <v>0</v>
      </c>
      <c r="AC63" s="77">
        <f>IF(OR('Trust - Frontsheet'!Z75="",'Trust - Frontsheet'!Z75="-"),0,('Trust - Frontsheet'!Z75))</f>
        <v>0</v>
      </c>
      <c r="AD63" s="77" t="str">
        <f>IF(A63="","",(IF(ISBLANK('Trust - Frontsheet'!F9),"",'Trust - Frontsheet'!F9)))</f>
        <v/>
      </c>
    </row>
    <row r="64" spans="1:30" s="77" customFormat="1" x14ac:dyDescent="0.25">
      <c r="A64" s="77" t="str">
        <f>IF('Trust - Frontsheet'!D76=0,"",IF('Trust - Frontsheet'!D76="","",'Trust - Frontsheet'!D76))</f>
        <v/>
      </c>
      <c r="B64" s="77" t="str">
        <f>IF(ISBLANK('Trust - Frontsheet'!E76),"",'Trust - Frontsheet'!E76)</f>
        <v/>
      </c>
      <c r="C64" s="77" t="str">
        <f>IF(ISBLANK('Trust - Frontsheet'!F76),"","'" &amp; 'Trust - Frontsheet'!F76 &amp; "'")</f>
        <v/>
      </c>
      <c r="D64" s="77" t="str">
        <f>IF(ISBLANK('Trust - Frontsheet'!G76),"",'Trust - Frontsheet'!G76)</f>
        <v/>
      </c>
      <c r="E64" s="77" t="str">
        <f>IF(ISBLANK('Trust - Frontsheet'!H76),"",'Trust - Frontsheet'!H76)</f>
        <v/>
      </c>
      <c r="F64" s="77">
        <f>'Trust - Frontsheet'!I76</f>
        <v>0</v>
      </c>
      <c r="G64" s="77">
        <f>'Trust - Frontsheet'!J76</f>
        <v>0</v>
      </c>
      <c r="H64" s="77">
        <f>'Trust - Frontsheet'!K76</f>
        <v>0</v>
      </c>
      <c r="I64" s="77">
        <f>'Trust - Frontsheet'!L76</f>
        <v>0</v>
      </c>
      <c r="J64" s="77">
        <f>'Trust - Frontsheet'!M76</f>
        <v>0</v>
      </c>
      <c r="K64" s="77">
        <f>'Trust - Frontsheet'!N76</f>
        <v>0</v>
      </c>
      <c r="L64" s="77">
        <f>'Trust - Frontsheet'!O76</f>
        <v>0</v>
      </c>
      <c r="M64" s="77">
        <f>'Trust - Frontsheet'!P76</f>
        <v>0</v>
      </c>
      <c r="N64" s="77">
        <f>'Trust - Frontsheet'!Q76</f>
        <v>0</v>
      </c>
      <c r="O64" s="77">
        <f>'Trust - Frontsheet'!R76</f>
        <v>0</v>
      </c>
      <c r="P64" s="77">
        <f>'Trust - Frontsheet'!S76</f>
        <v>0</v>
      </c>
      <c r="Q64" s="77">
        <f>'Trust - Frontsheet'!T76</f>
        <v>0</v>
      </c>
      <c r="R64" s="77">
        <f>IF(OR('Trust - Frontsheet'!AA76="",'Trust - Frontsheet'!AA76="-"),0,('Trust - Frontsheet'!AA76))</f>
        <v>0</v>
      </c>
      <c r="S64" s="77">
        <f>IF(OR('Trust - Frontsheet'!AB76="",'Trust - Frontsheet'!AB76="-"),0,('Trust - Frontsheet'!AB76))</f>
        <v>0</v>
      </c>
      <c r="T64" s="77">
        <f>IF(OR('Trust - Frontsheet'!AC76="",'Trust - Frontsheet'!AC76="-"),0,('Trust - Frontsheet'!AC76))</f>
        <v>0</v>
      </c>
      <c r="U64" s="77">
        <f>IF(OR('Trust - Frontsheet'!AD76="",'Trust - Frontsheet'!AD76="-"),0,('Trust - Frontsheet'!AD76))</f>
        <v>0</v>
      </c>
      <c r="V64" s="77">
        <f>IF(OR('Trust - Frontsheet'!AE76="",'Trust - Frontsheet'!AE76="-"),0,('Trust - Frontsheet'!AE76))</f>
        <v>0</v>
      </c>
      <c r="W64" s="77">
        <f>IF(OR('Trust - Frontsheet'!AF76="",'Trust - Frontsheet'!AF76="-"),0,('Trust - Frontsheet'!AF76))</f>
        <v>0</v>
      </c>
      <c r="X64" s="77">
        <f>'Trust - Frontsheet'!U76</f>
        <v>0</v>
      </c>
      <c r="Y64" s="77">
        <f>IF(OR('Trust - Frontsheet'!V76="",'Trust - Frontsheet'!V76="-"),0,('Trust - Frontsheet'!V76))</f>
        <v>0</v>
      </c>
      <c r="Z64" s="77">
        <f>IF(OR('Trust - Frontsheet'!W76="",'Trust - Frontsheet'!W76="-"),0,('Trust - Frontsheet'!W76))</f>
        <v>0</v>
      </c>
      <c r="AA64" s="77">
        <f>IF(OR('Trust - Frontsheet'!X76="",'Trust - Frontsheet'!X76="-"),0,('Trust - Frontsheet'!X76))</f>
        <v>0</v>
      </c>
      <c r="AB64" s="77">
        <f>IF(OR('Trust - Frontsheet'!Y76="",'Trust - Frontsheet'!Y76="-"),0,('Trust - Frontsheet'!Y76))</f>
        <v>0</v>
      </c>
      <c r="AC64" s="77">
        <f>IF(OR('Trust - Frontsheet'!Z76="",'Trust - Frontsheet'!Z76="-"),0,('Trust - Frontsheet'!Z76))</f>
        <v>0</v>
      </c>
      <c r="AD64" s="77" t="str">
        <f>IF(A64="","",(IF(ISBLANK('Trust - Frontsheet'!F9),"",'Trust - Frontsheet'!F9)))</f>
        <v/>
      </c>
    </row>
    <row r="65" spans="1:30" s="77" customFormat="1" x14ac:dyDescent="0.25">
      <c r="A65" s="77" t="str">
        <f>IF('Trust - Frontsheet'!D77=0,"",IF('Trust - Frontsheet'!D77="","",'Trust - Frontsheet'!D77))</f>
        <v/>
      </c>
      <c r="B65" s="77" t="str">
        <f>IF(ISBLANK('Trust - Frontsheet'!E77),"",'Trust - Frontsheet'!E77)</f>
        <v/>
      </c>
      <c r="C65" s="77" t="str">
        <f>IF(ISBLANK('Trust - Frontsheet'!F77),"","'" &amp; 'Trust - Frontsheet'!F77 &amp; "'")</f>
        <v/>
      </c>
      <c r="D65" s="77" t="str">
        <f>IF(ISBLANK('Trust - Frontsheet'!G77),"",'Trust - Frontsheet'!G77)</f>
        <v/>
      </c>
      <c r="E65" s="77" t="str">
        <f>IF(ISBLANK('Trust - Frontsheet'!H77),"",'Trust - Frontsheet'!H77)</f>
        <v/>
      </c>
      <c r="F65" s="77">
        <f>'Trust - Frontsheet'!I77</f>
        <v>0</v>
      </c>
      <c r="G65" s="77">
        <f>'Trust - Frontsheet'!J77</f>
        <v>0</v>
      </c>
      <c r="H65" s="77">
        <f>'Trust - Frontsheet'!K77</f>
        <v>0</v>
      </c>
      <c r="I65" s="77">
        <f>'Trust - Frontsheet'!L77</f>
        <v>0</v>
      </c>
      <c r="J65" s="77">
        <f>'Trust - Frontsheet'!M77</f>
        <v>0</v>
      </c>
      <c r="K65" s="77">
        <f>'Trust - Frontsheet'!N77</f>
        <v>0</v>
      </c>
      <c r="L65" s="77">
        <f>'Trust - Frontsheet'!O77</f>
        <v>0</v>
      </c>
      <c r="M65" s="77">
        <f>'Trust - Frontsheet'!P77</f>
        <v>0</v>
      </c>
      <c r="N65" s="77">
        <f>'Trust - Frontsheet'!Q77</f>
        <v>0</v>
      </c>
      <c r="O65" s="77">
        <f>'Trust - Frontsheet'!R77</f>
        <v>0</v>
      </c>
      <c r="P65" s="77">
        <f>'Trust - Frontsheet'!S77</f>
        <v>0</v>
      </c>
      <c r="Q65" s="77">
        <f>'Trust - Frontsheet'!T77</f>
        <v>0</v>
      </c>
      <c r="R65" s="77">
        <f>IF(OR('Trust - Frontsheet'!AA77="",'Trust - Frontsheet'!AA77="-"),0,('Trust - Frontsheet'!AA77))</f>
        <v>0</v>
      </c>
      <c r="S65" s="77">
        <f>IF(OR('Trust - Frontsheet'!AB77="",'Trust - Frontsheet'!AB77="-"),0,('Trust - Frontsheet'!AB77))</f>
        <v>0</v>
      </c>
      <c r="T65" s="77">
        <f>IF(OR('Trust - Frontsheet'!AC77="",'Trust - Frontsheet'!AC77="-"),0,('Trust - Frontsheet'!AC77))</f>
        <v>0</v>
      </c>
      <c r="U65" s="77">
        <f>IF(OR('Trust - Frontsheet'!AD77="",'Trust - Frontsheet'!AD77="-"),0,('Trust - Frontsheet'!AD77))</f>
        <v>0</v>
      </c>
      <c r="V65" s="77">
        <f>IF(OR('Trust - Frontsheet'!AE77="",'Trust - Frontsheet'!AE77="-"),0,('Trust - Frontsheet'!AE77))</f>
        <v>0</v>
      </c>
      <c r="W65" s="77">
        <f>IF(OR('Trust - Frontsheet'!AF77="",'Trust - Frontsheet'!AF77="-"),0,('Trust - Frontsheet'!AF77))</f>
        <v>0</v>
      </c>
      <c r="X65" s="77">
        <f>'Trust - Frontsheet'!U77</f>
        <v>0</v>
      </c>
      <c r="Y65" s="77">
        <f>IF(OR('Trust - Frontsheet'!V77="",'Trust - Frontsheet'!V77="-"),0,('Trust - Frontsheet'!V77))</f>
        <v>0</v>
      </c>
      <c r="Z65" s="77">
        <f>IF(OR('Trust - Frontsheet'!W77="",'Trust - Frontsheet'!W77="-"),0,('Trust - Frontsheet'!W77))</f>
        <v>0</v>
      </c>
      <c r="AA65" s="77">
        <f>IF(OR('Trust - Frontsheet'!X77="",'Trust - Frontsheet'!X77="-"),0,('Trust - Frontsheet'!X77))</f>
        <v>0</v>
      </c>
      <c r="AB65" s="77">
        <f>IF(OR('Trust - Frontsheet'!Y77="",'Trust - Frontsheet'!Y77="-"),0,('Trust - Frontsheet'!Y77))</f>
        <v>0</v>
      </c>
      <c r="AC65" s="77">
        <f>IF(OR('Trust - Frontsheet'!Z77="",'Trust - Frontsheet'!Z77="-"),0,('Trust - Frontsheet'!Z77))</f>
        <v>0</v>
      </c>
      <c r="AD65" s="77" t="str">
        <f>IF(A65="","",(IF(ISBLANK('Trust - Frontsheet'!F9),"",'Trust - Frontsheet'!F9)))</f>
        <v/>
      </c>
    </row>
    <row r="66" spans="1:30" s="77" customFormat="1" x14ac:dyDescent="0.25">
      <c r="A66" s="77" t="str">
        <f>IF('Trust - Frontsheet'!D78=0,"",IF('Trust - Frontsheet'!D78="","",'Trust - Frontsheet'!D78))</f>
        <v/>
      </c>
      <c r="B66" s="77" t="str">
        <f>IF(ISBLANK('Trust - Frontsheet'!E78),"",'Trust - Frontsheet'!E78)</f>
        <v/>
      </c>
      <c r="C66" s="77" t="str">
        <f>IF(ISBLANK('Trust - Frontsheet'!F78),"","'" &amp; 'Trust - Frontsheet'!F78 &amp; "'")</f>
        <v/>
      </c>
      <c r="D66" s="77" t="str">
        <f>IF(ISBLANK('Trust - Frontsheet'!G78),"",'Trust - Frontsheet'!G78)</f>
        <v/>
      </c>
      <c r="E66" s="77" t="str">
        <f>IF(ISBLANK('Trust - Frontsheet'!H78),"",'Trust - Frontsheet'!H78)</f>
        <v/>
      </c>
      <c r="F66" s="77">
        <f>'Trust - Frontsheet'!I78</f>
        <v>0</v>
      </c>
      <c r="G66" s="77">
        <f>'Trust - Frontsheet'!J78</f>
        <v>0</v>
      </c>
      <c r="H66" s="77">
        <f>'Trust - Frontsheet'!K78</f>
        <v>0</v>
      </c>
      <c r="I66" s="77">
        <f>'Trust - Frontsheet'!L78</f>
        <v>0</v>
      </c>
      <c r="J66" s="77">
        <f>'Trust - Frontsheet'!M78</f>
        <v>0</v>
      </c>
      <c r="K66" s="77">
        <f>'Trust - Frontsheet'!N78</f>
        <v>0</v>
      </c>
      <c r="L66" s="77">
        <f>'Trust - Frontsheet'!O78</f>
        <v>0</v>
      </c>
      <c r="M66" s="77">
        <f>'Trust - Frontsheet'!P78</f>
        <v>0</v>
      </c>
      <c r="N66" s="77">
        <f>'Trust - Frontsheet'!Q78</f>
        <v>0</v>
      </c>
      <c r="O66" s="77">
        <f>'Trust - Frontsheet'!R78</f>
        <v>0</v>
      </c>
      <c r="P66" s="77">
        <f>'Trust - Frontsheet'!S78</f>
        <v>0</v>
      </c>
      <c r="Q66" s="77">
        <f>'Trust - Frontsheet'!T78</f>
        <v>0</v>
      </c>
      <c r="R66" s="77">
        <f>IF(OR('Trust - Frontsheet'!AA78="",'Trust - Frontsheet'!AA78="-"),0,('Trust - Frontsheet'!AA78))</f>
        <v>0</v>
      </c>
      <c r="S66" s="77">
        <f>IF(OR('Trust - Frontsheet'!AB78="",'Trust - Frontsheet'!AB78="-"),0,('Trust - Frontsheet'!AB78))</f>
        <v>0</v>
      </c>
      <c r="T66" s="77">
        <f>IF(OR('Trust - Frontsheet'!AC78="",'Trust - Frontsheet'!AC78="-"),0,('Trust - Frontsheet'!AC78))</f>
        <v>0</v>
      </c>
      <c r="U66" s="77">
        <f>IF(OR('Trust - Frontsheet'!AD78="",'Trust - Frontsheet'!AD78="-"),0,('Trust - Frontsheet'!AD78))</f>
        <v>0</v>
      </c>
      <c r="V66" s="77">
        <f>IF(OR('Trust - Frontsheet'!AE78="",'Trust - Frontsheet'!AE78="-"),0,('Trust - Frontsheet'!AE78))</f>
        <v>0</v>
      </c>
      <c r="W66" s="77">
        <f>IF(OR('Trust - Frontsheet'!AF78="",'Trust - Frontsheet'!AF78="-"),0,('Trust - Frontsheet'!AF78))</f>
        <v>0</v>
      </c>
      <c r="X66" s="77">
        <f>'Trust - Frontsheet'!U78</f>
        <v>0</v>
      </c>
      <c r="Y66" s="77">
        <f>IF(OR('Trust - Frontsheet'!V78="",'Trust - Frontsheet'!V78="-"),0,('Trust - Frontsheet'!V78))</f>
        <v>0</v>
      </c>
      <c r="Z66" s="77">
        <f>IF(OR('Trust - Frontsheet'!W78="",'Trust - Frontsheet'!W78="-"),0,('Trust - Frontsheet'!W78))</f>
        <v>0</v>
      </c>
      <c r="AA66" s="77">
        <f>IF(OR('Trust - Frontsheet'!X78="",'Trust - Frontsheet'!X78="-"),0,('Trust - Frontsheet'!X78))</f>
        <v>0</v>
      </c>
      <c r="AB66" s="77">
        <f>IF(OR('Trust - Frontsheet'!Y78="",'Trust - Frontsheet'!Y78="-"),0,('Trust - Frontsheet'!Y78))</f>
        <v>0</v>
      </c>
      <c r="AC66" s="77">
        <f>IF(OR('Trust - Frontsheet'!Z78="",'Trust - Frontsheet'!Z78="-"),0,('Trust - Frontsheet'!Z78))</f>
        <v>0</v>
      </c>
      <c r="AD66" s="77" t="str">
        <f>IF(A66="","",(IF(ISBLANK('Trust - Frontsheet'!F9),"",'Trust - Frontsheet'!F9)))</f>
        <v/>
      </c>
    </row>
    <row r="67" spans="1:30" s="77" customFormat="1" x14ac:dyDescent="0.25">
      <c r="A67" s="77" t="str">
        <f>IF('Trust - Frontsheet'!D79=0,"",IF('Trust - Frontsheet'!D79="","",'Trust - Frontsheet'!D79))</f>
        <v/>
      </c>
      <c r="B67" s="77" t="str">
        <f>IF(ISBLANK('Trust - Frontsheet'!E79),"",'Trust - Frontsheet'!E79)</f>
        <v/>
      </c>
      <c r="C67" s="77" t="str">
        <f>IF(ISBLANK('Trust - Frontsheet'!F79),"","'" &amp; 'Trust - Frontsheet'!F79 &amp; "'")</f>
        <v/>
      </c>
      <c r="D67" s="77" t="str">
        <f>IF(ISBLANK('Trust - Frontsheet'!G79),"",'Trust - Frontsheet'!G79)</f>
        <v/>
      </c>
      <c r="E67" s="77" t="str">
        <f>IF(ISBLANK('Trust - Frontsheet'!H79),"",'Trust - Frontsheet'!H79)</f>
        <v/>
      </c>
      <c r="F67" s="77">
        <f>'Trust - Frontsheet'!I79</f>
        <v>0</v>
      </c>
      <c r="G67" s="77">
        <f>'Trust - Frontsheet'!J79</f>
        <v>0</v>
      </c>
      <c r="H67" s="77">
        <f>'Trust - Frontsheet'!K79</f>
        <v>0</v>
      </c>
      <c r="I67" s="77">
        <f>'Trust - Frontsheet'!L79</f>
        <v>0</v>
      </c>
      <c r="J67" s="77">
        <f>'Trust - Frontsheet'!M79</f>
        <v>0</v>
      </c>
      <c r="K67" s="77">
        <f>'Trust - Frontsheet'!N79</f>
        <v>0</v>
      </c>
      <c r="L67" s="77">
        <f>'Trust - Frontsheet'!O79</f>
        <v>0</v>
      </c>
      <c r="M67" s="77">
        <f>'Trust - Frontsheet'!P79</f>
        <v>0</v>
      </c>
      <c r="N67" s="77">
        <f>'Trust - Frontsheet'!Q79</f>
        <v>0</v>
      </c>
      <c r="O67" s="77">
        <f>'Trust - Frontsheet'!R79</f>
        <v>0</v>
      </c>
      <c r="P67" s="77">
        <f>'Trust - Frontsheet'!S79</f>
        <v>0</v>
      </c>
      <c r="Q67" s="77">
        <f>'Trust - Frontsheet'!T79</f>
        <v>0</v>
      </c>
      <c r="R67" s="77">
        <f>IF(OR('Trust - Frontsheet'!AA79="",'Trust - Frontsheet'!AA79="-"),0,('Trust - Frontsheet'!AA79))</f>
        <v>0</v>
      </c>
      <c r="S67" s="77">
        <f>IF(OR('Trust - Frontsheet'!AB79="",'Trust - Frontsheet'!AB79="-"),0,('Trust - Frontsheet'!AB79))</f>
        <v>0</v>
      </c>
      <c r="T67" s="77">
        <f>IF(OR('Trust - Frontsheet'!AC79="",'Trust - Frontsheet'!AC79="-"),0,('Trust - Frontsheet'!AC79))</f>
        <v>0</v>
      </c>
      <c r="U67" s="77">
        <f>IF(OR('Trust - Frontsheet'!AD79="",'Trust - Frontsheet'!AD79="-"),0,('Trust - Frontsheet'!AD79))</f>
        <v>0</v>
      </c>
      <c r="V67" s="77">
        <f>IF(OR('Trust - Frontsheet'!AE79="",'Trust - Frontsheet'!AE79="-"),0,('Trust - Frontsheet'!AE79))</f>
        <v>0</v>
      </c>
      <c r="W67" s="77">
        <f>IF(OR('Trust - Frontsheet'!AF79="",'Trust - Frontsheet'!AF79="-"),0,('Trust - Frontsheet'!AF79))</f>
        <v>0</v>
      </c>
      <c r="X67" s="77">
        <f>'Trust - Frontsheet'!U79</f>
        <v>0</v>
      </c>
      <c r="Y67" s="77">
        <f>IF(OR('Trust - Frontsheet'!V79="",'Trust - Frontsheet'!V79="-"),0,('Trust - Frontsheet'!V79))</f>
        <v>0</v>
      </c>
      <c r="Z67" s="77">
        <f>IF(OR('Trust - Frontsheet'!W79="",'Trust - Frontsheet'!W79="-"),0,('Trust - Frontsheet'!W79))</f>
        <v>0</v>
      </c>
      <c r="AA67" s="77">
        <f>IF(OR('Trust - Frontsheet'!X79="",'Trust - Frontsheet'!X79="-"),0,('Trust - Frontsheet'!X79))</f>
        <v>0</v>
      </c>
      <c r="AB67" s="77">
        <f>IF(OR('Trust - Frontsheet'!Y79="",'Trust - Frontsheet'!Y79="-"),0,('Trust - Frontsheet'!Y79))</f>
        <v>0</v>
      </c>
      <c r="AC67" s="77">
        <f>IF(OR('Trust - Frontsheet'!Z79="",'Trust - Frontsheet'!Z79="-"),0,('Trust - Frontsheet'!Z79))</f>
        <v>0</v>
      </c>
      <c r="AD67" s="77" t="str">
        <f>IF(A67="","",(IF(ISBLANK('Trust - Frontsheet'!F9),"",'Trust - Frontsheet'!F9)))</f>
        <v/>
      </c>
    </row>
    <row r="68" spans="1:30" s="77" customFormat="1" x14ac:dyDescent="0.25">
      <c r="A68" s="77" t="str">
        <f>IF('Trust - Frontsheet'!D80=0,"",IF('Trust - Frontsheet'!D80="","",'Trust - Frontsheet'!D80))</f>
        <v/>
      </c>
      <c r="B68" s="77" t="str">
        <f>IF(ISBLANK('Trust - Frontsheet'!E80),"",'Trust - Frontsheet'!E80)</f>
        <v/>
      </c>
      <c r="C68" s="77" t="str">
        <f>IF(ISBLANK('Trust - Frontsheet'!F80),"","'" &amp; 'Trust - Frontsheet'!F80 &amp; "'")</f>
        <v/>
      </c>
      <c r="D68" s="77" t="str">
        <f>IF(ISBLANK('Trust - Frontsheet'!G80),"",'Trust - Frontsheet'!G80)</f>
        <v/>
      </c>
      <c r="E68" s="77" t="str">
        <f>IF(ISBLANK('Trust - Frontsheet'!H80),"",'Trust - Frontsheet'!H80)</f>
        <v/>
      </c>
      <c r="F68" s="77">
        <f>'Trust - Frontsheet'!I80</f>
        <v>0</v>
      </c>
      <c r="G68" s="77">
        <f>'Trust - Frontsheet'!J80</f>
        <v>0</v>
      </c>
      <c r="H68" s="77">
        <f>'Trust - Frontsheet'!K80</f>
        <v>0</v>
      </c>
      <c r="I68" s="77">
        <f>'Trust - Frontsheet'!L80</f>
        <v>0</v>
      </c>
      <c r="J68" s="77">
        <f>'Trust - Frontsheet'!M80</f>
        <v>0</v>
      </c>
      <c r="K68" s="77">
        <f>'Trust - Frontsheet'!N80</f>
        <v>0</v>
      </c>
      <c r="L68" s="77">
        <f>'Trust - Frontsheet'!O80</f>
        <v>0</v>
      </c>
      <c r="M68" s="77">
        <f>'Trust - Frontsheet'!P80</f>
        <v>0</v>
      </c>
      <c r="N68" s="77">
        <f>'Trust - Frontsheet'!Q80</f>
        <v>0</v>
      </c>
      <c r="O68" s="77">
        <f>'Trust - Frontsheet'!R80</f>
        <v>0</v>
      </c>
      <c r="P68" s="77">
        <f>'Trust - Frontsheet'!S80</f>
        <v>0</v>
      </c>
      <c r="Q68" s="77">
        <f>'Trust - Frontsheet'!T80</f>
        <v>0</v>
      </c>
      <c r="R68" s="77">
        <f>IF(OR('Trust - Frontsheet'!AA80="",'Trust - Frontsheet'!AA80="-"),0,('Trust - Frontsheet'!AA80))</f>
        <v>0</v>
      </c>
      <c r="S68" s="77">
        <f>IF(OR('Trust - Frontsheet'!AB80="",'Trust - Frontsheet'!AB80="-"),0,('Trust - Frontsheet'!AB80))</f>
        <v>0</v>
      </c>
      <c r="T68" s="77">
        <f>IF(OR('Trust - Frontsheet'!AC80="",'Trust - Frontsheet'!AC80="-"),0,('Trust - Frontsheet'!AC80))</f>
        <v>0</v>
      </c>
      <c r="U68" s="77">
        <f>IF(OR('Trust - Frontsheet'!AD80="",'Trust - Frontsheet'!AD80="-"),0,('Trust - Frontsheet'!AD80))</f>
        <v>0</v>
      </c>
      <c r="V68" s="77">
        <f>IF(OR('Trust - Frontsheet'!AE80="",'Trust - Frontsheet'!AE80="-"),0,('Trust - Frontsheet'!AE80))</f>
        <v>0</v>
      </c>
      <c r="W68" s="77">
        <f>IF(OR('Trust - Frontsheet'!AF80="",'Trust - Frontsheet'!AF80="-"),0,('Trust - Frontsheet'!AF80))</f>
        <v>0</v>
      </c>
      <c r="X68" s="77">
        <f>'Trust - Frontsheet'!U80</f>
        <v>0</v>
      </c>
      <c r="Y68" s="77">
        <f>IF(OR('Trust - Frontsheet'!V80="",'Trust - Frontsheet'!V80="-"),0,('Trust - Frontsheet'!V80))</f>
        <v>0</v>
      </c>
      <c r="Z68" s="77">
        <f>IF(OR('Trust - Frontsheet'!W80="",'Trust - Frontsheet'!W80="-"),0,('Trust - Frontsheet'!W80))</f>
        <v>0</v>
      </c>
      <c r="AA68" s="77">
        <f>IF(OR('Trust - Frontsheet'!X80="",'Trust - Frontsheet'!X80="-"),0,('Trust - Frontsheet'!X80))</f>
        <v>0</v>
      </c>
      <c r="AB68" s="77">
        <f>IF(OR('Trust - Frontsheet'!Y80="",'Trust - Frontsheet'!Y80="-"),0,('Trust - Frontsheet'!Y80))</f>
        <v>0</v>
      </c>
      <c r="AC68" s="77">
        <f>IF(OR('Trust - Frontsheet'!Z80="",'Trust - Frontsheet'!Z80="-"),0,('Trust - Frontsheet'!Z80))</f>
        <v>0</v>
      </c>
      <c r="AD68" s="77" t="str">
        <f>IF(A68="","",(IF(ISBLANK('Trust - Frontsheet'!F9),"",'Trust - Frontsheet'!F9)))</f>
        <v/>
      </c>
    </row>
    <row r="69" spans="1:30" s="77" customFormat="1" x14ac:dyDescent="0.25">
      <c r="A69" s="77" t="str">
        <f>IF('Trust - Frontsheet'!D81=0,"",IF('Trust - Frontsheet'!D81="","",'Trust - Frontsheet'!D81))</f>
        <v/>
      </c>
      <c r="B69" s="77" t="str">
        <f>IF(ISBLANK('Trust - Frontsheet'!E81),"",'Trust - Frontsheet'!E81)</f>
        <v/>
      </c>
      <c r="C69" s="77" t="str">
        <f>IF(ISBLANK('Trust - Frontsheet'!F81),"","'" &amp; 'Trust - Frontsheet'!F81 &amp; "'")</f>
        <v/>
      </c>
      <c r="D69" s="77" t="str">
        <f>IF(ISBLANK('Trust - Frontsheet'!G81),"",'Trust - Frontsheet'!G81)</f>
        <v/>
      </c>
      <c r="E69" s="77" t="str">
        <f>IF(ISBLANK('Trust - Frontsheet'!H81),"",'Trust - Frontsheet'!H81)</f>
        <v/>
      </c>
      <c r="F69" s="77">
        <f>'Trust - Frontsheet'!I81</f>
        <v>0</v>
      </c>
      <c r="G69" s="77">
        <f>'Trust - Frontsheet'!J81</f>
        <v>0</v>
      </c>
      <c r="H69" s="77">
        <f>'Trust - Frontsheet'!K81</f>
        <v>0</v>
      </c>
      <c r="I69" s="77">
        <f>'Trust - Frontsheet'!L81</f>
        <v>0</v>
      </c>
      <c r="J69" s="77">
        <f>'Trust - Frontsheet'!M81</f>
        <v>0</v>
      </c>
      <c r="K69" s="77">
        <f>'Trust - Frontsheet'!N81</f>
        <v>0</v>
      </c>
      <c r="L69" s="77">
        <f>'Trust - Frontsheet'!O81</f>
        <v>0</v>
      </c>
      <c r="M69" s="77">
        <f>'Trust - Frontsheet'!P81</f>
        <v>0</v>
      </c>
      <c r="N69" s="77">
        <f>'Trust - Frontsheet'!Q81</f>
        <v>0</v>
      </c>
      <c r="O69" s="77">
        <f>'Trust - Frontsheet'!R81</f>
        <v>0</v>
      </c>
      <c r="P69" s="77">
        <f>'Trust - Frontsheet'!S81</f>
        <v>0</v>
      </c>
      <c r="Q69" s="77">
        <f>'Trust - Frontsheet'!T81</f>
        <v>0</v>
      </c>
      <c r="R69" s="77">
        <f>IF(OR('Trust - Frontsheet'!AA81="",'Trust - Frontsheet'!AA81="-"),0,('Trust - Frontsheet'!AA81))</f>
        <v>0</v>
      </c>
      <c r="S69" s="77">
        <f>IF(OR('Trust - Frontsheet'!AB81="",'Trust - Frontsheet'!AB81="-"),0,('Trust - Frontsheet'!AB81))</f>
        <v>0</v>
      </c>
      <c r="T69" s="77">
        <f>IF(OR('Trust - Frontsheet'!AC81="",'Trust - Frontsheet'!AC81="-"),0,('Trust - Frontsheet'!AC81))</f>
        <v>0</v>
      </c>
      <c r="U69" s="77">
        <f>IF(OR('Trust - Frontsheet'!AD81="",'Trust - Frontsheet'!AD81="-"),0,('Trust - Frontsheet'!AD81))</f>
        <v>0</v>
      </c>
      <c r="V69" s="77">
        <f>IF(OR('Trust - Frontsheet'!AE81="",'Trust - Frontsheet'!AE81="-"),0,('Trust - Frontsheet'!AE81))</f>
        <v>0</v>
      </c>
      <c r="W69" s="77">
        <f>IF(OR('Trust - Frontsheet'!AF81="",'Trust - Frontsheet'!AF81="-"),0,('Trust - Frontsheet'!AF81))</f>
        <v>0</v>
      </c>
      <c r="X69" s="77">
        <f>'Trust - Frontsheet'!U81</f>
        <v>0</v>
      </c>
      <c r="Y69" s="77">
        <f>IF(OR('Trust - Frontsheet'!V81="",'Trust - Frontsheet'!V81="-"),0,('Trust - Frontsheet'!V81))</f>
        <v>0</v>
      </c>
      <c r="Z69" s="77">
        <f>IF(OR('Trust - Frontsheet'!W81="",'Trust - Frontsheet'!W81="-"),0,('Trust - Frontsheet'!W81))</f>
        <v>0</v>
      </c>
      <c r="AA69" s="77">
        <f>IF(OR('Trust - Frontsheet'!X81="",'Trust - Frontsheet'!X81="-"),0,('Trust - Frontsheet'!X81))</f>
        <v>0</v>
      </c>
      <c r="AB69" s="77">
        <f>IF(OR('Trust - Frontsheet'!Y81="",'Trust - Frontsheet'!Y81="-"),0,('Trust - Frontsheet'!Y81))</f>
        <v>0</v>
      </c>
      <c r="AC69" s="77">
        <f>IF(OR('Trust - Frontsheet'!Z81="",'Trust - Frontsheet'!Z81="-"),0,('Trust - Frontsheet'!Z81))</f>
        <v>0</v>
      </c>
      <c r="AD69" s="77" t="str">
        <f>IF(A69="","",(IF(ISBLANK('Trust - Frontsheet'!F9),"",'Trust - Frontsheet'!F9)))</f>
        <v/>
      </c>
    </row>
    <row r="70" spans="1:30" s="77" customFormat="1" x14ac:dyDescent="0.25">
      <c r="A70" s="77" t="str">
        <f>IF('Trust - Frontsheet'!D82=0,"",IF('Trust - Frontsheet'!D82="","",'Trust - Frontsheet'!D82))</f>
        <v/>
      </c>
      <c r="B70" s="77" t="str">
        <f>IF(ISBLANK('Trust - Frontsheet'!E82),"",'Trust - Frontsheet'!E82)</f>
        <v/>
      </c>
      <c r="C70" s="77" t="str">
        <f>IF(ISBLANK('Trust - Frontsheet'!F82),"","'" &amp; 'Trust - Frontsheet'!F82 &amp; "'")</f>
        <v/>
      </c>
      <c r="D70" s="77" t="str">
        <f>IF(ISBLANK('Trust - Frontsheet'!G82),"",'Trust - Frontsheet'!G82)</f>
        <v/>
      </c>
      <c r="E70" s="77" t="str">
        <f>IF(ISBLANK('Trust - Frontsheet'!H82),"",'Trust - Frontsheet'!H82)</f>
        <v/>
      </c>
      <c r="F70" s="77">
        <f>'Trust - Frontsheet'!I82</f>
        <v>0</v>
      </c>
      <c r="G70" s="77">
        <f>'Trust - Frontsheet'!J82</f>
        <v>0</v>
      </c>
      <c r="H70" s="77">
        <f>'Trust - Frontsheet'!K82</f>
        <v>0</v>
      </c>
      <c r="I70" s="77">
        <f>'Trust - Frontsheet'!L82</f>
        <v>0</v>
      </c>
      <c r="J70" s="77">
        <f>'Trust - Frontsheet'!M82</f>
        <v>0</v>
      </c>
      <c r="K70" s="77">
        <f>'Trust - Frontsheet'!N82</f>
        <v>0</v>
      </c>
      <c r="L70" s="77">
        <f>'Trust - Frontsheet'!O82</f>
        <v>0</v>
      </c>
      <c r="M70" s="77">
        <f>'Trust - Frontsheet'!P82</f>
        <v>0</v>
      </c>
      <c r="N70" s="77">
        <f>'Trust - Frontsheet'!Q82</f>
        <v>0</v>
      </c>
      <c r="O70" s="77">
        <f>'Trust - Frontsheet'!R82</f>
        <v>0</v>
      </c>
      <c r="P70" s="77">
        <f>'Trust - Frontsheet'!S82</f>
        <v>0</v>
      </c>
      <c r="Q70" s="77">
        <f>'Trust - Frontsheet'!T82</f>
        <v>0</v>
      </c>
      <c r="R70" s="77">
        <f>IF(OR('Trust - Frontsheet'!AA82="",'Trust - Frontsheet'!AA82="-"),0,('Trust - Frontsheet'!AA82))</f>
        <v>0</v>
      </c>
      <c r="S70" s="77">
        <f>IF(OR('Trust - Frontsheet'!AB82="",'Trust - Frontsheet'!AB82="-"),0,('Trust - Frontsheet'!AB82))</f>
        <v>0</v>
      </c>
      <c r="T70" s="77">
        <f>IF(OR('Trust - Frontsheet'!AC82="",'Trust - Frontsheet'!AC82="-"),0,('Trust - Frontsheet'!AC82))</f>
        <v>0</v>
      </c>
      <c r="U70" s="77">
        <f>IF(OR('Trust - Frontsheet'!AD82="",'Trust - Frontsheet'!AD82="-"),0,('Trust - Frontsheet'!AD82))</f>
        <v>0</v>
      </c>
      <c r="V70" s="77">
        <f>IF(OR('Trust - Frontsheet'!AE82="",'Trust - Frontsheet'!AE82="-"),0,('Trust - Frontsheet'!AE82))</f>
        <v>0</v>
      </c>
      <c r="W70" s="77">
        <f>IF(OR('Trust - Frontsheet'!AF82="",'Trust - Frontsheet'!AF82="-"),0,('Trust - Frontsheet'!AF82))</f>
        <v>0</v>
      </c>
      <c r="X70" s="77">
        <f>'Trust - Frontsheet'!U82</f>
        <v>0</v>
      </c>
      <c r="Y70" s="77">
        <f>IF(OR('Trust - Frontsheet'!V82="",'Trust - Frontsheet'!V82="-"),0,('Trust - Frontsheet'!V82))</f>
        <v>0</v>
      </c>
      <c r="Z70" s="77">
        <f>IF(OR('Trust - Frontsheet'!W82="",'Trust - Frontsheet'!W82="-"),0,('Trust - Frontsheet'!W82))</f>
        <v>0</v>
      </c>
      <c r="AA70" s="77">
        <f>IF(OR('Trust - Frontsheet'!X82="",'Trust - Frontsheet'!X82="-"),0,('Trust - Frontsheet'!X82))</f>
        <v>0</v>
      </c>
      <c r="AB70" s="77">
        <f>IF(OR('Trust - Frontsheet'!Y82="",'Trust - Frontsheet'!Y82="-"),0,('Trust - Frontsheet'!Y82))</f>
        <v>0</v>
      </c>
      <c r="AC70" s="77">
        <f>IF(OR('Trust - Frontsheet'!Z82="",'Trust - Frontsheet'!Z82="-"),0,('Trust - Frontsheet'!Z82))</f>
        <v>0</v>
      </c>
      <c r="AD70" s="77" t="str">
        <f>IF(A70="","",(IF(ISBLANK('Trust - Frontsheet'!F9),"",'Trust - Frontsheet'!F9)))</f>
        <v/>
      </c>
    </row>
    <row r="71" spans="1:30" s="77" customFormat="1" x14ac:dyDescent="0.25">
      <c r="A71" s="77" t="str">
        <f>IF('Trust - Frontsheet'!D83=0,"",IF('Trust - Frontsheet'!D83="","",'Trust - Frontsheet'!D83))</f>
        <v/>
      </c>
      <c r="B71" s="77" t="str">
        <f>IF(ISBLANK('Trust - Frontsheet'!E83),"",'Trust - Frontsheet'!E83)</f>
        <v/>
      </c>
      <c r="C71" s="77" t="str">
        <f>IF(ISBLANK('Trust - Frontsheet'!F83),"","'" &amp; 'Trust - Frontsheet'!F83 &amp; "'")</f>
        <v/>
      </c>
      <c r="D71" s="77" t="str">
        <f>IF(ISBLANK('Trust - Frontsheet'!G83),"",'Trust - Frontsheet'!G83)</f>
        <v/>
      </c>
      <c r="E71" s="77" t="str">
        <f>IF(ISBLANK('Trust - Frontsheet'!H83),"",'Trust - Frontsheet'!H83)</f>
        <v/>
      </c>
      <c r="F71" s="77">
        <f>'Trust - Frontsheet'!I83</f>
        <v>0</v>
      </c>
      <c r="G71" s="77">
        <f>'Trust - Frontsheet'!J83</f>
        <v>0</v>
      </c>
      <c r="H71" s="77">
        <f>'Trust - Frontsheet'!K83</f>
        <v>0</v>
      </c>
      <c r="I71" s="77">
        <f>'Trust - Frontsheet'!L83</f>
        <v>0</v>
      </c>
      <c r="J71" s="77">
        <f>'Trust - Frontsheet'!M83</f>
        <v>0</v>
      </c>
      <c r="K71" s="77">
        <f>'Trust - Frontsheet'!N83</f>
        <v>0</v>
      </c>
      <c r="L71" s="77">
        <f>'Trust - Frontsheet'!O83</f>
        <v>0</v>
      </c>
      <c r="M71" s="77">
        <f>'Trust - Frontsheet'!P83</f>
        <v>0</v>
      </c>
      <c r="N71" s="77">
        <f>'Trust - Frontsheet'!Q83</f>
        <v>0</v>
      </c>
      <c r="O71" s="77">
        <f>'Trust - Frontsheet'!R83</f>
        <v>0</v>
      </c>
      <c r="P71" s="77">
        <f>'Trust - Frontsheet'!S83</f>
        <v>0</v>
      </c>
      <c r="Q71" s="77">
        <f>'Trust - Frontsheet'!T83</f>
        <v>0</v>
      </c>
      <c r="R71" s="77">
        <f>IF(OR('Trust - Frontsheet'!AA83="",'Trust - Frontsheet'!AA83="-"),0,('Trust - Frontsheet'!AA83))</f>
        <v>0</v>
      </c>
      <c r="S71" s="77">
        <f>IF(OR('Trust - Frontsheet'!AB83="",'Trust - Frontsheet'!AB83="-"),0,('Trust - Frontsheet'!AB83))</f>
        <v>0</v>
      </c>
      <c r="T71" s="77">
        <f>IF(OR('Trust - Frontsheet'!AC83="",'Trust - Frontsheet'!AC83="-"),0,('Trust - Frontsheet'!AC83))</f>
        <v>0</v>
      </c>
      <c r="U71" s="77">
        <f>IF(OR('Trust - Frontsheet'!AD83="",'Trust - Frontsheet'!AD83="-"),0,('Trust - Frontsheet'!AD83))</f>
        <v>0</v>
      </c>
      <c r="V71" s="77">
        <f>IF(OR('Trust - Frontsheet'!AE83="",'Trust - Frontsheet'!AE83="-"),0,('Trust - Frontsheet'!AE83))</f>
        <v>0</v>
      </c>
      <c r="W71" s="77">
        <f>IF(OR('Trust - Frontsheet'!AF83="",'Trust - Frontsheet'!AF83="-"),0,('Trust - Frontsheet'!AF83))</f>
        <v>0</v>
      </c>
      <c r="X71" s="77">
        <f>'Trust - Frontsheet'!U83</f>
        <v>0</v>
      </c>
      <c r="Y71" s="77">
        <f>IF(OR('Trust - Frontsheet'!V83="",'Trust - Frontsheet'!V83="-"),0,('Trust - Frontsheet'!V83))</f>
        <v>0</v>
      </c>
      <c r="Z71" s="77">
        <f>IF(OR('Trust - Frontsheet'!W83="",'Trust - Frontsheet'!W83="-"),0,('Trust - Frontsheet'!W83))</f>
        <v>0</v>
      </c>
      <c r="AA71" s="77">
        <f>IF(OR('Trust - Frontsheet'!X83="",'Trust - Frontsheet'!X83="-"),0,('Trust - Frontsheet'!X83))</f>
        <v>0</v>
      </c>
      <c r="AB71" s="77">
        <f>IF(OR('Trust - Frontsheet'!Y83="",'Trust - Frontsheet'!Y83="-"),0,('Trust - Frontsheet'!Y83))</f>
        <v>0</v>
      </c>
      <c r="AC71" s="77">
        <f>IF(OR('Trust - Frontsheet'!Z83="",'Trust - Frontsheet'!Z83="-"),0,('Trust - Frontsheet'!Z83))</f>
        <v>0</v>
      </c>
      <c r="AD71" s="77" t="str">
        <f>IF(A71="","",(IF(ISBLANK('Trust - Frontsheet'!F9),"",'Trust - Frontsheet'!F9)))</f>
        <v/>
      </c>
    </row>
    <row r="72" spans="1:30" s="77" customFormat="1" x14ac:dyDescent="0.25">
      <c r="A72" s="77" t="str">
        <f>IF('Trust - Frontsheet'!D84=0,"",IF('Trust - Frontsheet'!D84="","",'Trust - Frontsheet'!D84))</f>
        <v/>
      </c>
      <c r="B72" s="77" t="str">
        <f>IF(ISBLANK('Trust - Frontsheet'!E84),"",'Trust - Frontsheet'!E84)</f>
        <v/>
      </c>
      <c r="C72" s="77" t="str">
        <f>IF(ISBLANK('Trust - Frontsheet'!F84),"","'" &amp; 'Trust - Frontsheet'!F84 &amp; "'")</f>
        <v/>
      </c>
      <c r="D72" s="77" t="str">
        <f>IF(ISBLANK('Trust - Frontsheet'!G84),"",'Trust - Frontsheet'!G84)</f>
        <v/>
      </c>
      <c r="E72" s="77" t="str">
        <f>IF(ISBLANK('Trust - Frontsheet'!H84),"",'Trust - Frontsheet'!H84)</f>
        <v/>
      </c>
      <c r="F72" s="77">
        <f>'Trust - Frontsheet'!I84</f>
        <v>0</v>
      </c>
      <c r="G72" s="77">
        <f>'Trust - Frontsheet'!J84</f>
        <v>0</v>
      </c>
      <c r="H72" s="77">
        <f>'Trust - Frontsheet'!K84</f>
        <v>0</v>
      </c>
      <c r="I72" s="77">
        <f>'Trust - Frontsheet'!L84</f>
        <v>0</v>
      </c>
      <c r="J72" s="77">
        <f>'Trust - Frontsheet'!M84</f>
        <v>0</v>
      </c>
      <c r="K72" s="77">
        <f>'Trust - Frontsheet'!N84</f>
        <v>0</v>
      </c>
      <c r="L72" s="77">
        <f>'Trust - Frontsheet'!O84</f>
        <v>0</v>
      </c>
      <c r="M72" s="77">
        <f>'Trust - Frontsheet'!P84</f>
        <v>0</v>
      </c>
      <c r="N72" s="77">
        <f>'Trust - Frontsheet'!Q84</f>
        <v>0</v>
      </c>
      <c r="O72" s="77">
        <f>'Trust - Frontsheet'!R84</f>
        <v>0</v>
      </c>
      <c r="P72" s="77">
        <f>'Trust - Frontsheet'!S84</f>
        <v>0</v>
      </c>
      <c r="Q72" s="77">
        <f>'Trust - Frontsheet'!T84</f>
        <v>0</v>
      </c>
      <c r="R72" s="77">
        <f>IF(OR('Trust - Frontsheet'!AA84="",'Trust - Frontsheet'!AA84="-"),0,('Trust - Frontsheet'!AA84))</f>
        <v>0</v>
      </c>
      <c r="S72" s="77">
        <f>IF(OR('Trust - Frontsheet'!AB84="",'Trust - Frontsheet'!AB84="-"),0,('Trust - Frontsheet'!AB84))</f>
        <v>0</v>
      </c>
      <c r="T72" s="77">
        <f>IF(OR('Trust - Frontsheet'!AC84="",'Trust - Frontsheet'!AC84="-"),0,('Trust - Frontsheet'!AC84))</f>
        <v>0</v>
      </c>
      <c r="U72" s="77">
        <f>IF(OR('Trust - Frontsheet'!AD84="",'Trust - Frontsheet'!AD84="-"),0,('Trust - Frontsheet'!AD84))</f>
        <v>0</v>
      </c>
      <c r="V72" s="77">
        <f>IF(OR('Trust - Frontsheet'!AE84="",'Trust - Frontsheet'!AE84="-"),0,('Trust - Frontsheet'!AE84))</f>
        <v>0</v>
      </c>
      <c r="W72" s="77">
        <f>IF(OR('Trust - Frontsheet'!AF84="",'Trust - Frontsheet'!AF84="-"),0,('Trust - Frontsheet'!AF84))</f>
        <v>0</v>
      </c>
      <c r="X72" s="77">
        <f>'Trust - Frontsheet'!U84</f>
        <v>0</v>
      </c>
      <c r="Y72" s="77">
        <f>IF(OR('Trust - Frontsheet'!V84="",'Trust - Frontsheet'!V84="-"),0,('Trust - Frontsheet'!V84))</f>
        <v>0</v>
      </c>
      <c r="Z72" s="77">
        <f>IF(OR('Trust - Frontsheet'!W84="",'Trust - Frontsheet'!W84="-"),0,('Trust - Frontsheet'!W84))</f>
        <v>0</v>
      </c>
      <c r="AA72" s="77">
        <f>IF(OR('Trust - Frontsheet'!X84="",'Trust - Frontsheet'!X84="-"),0,('Trust - Frontsheet'!X84))</f>
        <v>0</v>
      </c>
      <c r="AB72" s="77">
        <f>IF(OR('Trust - Frontsheet'!Y84="",'Trust - Frontsheet'!Y84="-"),0,('Trust - Frontsheet'!Y84))</f>
        <v>0</v>
      </c>
      <c r="AC72" s="77">
        <f>IF(OR('Trust - Frontsheet'!Z84="",'Trust - Frontsheet'!Z84="-"),0,('Trust - Frontsheet'!Z84))</f>
        <v>0</v>
      </c>
      <c r="AD72" s="77" t="str">
        <f>IF(A72="","",(IF(ISBLANK('Trust - Frontsheet'!F9),"",'Trust - Frontsheet'!F9)))</f>
        <v/>
      </c>
    </row>
    <row r="73" spans="1:30" s="77" customFormat="1" x14ac:dyDescent="0.25">
      <c r="A73" s="77" t="str">
        <f>IF('Trust - Frontsheet'!D85=0,"",IF('Trust - Frontsheet'!D85="","",'Trust - Frontsheet'!D85))</f>
        <v/>
      </c>
      <c r="B73" s="77" t="str">
        <f>IF(ISBLANK('Trust - Frontsheet'!E85),"",'Trust - Frontsheet'!E85)</f>
        <v/>
      </c>
      <c r="C73" s="77" t="str">
        <f>IF(ISBLANK('Trust - Frontsheet'!F85),"","'" &amp; 'Trust - Frontsheet'!F85 &amp; "'")</f>
        <v/>
      </c>
      <c r="D73" s="77" t="str">
        <f>IF(ISBLANK('Trust - Frontsheet'!G85),"",'Trust - Frontsheet'!G85)</f>
        <v/>
      </c>
      <c r="E73" s="77" t="str">
        <f>IF(ISBLANK('Trust - Frontsheet'!H85),"",'Trust - Frontsheet'!H85)</f>
        <v/>
      </c>
      <c r="F73" s="77">
        <f>'Trust - Frontsheet'!I85</f>
        <v>0</v>
      </c>
      <c r="G73" s="77">
        <f>'Trust - Frontsheet'!J85</f>
        <v>0</v>
      </c>
      <c r="H73" s="77">
        <f>'Trust - Frontsheet'!K85</f>
        <v>0</v>
      </c>
      <c r="I73" s="77">
        <f>'Trust - Frontsheet'!L85</f>
        <v>0</v>
      </c>
      <c r="J73" s="77">
        <f>'Trust - Frontsheet'!M85</f>
        <v>0</v>
      </c>
      <c r="K73" s="77">
        <f>'Trust - Frontsheet'!N85</f>
        <v>0</v>
      </c>
      <c r="L73" s="77">
        <f>'Trust - Frontsheet'!O85</f>
        <v>0</v>
      </c>
      <c r="M73" s="77">
        <f>'Trust - Frontsheet'!P85</f>
        <v>0</v>
      </c>
      <c r="N73" s="77">
        <f>'Trust - Frontsheet'!Q85</f>
        <v>0</v>
      </c>
      <c r="O73" s="77">
        <f>'Trust - Frontsheet'!R85</f>
        <v>0</v>
      </c>
      <c r="P73" s="77">
        <f>'Trust - Frontsheet'!S85</f>
        <v>0</v>
      </c>
      <c r="Q73" s="77">
        <f>'Trust - Frontsheet'!T85</f>
        <v>0</v>
      </c>
      <c r="R73" s="77">
        <f>IF(OR('Trust - Frontsheet'!AA85="",'Trust - Frontsheet'!AA85="-"),0,('Trust - Frontsheet'!AA85))</f>
        <v>0</v>
      </c>
      <c r="S73" s="77">
        <f>IF(OR('Trust - Frontsheet'!AB85="",'Trust - Frontsheet'!AB85="-"),0,('Trust - Frontsheet'!AB85))</f>
        <v>0</v>
      </c>
      <c r="T73" s="77">
        <f>IF(OR('Trust - Frontsheet'!AC85="",'Trust - Frontsheet'!AC85="-"),0,('Trust - Frontsheet'!AC85))</f>
        <v>0</v>
      </c>
      <c r="U73" s="77">
        <f>IF(OR('Trust - Frontsheet'!AD85="",'Trust - Frontsheet'!AD85="-"),0,('Trust - Frontsheet'!AD85))</f>
        <v>0</v>
      </c>
      <c r="V73" s="77">
        <f>IF(OR('Trust - Frontsheet'!AE85="",'Trust - Frontsheet'!AE85="-"),0,('Trust - Frontsheet'!AE85))</f>
        <v>0</v>
      </c>
      <c r="W73" s="77">
        <f>IF(OR('Trust - Frontsheet'!AF85="",'Trust - Frontsheet'!AF85="-"),0,('Trust - Frontsheet'!AF85))</f>
        <v>0</v>
      </c>
      <c r="X73" s="77">
        <f>'Trust - Frontsheet'!U85</f>
        <v>0</v>
      </c>
      <c r="Y73" s="77">
        <f>IF(OR('Trust - Frontsheet'!V85="",'Trust - Frontsheet'!V85="-"),0,('Trust - Frontsheet'!V85))</f>
        <v>0</v>
      </c>
      <c r="Z73" s="77">
        <f>IF(OR('Trust - Frontsheet'!W85="",'Trust - Frontsheet'!W85="-"),0,('Trust - Frontsheet'!W85))</f>
        <v>0</v>
      </c>
      <c r="AA73" s="77">
        <f>IF(OR('Trust - Frontsheet'!X85="",'Trust - Frontsheet'!X85="-"),0,('Trust - Frontsheet'!X85))</f>
        <v>0</v>
      </c>
      <c r="AB73" s="77">
        <f>IF(OR('Trust - Frontsheet'!Y85="",'Trust - Frontsheet'!Y85="-"),0,('Trust - Frontsheet'!Y85))</f>
        <v>0</v>
      </c>
      <c r="AC73" s="77">
        <f>IF(OR('Trust - Frontsheet'!Z85="",'Trust - Frontsheet'!Z85="-"),0,('Trust - Frontsheet'!Z85))</f>
        <v>0</v>
      </c>
      <c r="AD73" s="77" t="str">
        <f>IF(A73="","",(IF(ISBLANK('Trust - Frontsheet'!F9),"",'Trust - Frontsheet'!F9)))</f>
        <v/>
      </c>
    </row>
    <row r="74" spans="1:30" s="77" customFormat="1" x14ac:dyDescent="0.25">
      <c r="A74" s="77" t="str">
        <f>IF('Trust - Frontsheet'!D86=0,"",IF('Trust - Frontsheet'!D86="","",'Trust - Frontsheet'!D86))</f>
        <v/>
      </c>
      <c r="B74" s="77" t="str">
        <f>IF(ISBLANK('Trust - Frontsheet'!E86),"",'Trust - Frontsheet'!E86)</f>
        <v/>
      </c>
      <c r="C74" s="77" t="str">
        <f>IF(ISBLANK('Trust - Frontsheet'!F86),"","'" &amp; 'Trust - Frontsheet'!F86 &amp; "'")</f>
        <v/>
      </c>
      <c r="D74" s="77" t="str">
        <f>IF(ISBLANK('Trust - Frontsheet'!G86),"",'Trust - Frontsheet'!G86)</f>
        <v/>
      </c>
      <c r="E74" s="77" t="str">
        <f>IF(ISBLANK('Trust - Frontsheet'!H86),"",'Trust - Frontsheet'!H86)</f>
        <v/>
      </c>
      <c r="F74" s="77">
        <f>'Trust - Frontsheet'!I86</f>
        <v>0</v>
      </c>
      <c r="G74" s="77">
        <f>'Trust - Frontsheet'!J86</f>
        <v>0</v>
      </c>
      <c r="H74" s="77">
        <f>'Trust - Frontsheet'!K86</f>
        <v>0</v>
      </c>
      <c r="I74" s="77">
        <f>'Trust - Frontsheet'!L86</f>
        <v>0</v>
      </c>
      <c r="J74" s="77">
        <f>'Trust - Frontsheet'!M86</f>
        <v>0</v>
      </c>
      <c r="K74" s="77">
        <f>'Trust - Frontsheet'!N86</f>
        <v>0</v>
      </c>
      <c r="L74" s="77">
        <f>'Trust - Frontsheet'!O86</f>
        <v>0</v>
      </c>
      <c r="M74" s="77">
        <f>'Trust - Frontsheet'!P86</f>
        <v>0</v>
      </c>
      <c r="N74" s="77">
        <f>'Trust - Frontsheet'!Q86</f>
        <v>0</v>
      </c>
      <c r="O74" s="77">
        <f>'Trust - Frontsheet'!R86</f>
        <v>0</v>
      </c>
      <c r="P74" s="77">
        <f>'Trust - Frontsheet'!S86</f>
        <v>0</v>
      </c>
      <c r="Q74" s="77">
        <f>'Trust - Frontsheet'!T86</f>
        <v>0</v>
      </c>
      <c r="R74" s="77">
        <f>IF(OR('Trust - Frontsheet'!AA86="",'Trust - Frontsheet'!AA86="-"),0,('Trust - Frontsheet'!AA86))</f>
        <v>0</v>
      </c>
      <c r="S74" s="77">
        <f>IF(OR('Trust - Frontsheet'!AB86="",'Trust - Frontsheet'!AB86="-"),0,('Trust - Frontsheet'!AB86))</f>
        <v>0</v>
      </c>
      <c r="T74" s="77">
        <f>IF(OR('Trust - Frontsheet'!AC86="",'Trust - Frontsheet'!AC86="-"),0,('Trust - Frontsheet'!AC86))</f>
        <v>0</v>
      </c>
      <c r="U74" s="77">
        <f>IF(OR('Trust - Frontsheet'!AD86="",'Trust - Frontsheet'!AD86="-"),0,('Trust - Frontsheet'!AD86))</f>
        <v>0</v>
      </c>
      <c r="V74" s="77">
        <f>IF(OR('Trust - Frontsheet'!AE86="",'Trust - Frontsheet'!AE86="-"),0,('Trust - Frontsheet'!AE86))</f>
        <v>0</v>
      </c>
      <c r="W74" s="77">
        <f>IF(OR('Trust - Frontsheet'!AF86="",'Trust - Frontsheet'!AF86="-"),0,('Trust - Frontsheet'!AF86))</f>
        <v>0</v>
      </c>
      <c r="X74" s="77">
        <f>'Trust - Frontsheet'!U86</f>
        <v>0</v>
      </c>
      <c r="Y74" s="77">
        <f>IF(OR('Trust - Frontsheet'!V86="",'Trust - Frontsheet'!V86="-"),0,('Trust - Frontsheet'!V86))</f>
        <v>0</v>
      </c>
      <c r="Z74" s="77">
        <f>IF(OR('Trust - Frontsheet'!W86="",'Trust - Frontsheet'!W86="-"),0,('Trust - Frontsheet'!W86))</f>
        <v>0</v>
      </c>
      <c r="AA74" s="77">
        <f>IF(OR('Trust - Frontsheet'!X86="",'Trust - Frontsheet'!X86="-"),0,('Trust - Frontsheet'!X86))</f>
        <v>0</v>
      </c>
      <c r="AB74" s="77">
        <f>IF(OR('Trust - Frontsheet'!Y86="",'Trust - Frontsheet'!Y86="-"),0,('Trust - Frontsheet'!Y86))</f>
        <v>0</v>
      </c>
      <c r="AC74" s="77">
        <f>IF(OR('Trust - Frontsheet'!Z86="",'Trust - Frontsheet'!Z86="-"),0,('Trust - Frontsheet'!Z86))</f>
        <v>0</v>
      </c>
      <c r="AD74" s="77" t="str">
        <f>IF(A74="","",(IF(ISBLANK('Trust - Frontsheet'!F9),"",'Trust - Frontsheet'!F9)))</f>
        <v/>
      </c>
    </row>
    <row r="75" spans="1:30" s="77" customFormat="1" x14ac:dyDescent="0.25">
      <c r="A75" s="77" t="str">
        <f>IF('Trust - Frontsheet'!D87=0,"",IF('Trust - Frontsheet'!D87="","",'Trust - Frontsheet'!D87))</f>
        <v/>
      </c>
      <c r="B75" s="77" t="str">
        <f>IF(ISBLANK('Trust - Frontsheet'!E87),"",'Trust - Frontsheet'!E87)</f>
        <v/>
      </c>
      <c r="C75" s="77" t="str">
        <f>IF(ISBLANK('Trust - Frontsheet'!F87),"","'" &amp; 'Trust - Frontsheet'!F87 &amp; "'")</f>
        <v/>
      </c>
      <c r="D75" s="77" t="str">
        <f>IF(ISBLANK('Trust - Frontsheet'!G87),"",'Trust - Frontsheet'!G87)</f>
        <v/>
      </c>
      <c r="E75" s="77" t="str">
        <f>IF(ISBLANK('Trust - Frontsheet'!H87),"",'Trust - Frontsheet'!H87)</f>
        <v/>
      </c>
      <c r="F75" s="77">
        <f>'Trust - Frontsheet'!I87</f>
        <v>0</v>
      </c>
      <c r="G75" s="77">
        <f>'Trust - Frontsheet'!J87</f>
        <v>0</v>
      </c>
      <c r="H75" s="77">
        <f>'Trust - Frontsheet'!K87</f>
        <v>0</v>
      </c>
      <c r="I75" s="77">
        <f>'Trust - Frontsheet'!L87</f>
        <v>0</v>
      </c>
      <c r="J75" s="77">
        <f>'Trust - Frontsheet'!M87</f>
        <v>0</v>
      </c>
      <c r="K75" s="77">
        <f>'Trust - Frontsheet'!N87</f>
        <v>0</v>
      </c>
      <c r="L75" s="77">
        <f>'Trust - Frontsheet'!O87</f>
        <v>0</v>
      </c>
      <c r="M75" s="77">
        <f>'Trust - Frontsheet'!P87</f>
        <v>0</v>
      </c>
      <c r="N75" s="77">
        <f>'Trust - Frontsheet'!Q87</f>
        <v>0</v>
      </c>
      <c r="O75" s="77">
        <f>'Trust - Frontsheet'!R87</f>
        <v>0</v>
      </c>
      <c r="P75" s="77">
        <f>'Trust - Frontsheet'!S87</f>
        <v>0</v>
      </c>
      <c r="Q75" s="77">
        <f>'Trust - Frontsheet'!T87</f>
        <v>0</v>
      </c>
      <c r="R75" s="77">
        <f>IF(OR('Trust - Frontsheet'!AA87="",'Trust - Frontsheet'!AA87="-"),0,('Trust - Frontsheet'!AA87))</f>
        <v>0</v>
      </c>
      <c r="S75" s="77">
        <f>IF(OR('Trust - Frontsheet'!AB87="",'Trust - Frontsheet'!AB87="-"),0,('Trust - Frontsheet'!AB87))</f>
        <v>0</v>
      </c>
      <c r="T75" s="77">
        <f>IF(OR('Trust - Frontsheet'!AC87="",'Trust - Frontsheet'!AC87="-"),0,('Trust - Frontsheet'!AC87))</f>
        <v>0</v>
      </c>
      <c r="U75" s="77">
        <f>IF(OR('Trust - Frontsheet'!AD87="",'Trust - Frontsheet'!AD87="-"),0,('Trust - Frontsheet'!AD87))</f>
        <v>0</v>
      </c>
      <c r="V75" s="77">
        <f>IF(OR('Trust - Frontsheet'!AE87="",'Trust - Frontsheet'!AE87="-"),0,('Trust - Frontsheet'!AE87))</f>
        <v>0</v>
      </c>
      <c r="W75" s="77">
        <f>IF(OR('Trust - Frontsheet'!AF87="",'Trust - Frontsheet'!AF87="-"),0,('Trust - Frontsheet'!AF87))</f>
        <v>0</v>
      </c>
      <c r="X75" s="77">
        <f>'Trust - Frontsheet'!U87</f>
        <v>0</v>
      </c>
      <c r="Y75" s="77">
        <f>IF(OR('Trust - Frontsheet'!V87="",'Trust - Frontsheet'!V87="-"),0,('Trust - Frontsheet'!V87))</f>
        <v>0</v>
      </c>
      <c r="Z75" s="77">
        <f>IF(OR('Trust - Frontsheet'!W87="",'Trust - Frontsheet'!W87="-"),0,('Trust - Frontsheet'!W87))</f>
        <v>0</v>
      </c>
      <c r="AA75" s="77">
        <f>IF(OR('Trust - Frontsheet'!X87="",'Trust - Frontsheet'!X87="-"),0,('Trust - Frontsheet'!X87))</f>
        <v>0</v>
      </c>
      <c r="AB75" s="77">
        <f>IF(OR('Trust - Frontsheet'!Y87="",'Trust - Frontsheet'!Y87="-"),0,('Trust - Frontsheet'!Y87))</f>
        <v>0</v>
      </c>
      <c r="AC75" s="77">
        <f>IF(OR('Trust - Frontsheet'!Z87="",'Trust - Frontsheet'!Z87="-"),0,('Trust - Frontsheet'!Z87))</f>
        <v>0</v>
      </c>
      <c r="AD75" s="77" t="str">
        <f>IF(A75="","",(IF(ISBLANK('Trust - Frontsheet'!F9),"",'Trust - Frontsheet'!F9)))</f>
        <v/>
      </c>
    </row>
    <row r="76" spans="1:30" s="77" customFormat="1" x14ac:dyDescent="0.25">
      <c r="A76" s="77" t="str">
        <f>IF('Trust - Frontsheet'!D88=0,"",IF('Trust - Frontsheet'!D88="","",'Trust - Frontsheet'!D88))</f>
        <v/>
      </c>
      <c r="B76" s="77" t="str">
        <f>IF(ISBLANK('Trust - Frontsheet'!E88),"",'Trust - Frontsheet'!E88)</f>
        <v/>
      </c>
      <c r="C76" s="77" t="str">
        <f>IF(ISBLANK('Trust - Frontsheet'!F88),"","'" &amp; 'Trust - Frontsheet'!F88 &amp; "'")</f>
        <v/>
      </c>
      <c r="D76" s="77" t="str">
        <f>IF(ISBLANK('Trust - Frontsheet'!G88),"",'Trust - Frontsheet'!G88)</f>
        <v/>
      </c>
      <c r="E76" s="77" t="str">
        <f>IF(ISBLANK('Trust - Frontsheet'!H88),"",'Trust - Frontsheet'!H88)</f>
        <v/>
      </c>
      <c r="F76" s="77">
        <f>'Trust - Frontsheet'!I88</f>
        <v>0</v>
      </c>
      <c r="G76" s="77">
        <f>'Trust - Frontsheet'!J88</f>
        <v>0</v>
      </c>
      <c r="H76" s="77">
        <f>'Trust - Frontsheet'!K88</f>
        <v>0</v>
      </c>
      <c r="I76" s="77">
        <f>'Trust - Frontsheet'!L88</f>
        <v>0</v>
      </c>
      <c r="J76" s="77">
        <f>'Trust - Frontsheet'!M88</f>
        <v>0</v>
      </c>
      <c r="K76" s="77">
        <f>'Trust - Frontsheet'!N88</f>
        <v>0</v>
      </c>
      <c r="L76" s="77">
        <f>'Trust - Frontsheet'!O88</f>
        <v>0</v>
      </c>
      <c r="M76" s="77">
        <f>'Trust - Frontsheet'!P88</f>
        <v>0</v>
      </c>
      <c r="N76" s="77">
        <f>'Trust - Frontsheet'!Q88</f>
        <v>0</v>
      </c>
      <c r="O76" s="77">
        <f>'Trust - Frontsheet'!R88</f>
        <v>0</v>
      </c>
      <c r="P76" s="77">
        <f>'Trust - Frontsheet'!S88</f>
        <v>0</v>
      </c>
      <c r="Q76" s="77">
        <f>'Trust - Frontsheet'!T88</f>
        <v>0</v>
      </c>
      <c r="R76" s="77">
        <f>IF(OR('Trust - Frontsheet'!AA88="",'Trust - Frontsheet'!AA88="-"),0,('Trust - Frontsheet'!AA88))</f>
        <v>0</v>
      </c>
      <c r="S76" s="77">
        <f>IF(OR('Trust - Frontsheet'!AB88="",'Trust - Frontsheet'!AB88="-"),0,('Trust - Frontsheet'!AB88))</f>
        <v>0</v>
      </c>
      <c r="T76" s="77">
        <f>IF(OR('Trust - Frontsheet'!AC88="",'Trust - Frontsheet'!AC88="-"),0,('Trust - Frontsheet'!AC88))</f>
        <v>0</v>
      </c>
      <c r="U76" s="77">
        <f>IF(OR('Trust - Frontsheet'!AD88="",'Trust - Frontsheet'!AD88="-"),0,('Trust - Frontsheet'!AD88))</f>
        <v>0</v>
      </c>
      <c r="V76" s="77">
        <f>IF(OR('Trust - Frontsheet'!AE88="",'Trust - Frontsheet'!AE88="-"),0,('Trust - Frontsheet'!AE88))</f>
        <v>0</v>
      </c>
      <c r="W76" s="77">
        <f>IF(OR('Trust - Frontsheet'!AF88="",'Trust - Frontsheet'!AF88="-"),0,('Trust - Frontsheet'!AF88))</f>
        <v>0</v>
      </c>
      <c r="X76" s="77">
        <f>'Trust - Frontsheet'!U88</f>
        <v>0</v>
      </c>
      <c r="Y76" s="77">
        <f>IF(OR('Trust - Frontsheet'!V88="",'Trust - Frontsheet'!V88="-"),0,('Trust - Frontsheet'!V88))</f>
        <v>0</v>
      </c>
      <c r="Z76" s="77">
        <f>IF(OR('Trust - Frontsheet'!W88="",'Trust - Frontsheet'!W88="-"),0,('Trust - Frontsheet'!W88))</f>
        <v>0</v>
      </c>
      <c r="AA76" s="77">
        <f>IF(OR('Trust - Frontsheet'!X88="",'Trust - Frontsheet'!X88="-"),0,('Trust - Frontsheet'!X88))</f>
        <v>0</v>
      </c>
      <c r="AB76" s="77">
        <f>IF(OR('Trust - Frontsheet'!Y88="",'Trust - Frontsheet'!Y88="-"),0,('Trust - Frontsheet'!Y88))</f>
        <v>0</v>
      </c>
      <c r="AC76" s="77">
        <f>IF(OR('Trust - Frontsheet'!Z88="",'Trust - Frontsheet'!Z88="-"),0,('Trust - Frontsheet'!Z88))</f>
        <v>0</v>
      </c>
      <c r="AD76" s="77" t="str">
        <f>IF(A76="","",(IF(ISBLANK('Trust - Frontsheet'!F9),"",'Trust - Frontsheet'!F9)))</f>
        <v/>
      </c>
    </row>
    <row r="77" spans="1:30" s="77" customFormat="1" x14ac:dyDescent="0.25">
      <c r="A77" s="77" t="str">
        <f>IF('Trust - Frontsheet'!D89=0,"",IF('Trust - Frontsheet'!D89="","",'Trust - Frontsheet'!D89))</f>
        <v/>
      </c>
      <c r="B77" s="77" t="str">
        <f>IF(ISBLANK('Trust - Frontsheet'!E89),"",'Trust - Frontsheet'!E89)</f>
        <v/>
      </c>
      <c r="C77" s="77" t="str">
        <f>IF(ISBLANK('Trust - Frontsheet'!F89),"","'" &amp; 'Trust - Frontsheet'!F89 &amp; "'")</f>
        <v/>
      </c>
      <c r="D77" s="77" t="str">
        <f>IF(ISBLANK('Trust - Frontsheet'!G89),"",'Trust - Frontsheet'!G89)</f>
        <v/>
      </c>
      <c r="E77" s="77" t="str">
        <f>IF(ISBLANK('Trust - Frontsheet'!H89),"",'Trust - Frontsheet'!H89)</f>
        <v/>
      </c>
      <c r="F77" s="77">
        <f>'Trust - Frontsheet'!I89</f>
        <v>0</v>
      </c>
      <c r="G77" s="77">
        <f>'Trust - Frontsheet'!J89</f>
        <v>0</v>
      </c>
      <c r="H77" s="77">
        <f>'Trust - Frontsheet'!K89</f>
        <v>0</v>
      </c>
      <c r="I77" s="77">
        <f>'Trust - Frontsheet'!L89</f>
        <v>0</v>
      </c>
      <c r="J77" s="77">
        <f>'Trust - Frontsheet'!M89</f>
        <v>0</v>
      </c>
      <c r="K77" s="77">
        <f>'Trust - Frontsheet'!N89</f>
        <v>0</v>
      </c>
      <c r="L77" s="77">
        <f>'Trust - Frontsheet'!O89</f>
        <v>0</v>
      </c>
      <c r="M77" s="77">
        <f>'Trust - Frontsheet'!P89</f>
        <v>0</v>
      </c>
      <c r="N77" s="77">
        <f>'Trust - Frontsheet'!Q89</f>
        <v>0</v>
      </c>
      <c r="O77" s="77">
        <f>'Trust - Frontsheet'!R89</f>
        <v>0</v>
      </c>
      <c r="P77" s="77">
        <f>'Trust - Frontsheet'!S89</f>
        <v>0</v>
      </c>
      <c r="Q77" s="77">
        <f>'Trust - Frontsheet'!T89</f>
        <v>0</v>
      </c>
      <c r="R77" s="77">
        <f>IF(OR('Trust - Frontsheet'!AA89="",'Trust - Frontsheet'!AA89="-"),0,('Trust - Frontsheet'!AA89))</f>
        <v>0</v>
      </c>
      <c r="S77" s="77">
        <f>IF(OR('Trust - Frontsheet'!AB89="",'Trust - Frontsheet'!AB89="-"),0,('Trust - Frontsheet'!AB89))</f>
        <v>0</v>
      </c>
      <c r="T77" s="77">
        <f>IF(OR('Trust - Frontsheet'!AC89="",'Trust - Frontsheet'!AC89="-"),0,('Trust - Frontsheet'!AC89))</f>
        <v>0</v>
      </c>
      <c r="U77" s="77">
        <f>IF(OR('Trust - Frontsheet'!AD89="",'Trust - Frontsheet'!AD89="-"),0,('Trust - Frontsheet'!AD89))</f>
        <v>0</v>
      </c>
      <c r="V77" s="77">
        <f>IF(OR('Trust - Frontsheet'!AE89="",'Trust - Frontsheet'!AE89="-"),0,('Trust - Frontsheet'!AE89))</f>
        <v>0</v>
      </c>
      <c r="W77" s="77">
        <f>IF(OR('Trust - Frontsheet'!AF89="",'Trust - Frontsheet'!AF89="-"),0,('Trust - Frontsheet'!AF89))</f>
        <v>0</v>
      </c>
      <c r="X77" s="77">
        <f>'Trust - Frontsheet'!U89</f>
        <v>0</v>
      </c>
      <c r="Y77" s="77">
        <f>IF(OR('Trust - Frontsheet'!V89="",'Trust - Frontsheet'!V89="-"),0,('Trust - Frontsheet'!V89))</f>
        <v>0</v>
      </c>
      <c r="Z77" s="77">
        <f>IF(OR('Trust - Frontsheet'!W89="",'Trust - Frontsheet'!W89="-"),0,('Trust - Frontsheet'!W89))</f>
        <v>0</v>
      </c>
      <c r="AA77" s="77">
        <f>IF(OR('Trust - Frontsheet'!X89="",'Trust - Frontsheet'!X89="-"),0,('Trust - Frontsheet'!X89))</f>
        <v>0</v>
      </c>
      <c r="AB77" s="77">
        <f>IF(OR('Trust - Frontsheet'!Y89="",'Trust - Frontsheet'!Y89="-"),0,('Trust - Frontsheet'!Y89))</f>
        <v>0</v>
      </c>
      <c r="AC77" s="77">
        <f>IF(OR('Trust - Frontsheet'!Z89="",'Trust - Frontsheet'!Z89="-"),0,('Trust - Frontsheet'!Z89))</f>
        <v>0</v>
      </c>
      <c r="AD77" s="77" t="str">
        <f>IF(A77="","",(IF(ISBLANK('Trust - Frontsheet'!F9),"",'Trust - Frontsheet'!F9)))</f>
        <v/>
      </c>
    </row>
    <row r="78" spans="1:30" s="77" customFormat="1" x14ac:dyDescent="0.25">
      <c r="A78" s="77" t="str">
        <f>IF('Trust - Frontsheet'!D90=0,"",IF('Trust - Frontsheet'!D90="","",'Trust - Frontsheet'!D90))</f>
        <v/>
      </c>
      <c r="B78" s="77" t="str">
        <f>IF(ISBLANK('Trust - Frontsheet'!E90),"",'Trust - Frontsheet'!E90)</f>
        <v/>
      </c>
      <c r="C78" s="77" t="str">
        <f>IF(ISBLANK('Trust - Frontsheet'!F90),"","'" &amp; 'Trust - Frontsheet'!F90 &amp; "'")</f>
        <v/>
      </c>
      <c r="D78" s="77" t="str">
        <f>IF(ISBLANK('Trust - Frontsheet'!G90),"",'Trust - Frontsheet'!G90)</f>
        <v/>
      </c>
      <c r="E78" s="77" t="str">
        <f>IF(ISBLANK('Trust - Frontsheet'!H90),"",'Trust - Frontsheet'!H90)</f>
        <v/>
      </c>
      <c r="F78" s="77">
        <f>'Trust - Frontsheet'!I90</f>
        <v>0</v>
      </c>
      <c r="G78" s="77">
        <f>'Trust - Frontsheet'!J90</f>
        <v>0</v>
      </c>
      <c r="H78" s="77">
        <f>'Trust - Frontsheet'!K90</f>
        <v>0</v>
      </c>
      <c r="I78" s="77">
        <f>'Trust - Frontsheet'!L90</f>
        <v>0</v>
      </c>
      <c r="J78" s="77">
        <f>'Trust - Frontsheet'!M90</f>
        <v>0</v>
      </c>
      <c r="K78" s="77">
        <f>'Trust - Frontsheet'!N90</f>
        <v>0</v>
      </c>
      <c r="L78" s="77">
        <f>'Trust - Frontsheet'!O90</f>
        <v>0</v>
      </c>
      <c r="M78" s="77">
        <f>'Trust - Frontsheet'!P90</f>
        <v>0</v>
      </c>
      <c r="N78" s="77">
        <f>'Trust - Frontsheet'!Q90</f>
        <v>0</v>
      </c>
      <c r="O78" s="77">
        <f>'Trust - Frontsheet'!R90</f>
        <v>0</v>
      </c>
      <c r="P78" s="77">
        <f>'Trust - Frontsheet'!S90</f>
        <v>0</v>
      </c>
      <c r="Q78" s="77">
        <f>'Trust - Frontsheet'!T90</f>
        <v>0</v>
      </c>
      <c r="R78" s="77">
        <f>IF(OR('Trust - Frontsheet'!AA90="",'Trust - Frontsheet'!AA90="-"),0,('Trust - Frontsheet'!AA90))</f>
        <v>0</v>
      </c>
      <c r="S78" s="77">
        <f>IF(OR('Trust - Frontsheet'!AB90="",'Trust - Frontsheet'!AB90="-"),0,('Trust - Frontsheet'!AB90))</f>
        <v>0</v>
      </c>
      <c r="T78" s="77">
        <f>IF(OR('Trust - Frontsheet'!AC90="",'Trust - Frontsheet'!AC90="-"),0,('Trust - Frontsheet'!AC90))</f>
        <v>0</v>
      </c>
      <c r="U78" s="77">
        <f>IF(OR('Trust - Frontsheet'!AD90="",'Trust - Frontsheet'!AD90="-"),0,('Trust - Frontsheet'!AD90))</f>
        <v>0</v>
      </c>
      <c r="V78" s="77">
        <f>IF(OR('Trust - Frontsheet'!AE90="",'Trust - Frontsheet'!AE90="-"),0,('Trust - Frontsheet'!AE90))</f>
        <v>0</v>
      </c>
      <c r="W78" s="77">
        <f>IF(OR('Trust - Frontsheet'!AF90="",'Trust - Frontsheet'!AF90="-"),0,('Trust - Frontsheet'!AF90))</f>
        <v>0</v>
      </c>
      <c r="X78" s="77">
        <f>'Trust - Frontsheet'!U90</f>
        <v>0</v>
      </c>
      <c r="Y78" s="77">
        <f>IF(OR('Trust - Frontsheet'!V90="",'Trust - Frontsheet'!V90="-"),0,('Trust - Frontsheet'!V90))</f>
        <v>0</v>
      </c>
      <c r="Z78" s="77">
        <f>IF(OR('Trust - Frontsheet'!W90="",'Trust - Frontsheet'!W90="-"),0,('Trust - Frontsheet'!W90))</f>
        <v>0</v>
      </c>
      <c r="AA78" s="77">
        <f>IF(OR('Trust - Frontsheet'!X90="",'Trust - Frontsheet'!X90="-"),0,('Trust - Frontsheet'!X90))</f>
        <v>0</v>
      </c>
      <c r="AB78" s="77">
        <f>IF(OR('Trust - Frontsheet'!Y90="",'Trust - Frontsheet'!Y90="-"),0,('Trust - Frontsheet'!Y90))</f>
        <v>0</v>
      </c>
      <c r="AC78" s="77">
        <f>IF(OR('Trust - Frontsheet'!Z90="",'Trust - Frontsheet'!Z90="-"),0,('Trust - Frontsheet'!Z90))</f>
        <v>0</v>
      </c>
      <c r="AD78" s="77" t="str">
        <f>IF(A78="","",(IF(ISBLANK('Trust - Frontsheet'!F9),"",'Trust - Frontsheet'!F9)))</f>
        <v/>
      </c>
    </row>
    <row r="79" spans="1:30" s="77" customFormat="1" x14ac:dyDescent="0.25">
      <c r="A79" s="77" t="str">
        <f>IF('Trust - Frontsheet'!D91=0,"",IF('Trust - Frontsheet'!D91="","",'Trust - Frontsheet'!D91))</f>
        <v/>
      </c>
      <c r="B79" s="77" t="str">
        <f>IF(ISBLANK('Trust - Frontsheet'!E91),"",'Trust - Frontsheet'!E91)</f>
        <v/>
      </c>
      <c r="C79" s="77" t="str">
        <f>IF(ISBLANK('Trust - Frontsheet'!F91),"","'" &amp; 'Trust - Frontsheet'!F91 &amp; "'")</f>
        <v/>
      </c>
      <c r="D79" s="77" t="str">
        <f>IF(ISBLANK('Trust - Frontsheet'!G91),"",'Trust - Frontsheet'!G91)</f>
        <v/>
      </c>
      <c r="E79" s="77" t="str">
        <f>IF(ISBLANK('Trust - Frontsheet'!H91),"",'Trust - Frontsheet'!H91)</f>
        <v/>
      </c>
      <c r="F79" s="77">
        <f>'Trust - Frontsheet'!I91</f>
        <v>0</v>
      </c>
      <c r="G79" s="77">
        <f>'Trust - Frontsheet'!J91</f>
        <v>0</v>
      </c>
      <c r="H79" s="77">
        <f>'Trust - Frontsheet'!K91</f>
        <v>0</v>
      </c>
      <c r="I79" s="77">
        <f>'Trust - Frontsheet'!L91</f>
        <v>0</v>
      </c>
      <c r="J79" s="77">
        <f>'Trust - Frontsheet'!M91</f>
        <v>0</v>
      </c>
      <c r="K79" s="77">
        <f>'Trust - Frontsheet'!N91</f>
        <v>0</v>
      </c>
      <c r="L79" s="77">
        <f>'Trust - Frontsheet'!O91</f>
        <v>0</v>
      </c>
      <c r="M79" s="77">
        <f>'Trust - Frontsheet'!P91</f>
        <v>0</v>
      </c>
      <c r="N79" s="77">
        <f>'Trust - Frontsheet'!Q91</f>
        <v>0</v>
      </c>
      <c r="O79" s="77">
        <f>'Trust - Frontsheet'!R91</f>
        <v>0</v>
      </c>
      <c r="P79" s="77">
        <f>'Trust - Frontsheet'!S91</f>
        <v>0</v>
      </c>
      <c r="Q79" s="77">
        <f>'Trust - Frontsheet'!T91</f>
        <v>0</v>
      </c>
      <c r="R79" s="77">
        <f>IF(OR('Trust - Frontsheet'!AA91="",'Trust - Frontsheet'!AA91="-"),0,('Trust - Frontsheet'!AA91))</f>
        <v>0</v>
      </c>
      <c r="S79" s="77">
        <f>IF(OR('Trust - Frontsheet'!AB91="",'Trust - Frontsheet'!AB91="-"),0,('Trust - Frontsheet'!AB91))</f>
        <v>0</v>
      </c>
      <c r="T79" s="77">
        <f>IF(OR('Trust - Frontsheet'!AC91="",'Trust - Frontsheet'!AC91="-"),0,('Trust - Frontsheet'!AC91))</f>
        <v>0</v>
      </c>
      <c r="U79" s="77">
        <f>IF(OR('Trust - Frontsheet'!AD91="",'Trust - Frontsheet'!AD91="-"),0,('Trust - Frontsheet'!AD91))</f>
        <v>0</v>
      </c>
      <c r="V79" s="77">
        <f>IF(OR('Trust - Frontsheet'!AE91="",'Trust - Frontsheet'!AE91="-"),0,('Trust - Frontsheet'!AE91))</f>
        <v>0</v>
      </c>
      <c r="W79" s="77">
        <f>IF(OR('Trust - Frontsheet'!AF91="",'Trust - Frontsheet'!AF91="-"),0,('Trust - Frontsheet'!AF91))</f>
        <v>0</v>
      </c>
      <c r="X79" s="77">
        <f>'Trust - Frontsheet'!U91</f>
        <v>0</v>
      </c>
      <c r="Y79" s="77">
        <f>IF(OR('Trust - Frontsheet'!V91="",'Trust - Frontsheet'!V91="-"),0,('Trust - Frontsheet'!V91))</f>
        <v>0</v>
      </c>
      <c r="Z79" s="77">
        <f>IF(OR('Trust - Frontsheet'!W91="",'Trust - Frontsheet'!W91="-"),0,('Trust - Frontsheet'!W91))</f>
        <v>0</v>
      </c>
      <c r="AA79" s="77">
        <f>IF(OR('Trust - Frontsheet'!X91="",'Trust - Frontsheet'!X91="-"),0,('Trust - Frontsheet'!X91))</f>
        <v>0</v>
      </c>
      <c r="AB79" s="77">
        <f>IF(OR('Trust - Frontsheet'!Y91="",'Trust - Frontsheet'!Y91="-"),0,('Trust - Frontsheet'!Y91))</f>
        <v>0</v>
      </c>
      <c r="AC79" s="77">
        <f>IF(OR('Trust - Frontsheet'!Z91="",'Trust - Frontsheet'!Z91="-"),0,('Trust - Frontsheet'!Z91))</f>
        <v>0</v>
      </c>
      <c r="AD79" s="77" t="str">
        <f>IF(A79="","",(IF(ISBLANK('Trust - Frontsheet'!F9),"",'Trust - Frontsheet'!F9)))</f>
        <v/>
      </c>
    </row>
    <row r="80" spans="1:30" s="77" customFormat="1" x14ac:dyDescent="0.25">
      <c r="A80" s="77" t="str">
        <f>IF('Trust - Frontsheet'!D92=0,"",IF('Trust - Frontsheet'!D92="","",'Trust - Frontsheet'!D92))</f>
        <v/>
      </c>
      <c r="B80" s="77" t="str">
        <f>IF(ISBLANK('Trust - Frontsheet'!E92),"",'Trust - Frontsheet'!E92)</f>
        <v/>
      </c>
      <c r="C80" s="77" t="str">
        <f>IF(ISBLANK('Trust - Frontsheet'!F92),"","'" &amp; 'Trust - Frontsheet'!F92 &amp; "'")</f>
        <v/>
      </c>
      <c r="D80" s="77" t="str">
        <f>IF(ISBLANK('Trust - Frontsheet'!G92),"",'Trust - Frontsheet'!G92)</f>
        <v/>
      </c>
      <c r="E80" s="77" t="str">
        <f>IF(ISBLANK('Trust - Frontsheet'!H92),"",'Trust - Frontsheet'!H92)</f>
        <v/>
      </c>
      <c r="F80" s="77">
        <f>'Trust - Frontsheet'!I92</f>
        <v>0</v>
      </c>
      <c r="G80" s="77">
        <f>'Trust - Frontsheet'!J92</f>
        <v>0</v>
      </c>
      <c r="H80" s="77">
        <f>'Trust - Frontsheet'!K92</f>
        <v>0</v>
      </c>
      <c r="I80" s="77">
        <f>'Trust - Frontsheet'!L92</f>
        <v>0</v>
      </c>
      <c r="J80" s="77">
        <f>'Trust - Frontsheet'!M92</f>
        <v>0</v>
      </c>
      <c r="K80" s="77">
        <f>'Trust - Frontsheet'!N92</f>
        <v>0</v>
      </c>
      <c r="L80" s="77">
        <f>'Trust - Frontsheet'!O92</f>
        <v>0</v>
      </c>
      <c r="M80" s="77">
        <f>'Trust - Frontsheet'!P92</f>
        <v>0</v>
      </c>
      <c r="N80" s="77">
        <f>'Trust - Frontsheet'!Q92</f>
        <v>0</v>
      </c>
      <c r="O80" s="77">
        <f>'Trust - Frontsheet'!R92</f>
        <v>0</v>
      </c>
      <c r="P80" s="77">
        <f>'Trust - Frontsheet'!S92</f>
        <v>0</v>
      </c>
      <c r="Q80" s="77">
        <f>'Trust - Frontsheet'!T92</f>
        <v>0</v>
      </c>
      <c r="R80" s="77">
        <f>IF(OR('Trust - Frontsheet'!AA92="",'Trust - Frontsheet'!AA92="-"),0,('Trust - Frontsheet'!AA92))</f>
        <v>0</v>
      </c>
      <c r="S80" s="77">
        <f>IF(OR('Trust - Frontsheet'!AB92="",'Trust - Frontsheet'!AB92="-"),0,('Trust - Frontsheet'!AB92))</f>
        <v>0</v>
      </c>
      <c r="T80" s="77">
        <f>IF(OR('Trust - Frontsheet'!AC92="",'Trust - Frontsheet'!AC92="-"),0,('Trust - Frontsheet'!AC92))</f>
        <v>0</v>
      </c>
      <c r="U80" s="77">
        <f>IF(OR('Trust - Frontsheet'!AD92="",'Trust - Frontsheet'!AD92="-"),0,('Trust - Frontsheet'!AD92))</f>
        <v>0</v>
      </c>
      <c r="V80" s="77">
        <f>IF(OR('Trust - Frontsheet'!AE92="",'Trust - Frontsheet'!AE92="-"),0,('Trust - Frontsheet'!AE92))</f>
        <v>0</v>
      </c>
      <c r="W80" s="77">
        <f>IF(OR('Trust - Frontsheet'!AF92="",'Trust - Frontsheet'!AF92="-"),0,('Trust - Frontsheet'!AF92))</f>
        <v>0</v>
      </c>
      <c r="X80" s="77">
        <f>'Trust - Frontsheet'!U92</f>
        <v>0</v>
      </c>
      <c r="Y80" s="77">
        <f>IF(OR('Trust - Frontsheet'!V92="",'Trust - Frontsheet'!V92="-"),0,('Trust - Frontsheet'!V92))</f>
        <v>0</v>
      </c>
      <c r="Z80" s="77">
        <f>IF(OR('Trust - Frontsheet'!W92="",'Trust - Frontsheet'!W92="-"),0,('Trust - Frontsheet'!W92))</f>
        <v>0</v>
      </c>
      <c r="AA80" s="77">
        <f>IF(OR('Trust - Frontsheet'!X92="",'Trust - Frontsheet'!X92="-"),0,('Trust - Frontsheet'!X92))</f>
        <v>0</v>
      </c>
      <c r="AB80" s="77">
        <f>IF(OR('Trust - Frontsheet'!Y92="",'Trust - Frontsheet'!Y92="-"),0,('Trust - Frontsheet'!Y92))</f>
        <v>0</v>
      </c>
      <c r="AC80" s="77">
        <f>IF(OR('Trust - Frontsheet'!Z92="",'Trust - Frontsheet'!Z92="-"),0,('Trust - Frontsheet'!Z92))</f>
        <v>0</v>
      </c>
      <c r="AD80" s="77" t="str">
        <f>IF(A80="","",(IF(ISBLANK('Trust - Frontsheet'!F9),"",'Trust - Frontsheet'!F9)))</f>
        <v/>
      </c>
    </row>
    <row r="81" spans="1:30" s="77" customFormat="1" x14ac:dyDescent="0.25">
      <c r="A81" s="77" t="str">
        <f>IF('Trust - Frontsheet'!D93=0,"",IF('Trust - Frontsheet'!D93="","",'Trust - Frontsheet'!D93))</f>
        <v/>
      </c>
      <c r="B81" s="77" t="str">
        <f>IF(ISBLANK('Trust - Frontsheet'!E93),"",'Trust - Frontsheet'!E93)</f>
        <v/>
      </c>
      <c r="C81" s="77" t="str">
        <f>IF(ISBLANK('Trust - Frontsheet'!F93),"","'" &amp; 'Trust - Frontsheet'!F93 &amp; "'")</f>
        <v/>
      </c>
      <c r="D81" s="77" t="str">
        <f>IF(ISBLANK('Trust - Frontsheet'!G93),"",'Trust - Frontsheet'!G93)</f>
        <v/>
      </c>
      <c r="E81" s="77" t="str">
        <f>IF(ISBLANK('Trust - Frontsheet'!H93),"",'Trust - Frontsheet'!H93)</f>
        <v/>
      </c>
      <c r="F81" s="77">
        <f>'Trust - Frontsheet'!I93</f>
        <v>0</v>
      </c>
      <c r="G81" s="77">
        <f>'Trust - Frontsheet'!J93</f>
        <v>0</v>
      </c>
      <c r="H81" s="77">
        <f>'Trust - Frontsheet'!K93</f>
        <v>0</v>
      </c>
      <c r="I81" s="77">
        <f>'Trust - Frontsheet'!L93</f>
        <v>0</v>
      </c>
      <c r="J81" s="77">
        <f>'Trust - Frontsheet'!M93</f>
        <v>0</v>
      </c>
      <c r="K81" s="77">
        <f>'Trust - Frontsheet'!N93</f>
        <v>0</v>
      </c>
      <c r="L81" s="77">
        <f>'Trust - Frontsheet'!O93</f>
        <v>0</v>
      </c>
      <c r="M81" s="77">
        <f>'Trust - Frontsheet'!P93</f>
        <v>0</v>
      </c>
      <c r="N81" s="77">
        <f>'Trust - Frontsheet'!Q93</f>
        <v>0</v>
      </c>
      <c r="O81" s="77">
        <f>'Trust - Frontsheet'!R93</f>
        <v>0</v>
      </c>
      <c r="P81" s="77">
        <f>'Trust - Frontsheet'!S93</f>
        <v>0</v>
      </c>
      <c r="Q81" s="77">
        <f>'Trust - Frontsheet'!T93</f>
        <v>0</v>
      </c>
      <c r="R81" s="77">
        <f>IF(OR('Trust - Frontsheet'!AA93="",'Trust - Frontsheet'!AA93="-"),0,('Trust - Frontsheet'!AA93))</f>
        <v>0</v>
      </c>
      <c r="S81" s="77">
        <f>IF(OR('Trust - Frontsheet'!AB93="",'Trust - Frontsheet'!AB93="-"),0,('Trust - Frontsheet'!AB93))</f>
        <v>0</v>
      </c>
      <c r="T81" s="77">
        <f>IF(OR('Trust - Frontsheet'!AC93="",'Trust - Frontsheet'!AC93="-"),0,('Trust - Frontsheet'!AC93))</f>
        <v>0</v>
      </c>
      <c r="U81" s="77">
        <f>IF(OR('Trust - Frontsheet'!AD93="",'Trust - Frontsheet'!AD93="-"),0,('Trust - Frontsheet'!AD93))</f>
        <v>0</v>
      </c>
      <c r="V81" s="77">
        <f>IF(OR('Trust - Frontsheet'!AE93="",'Trust - Frontsheet'!AE93="-"),0,('Trust - Frontsheet'!AE93))</f>
        <v>0</v>
      </c>
      <c r="W81" s="77">
        <f>IF(OR('Trust - Frontsheet'!AF93="",'Trust - Frontsheet'!AF93="-"),0,('Trust - Frontsheet'!AF93))</f>
        <v>0</v>
      </c>
      <c r="X81" s="77">
        <f>'Trust - Frontsheet'!U93</f>
        <v>0</v>
      </c>
      <c r="Y81" s="77">
        <f>IF(OR('Trust - Frontsheet'!V93="",'Trust - Frontsheet'!V93="-"),0,('Trust - Frontsheet'!V93))</f>
        <v>0</v>
      </c>
      <c r="Z81" s="77">
        <f>IF(OR('Trust - Frontsheet'!W93="",'Trust - Frontsheet'!W93="-"),0,('Trust - Frontsheet'!W93))</f>
        <v>0</v>
      </c>
      <c r="AA81" s="77">
        <f>IF(OR('Trust - Frontsheet'!X93="",'Trust - Frontsheet'!X93="-"),0,('Trust - Frontsheet'!X93))</f>
        <v>0</v>
      </c>
      <c r="AB81" s="77">
        <f>IF(OR('Trust - Frontsheet'!Y93="",'Trust - Frontsheet'!Y93="-"),0,('Trust - Frontsheet'!Y93))</f>
        <v>0</v>
      </c>
      <c r="AC81" s="77">
        <f>IF(OR('Trust - Frontsheet'!Z93="",'Trust - Frontsheet'!Z93="-"),0,('Trust - Frontsheet'!Z93))</f>
        <v>0</v>
      </c>
      <c r="AD81" s="77" t="str">
        <f>IF(A81="","",(IF(ISBLANK('Trust - Frontsheet'!F9),"",'Trust - Frontsheet'!F9)))</f>
        <v/>
      </c>
    </row>
    <row r="82" spans="1:30" s="77" customFormat="1" x14ac:dyDescent="0.25">
      <c r="A82" s="77" t="str">
        <f>IF('Trust - Frontsheet'!D94=0,"",IF('Trust - Frontsheet'!D94="","",'Trust - Frontsheet'!D94))</f>
        <v/>
      </c>
      <c r="B82" s="77" t="str">
        <f>IF(ISBLANK('Trust - Frontsheet'!E94),"",'Trust - Frontsheet'!E94)</f>
        <v/>
      </c>
      <c r="C82" s="77" t="str">
        <f>IF(ISBLANK('Trust - Frontsheet'!F94),"","'" &amp; 'Trust - Frontsheet'!F94 &amp; "'")</f>
        <v/>
      </c>
      <c r="D82" s="77" t="str">
        <f>IF(ISBLANK('Trust - Frontsheet'!G94),"",'Trust - Frontsheet'!G94)</f>
        <v/>
      </c>
      <c r="E82" s="77" t="str">
        <f>IF(ISBLANK('Trust - Frontsheet'!H94),"",'Trust - Frontsheet'!H94)</f>
        <v/>
      </c>
      <c r="F82" s="77">
        <f>'Trust - Frontsheet'!I94</f>
        <v>0</v>
      </c>
      <c r="G82" s="77">
        <f>'Trust - Frontsheet'!J94</f>
        <v>0</v>
      </c>
      <c r="H82" s="77">
        <f>'Trust - Frontsheet'!K94</f>
        <v>0</v>
      </c>
      <c r="I82" s="77">
        <f>'Trust - Frontsheet'!L94</f>
        <v>0</v>
      </c>
      <c r="J82" s="77">
        <f>'Trust - Frontsheet'!M94</f>
        <v>0</v>
      </c>
      <c r="K82" s="77">
        <f>'Trust - Frontsheet'!N94</f>
        <v>0</v>
      </c>
      <c r="L82" s="77">
        <f>'Trust - Frontsheet'!O94</f>
        <v>0</v>
      </c>
      <c r="M82" s="77">
        <f>'Trust - Frontsheet'!P94</f>
        <v>0</v>
      </c>
      <c r="N82" s="77">
        <f>'Trust - Frontsheet'!Q94</f>
        <v>0</v>
      </c>
      <c r="O82" s="77">
        <f>'Trust - Frontsheet'!R94</f>
        <v>0</v>
      </c>
      <c r="P82" s="77">
        <f>'Trust - Frontsheet'!S94</f>
        <v>0</v>
      </c>
      <c r="Q82" s="77">
        <f>'Trust - Frontsheet'!T94</f>
        <v>0</v>
      </c>
      <c r="R82" s="77">
        <f>IF(OR('Trust - Frontsheet'!AA94="",'Trust - Frontsheet'!AA94="-"),0,('Trust - Frontsheet'!AA94))</f>
        <v>0</v>
      </c>
      <c r="S82" s="77">
        <f>IF(OR('Trust - Frontsheet'!AB94="",'Trust - Frontsheet'!AB94="-"),0,('Trust - Frontsheet'!AB94))</f>
        <v>0</v>
      </c>
      <c r="T82" s="77">
        <f>IF(OR('Trust - Frontsheet'!AC94="",'Trust - Frontsheet'!AC94="-"),0,('Trust - Frontsheet'!AC94))</f>
        <v>0</v>
      </c>
      <c r="U82" s="77">
        <f>IF(OR('Trust - Frontsheet'!AD94="",'Trust - Frontsheet'!AD94="-"),0,('Trust - Frontsheet'!AD94))</f>
        <v>0</v>
      </c>
      <c r="V82" s="77">
        <f>IF(OR('Trust - Frontsheet'!AE94="",'Trust - Frontsheet'!AE94="-"),0,('Trust - Frontsheet'!AE94))</f>
        <v>0</v>
      </c>
      <c r="W82" s="77">
        <f>IF(OR('Trust - Frontsheet'!AF94="",'Trust - Frontsheet'!AF94="-"),0,('Trust - Frontsheet'!AF94))</f>
        <v>0</v>
      </c>
      <c r="X82" s="77">
        <f>'Trust - Frontsheet'!U94</f>
        <v>0</v>
      </c>
      <c r="Y82" s="77">
        <f>IF(OR('Trust - Frontsheet'!V94="",'Trust - Frontsheet'!V94="-"),0,('Trust - Frontsheet'!V94))</f>
        <v>0</v>
      </c>
      <c r="Z82" s="77">
        <f>IF(OR('Trust - Frontsheet'!W94="",'Trust - Frontsheet'!W94="-"),0,('Trust - Frontsheet'!W94))</f>
        <v>0</v>
      </c>
      <c r="AA82" s="77">
        <f>IF(OR('Trust - Frontsheet'!X94="",'Trust - Frontsheet'!X94="-"),0,('Trust - Frontsheet'!X94))</f>
        <v>0</v>
      </c>
      <c r="AB82" s="77">
        <f>IF(OR('Trust - Frontsheet'!Y94="",'Trust - Frontsheet'!Y94="-"),0,('Trust - Frontsheet'!Y94))</f>
        <v>0</v>
      </c>
      <c r="AC82" s="77">
        <f>IF(OR('Trust - Frontsheet'!Z94="",'Trust - Frontsheet'!Z94="-"),0,('Trust - Frontsheet'!Z94))</f>
        <v>0</v>
      </c>
      <c r="AD82" s="77" t="str">
        <f>IF(A82="","",(IF(ISBLANK('Trust - Frontsheet'!F9),"",'Trust - Frontsheet'!F9)))</f>
        <v/>
      </c>
    </row>
    <row r="83" spans="1:30" s="77" customFormat="1" x14ac:dyDescent="0.25">
      <c r="A83" s="77" t="str">
        <f>IF('Trust - Frontsheet'!D95=0,"",IF('Trust - Frontsheet'!D95="","",'Trust - Frontsheet'!D95))</f>
        <v/>
      </c>
      <c r="B83" s="77" t="str">
        <f>IF(ISBLANK('Trust - Frontsheet'!E95),"",'Trust - Frontsheet'!E95)</f>
        <v/>
      </c>
      <c r="C83" s="77" t="str">
        <f>IF(ISBLANK('Trust - Frontsheet'!F95),"","'" &amp; 'Trust - Frontsheet'!F95 &amp; "'")</f>
        <v/>
      </c>
      <c r="D83" s="77" t="str">
        <f>IF(ISBLANK('Trust - Frontsheet'!G95),"",'Trust - Frontsheet'!G95)</f>
        <v/>
      </c>
      <c r="E83" s="77" t="str">
        <f>IF(ISBLANK('Trust - Frontsheet'!H95),"",'Trust - Frontsheet'!H95)</f>
        <v/>
      </c>
      <c r="F83" s="77">
        <f>'Trust - Frontsheet'!I95</f>
        <v>0</v>
      </c>
      <c r="G83" s="77">
        <f>'Trust - Frontsheet'!J95</f>
        <v>0</v>
      </c>
      <c r="H83" s="77">
        <f>'Trust - Frontsheet'!K95</f>
        <v>0</v>
      </c>
      <c r="I83" s="77">
        <f>'Trust - Frontsheet'!L95</f>
        <v>0</v>
      </c>
      <c r="J83" s="77">
        <f>'Trust - Frontsheet'!M95</f>
        <v>0</v>
      </c>
      <c r="K83" s="77">
        <f>'Trust - Frontsheet'!N95</f>
        <v>0</v>
      </c>
      <c r="L83" s="77">
        <f>'Trust - Frontsheet'!O95</f>
        <v>0</v>
      </c>
      <c r="M83" s="77">
        <f>'Trust - Frontsheet'!P95</f>
        <v>0</v>
      </c>
      <c r="N83" s="77">
        <f>'Trust - Frontsheet'!Q95</f>
        <v>0</v>
      </c>
      <c r="O83" s="77">
        <f>'Trust - Frontsheet'!R95</f>
        <v>0</v>
      </c>
      <c r="P83" s="77">
        <f>'Trust - Frontsheet'!S95</f>
        <v>0</v>
      </c>
      <c r="Q83" s="77">
        <f>'Trust - Frontsheet'!T95</f>
        <v>0</v>
      </c>
      <c r="R83" s="77">
        <f>IF(OR('Trust - Frontsheet'!AA95="",'Trust - Frontsheet'!AA95="-"),0,('Trust - Frontsheet'!AA95))</f>
        <v>0</v>
      </c>
      <c r="S83" s="77">
        <f>IF(OR('Trust - Frontsheet'!AB95="",'Trust - Frontsheet'!AB95="-"),0,('Trust - Frontsheet'!AB95))</f>
        <v>0</v>
      </c>
      <c r="T83" s="77">
        <f>IF(OR('Trust - Frontsheet'!AC95="",'Trust - Frontsheet'!AC95="-"),0,('Trust - Frontsheet'!AC95))</f>
        <v>0</v>
      </c>
      <c r="U83" s="77">
        <f>IF(OR('Trust - Frontsheet'!AD95="",'Trust - Frontsheet'!AD95="-"),0,('Trust - Frontsheet'!AD95))</f>
        <v>0</v>
      </c>
      <c r="V83" s="77">
        <f>IF(OR('Trust - Frontsheet'!AE95="",'Trust - Frontsheet'!AE95="-"),0,('Trust - Frontsheet'!AE95))</f>
        <v>0</v>
      </c>
      <c r="W83" s="77">
        <f>IF(OR('Trust - Frontsheet'!AF95="",'Trust - Frontsheet'!AF95="-"),0,('Trust - Frontsheet'!AF95))</f>
        <v>0</v>
      </c>
      <c r="X83" s="77">
        <f>'Trust - Frontsheet'!U95</f>
        <v>0</v>
      </c>
      <c r="Y83" s="77">
        <f>IF(OR('Trust - Frontsheet'!V95="",'Trust - Frontsheet'!V95="-"),0,('Trust - Frontsheet'!V95))</f>
        <v>0</v>
      </c>
      <c r="Z83" s="77">
        <f>IF(OR('Trust - Frontsheet'!W95="",'Trust - Frontsheet'!W95="-"),0,('Trust - Frontsheet'!W95))</f>
        <v>0</v>
      </c>
      <c r="AA83" s="77">
        <f>IF(OR('Trust - Frontsheet'!X95="",'Trust - Frontsheet'!X95="-"),0,('Trust - Frontsheet'!X95))</f>
        <v>0</v>
      </c>
      <c r="AB83" s="77">
        <f>IF(OR('Trust - Frontsheet'!Y95="",'Trust - Frontsheet'!Y95="-"),0,('Trust - Frontsheet'!Y95))</f>
        <v>0</v>
      </c>
      <c r="AC83" s="77">
        <f>IF(OR('Trust - Frontsheet'!Z95="",'Trust - Frontsheet'!Z95="-"),0,('Trust - Frontsheet'!Z95))</f>
        <v>0</v>
      </c>
      <c r="AD83" s="77" t="str">
        <f>IF(A83="","",(IF(ISBLANK('Trust - Frontsheet'!F9),"",'Trust - Frontsheet'!F9)))</f>
        <v/>
      </c>
    </row>
    <row r="84" spans="1:30" s="77" customFormat="1" x14ac:dyDescent="0.25">
      <c r="A84" s="77" t="str">
        <f>IF('Trust - Frontsheet'!D96=0,"",IF('Trust - Frontsheet'!D96="","",'Trust - Frontsheet'!D96))</f>
        <v/>
      </c>
      <c r="B84" s="77" t="str">
        <f>IF(ISBLANK('Trust - Frontsheet'!E96),"",'Trust - Frontsheet'!E96)</f>
        <v/>
      </c>
      <c r="C84" s="77" t="str">
        <f>IF(ISBLANK('Trust - Frontsheet'!F96),"","'" &amp; 'Trust - Frontsheet'!F96 &amp; "'")</f>
        <v/>
      </c>
      <c r="D84" s="77" t="str">
        <f>IF(ISBLANK('Trust - Frontsheet'!G96),"",'Trust - Frontsheet'!G96)</f>
        <v/>
      </c>
      <c r="E84" s="77" t="str">
        <f>IF(ISBLANK('Trust - Frontsheet'!H96),"",'Trust - Frontsheet'!H96)</f>
        <v/>
      </c>
      <c r="F84" s="77">
        <f>'Trust - Frontsheet'!I96</f>
        <v>0</v>
      </c>
      <c r="G84" s="77">
        <f>'Trust - Frontsheet'!J96</f>
        <v>0</v>
      </c>
      <c r="H84" s="77">
        <f>'Trust - Frontsheet'!K96</f>
        <v>0</v>
      </c>
      <c r="I84" s="77">
        <f>'Trust - Frontsheet'!L96</f>
        <v>0</v>
      </c>
      <c r="J84" s="77">
        <f>'Trust - Frontsheet'!M96</f>
        <v>0</v>
      </c>
      <c r="K84" s="77">
        <f>'Trust - Frontsheet'!N96</f>
        <v>0</v>
      </c>
      <c r="L84" s="77">
        <f>'Trust - Frontsheet'!O96</f>
        <v>0</v>
      </c>
      <c r="M84" s="77">
        <f>'Trust - Frontsheet'!P96</f>
        <v>0</v>
      </c>
      <c r="N84" s="77">
        <f>'Trust - Frontsheet'!Q96</f>
        <v>0</v>
      </c>
      <c r="O84" s="77">
        <f>'Trust - Frontsheet'!R96</f>
        <v>0</v>
      </c>
      <c r="P84" s="77">
        <f>'Trust - Frontsheet'!S96</f>
        <v>0</v>
      </c>
      <c r="Q84" s="77">
        <f>'Trust - Frontsheet'!T96</f>
        <v>0</v>
      </c>
      <c r="R84" s="77">
        <f>IF(OR('Trust - Frontsheet'!AA96="",'Trust - Frontsheet'!AA96="-"),0,('Trust - Frontsheet'!AA96))</f>
        <v>0</v>
      </c>
      <c r="S84" s="77">
        <f>IF(OR('Trust - Frontsheet'!AB96="",'Trust - Frontsheet'!AB96="-"),0,('Trust - Frontsheet'!AB96))</f>
        <v>0</v>
      </c>
      <c r="T84" s="77">
        <f>IF(OR('Trust - Frontsheet'!AC96="",'Trust - Frontsheet'!AC96="-"),0,('Trust - Frontsheet'!AC96))</f>
        <v>0</v>
      </c>
      <c r="U84" s="77">
        <f>IF(OR('Trust - Frontsheet'!AD96="",'Trust - Frontsheet'!AD96="-"),0,('Trust - Frontsheet'!AD96))</f>
        <v>0</v>
      </c>
      <c r="V84" s="77">
        <f>IF(OR('Trust - Frontsheet'!AE96="",'Trust - Frontsheet'!AE96="-"),0,('Trust - Frontsheet'!AE96))</f>
        <v>0</v>
      </c>
      <c r="W84" s="77">
        <f>IF(OR('Trust - Frontsheet'!AF96="",'Trust - Frontsheet'!AF96="-"),0,('Trust - Frontsheet'!AF96))</f>
        <v>0</v>
      </c>
      <c r="X84" s="77">
        <f>'Trust - Frontsheet'!U96</f>
        <v>0</v>
      </c>
      <c r="Y84" s="77">
        <f>IF(OR('Trust - Frontsheet'!V96="",'Trust - Frontsheet'!V96="-"),0,('Trust - Frontsheet'!V96))</f>
        <v>0</v>
      </c>
      <c r="Z84" s="77">
        <f>IF(OR('Trust - Frontsheet'!W96="",'Trust - Frontsheet'!W96="-"),0,('Trust - Frontsheet'!W96))</f>
        <v>0</v>
      </c>
      <c r="AA84" s="77">
        <f>IF(OR('Trust - Frontsheet'!X96="",'Trust - Frontsheet'!X96="-"),0,('Trust - Frontsheet'!X96))</f>
        <v>0</v>
      </c>
      <c r="AB84" s="77">
        <f>IF(OR('Trust - Frontsheet'!Y96="",'Trust - Frontsheet'!Y96="-"),0,('Trust - Frontsheet'!Y96))</f>
        <v>0</v>
      </c>
      <c r="AC84" s="77">
        <f>IF(OR('Trust - Frontsheet'!Z96="",'Trust - Frontsheet'!Z96="-"),0,('Trust - Frontsheet'!Z96))</f>
        <v>0</v>
      </c>
      <c r="AD84" s="77" t="str">
        <f>IF(A84="","",(IF(ISBLANK('Trust - Frontsheet'!F9),"",'Trust - Frontsheet'!F9)))</f>
        <v/>
      </c>
    </row>
    <row r="85" spans="1:30" s="77" customFormat="1" x14ac:dyDescent="0.25">
      <c r="A85" s="77" t="str">
        <f>IF('Trust - Frontsheet'!D97=0,"",IF('Trust - Frontsheet'!D97="","",'Trust - Frontsheet'!D97))</f>
        <v/>
      </c>
      <c r="B85" s="77" t="str">
        <f>IF(ISBLANK('Trust - Frontsheet'!E97),"",'Trust - Frontsheet'!E97)</f>
        <v/>
      </c>
      <c r="C85" s="77" t="str">
        <f>IF(ISBLANK('Trust - Frontsheet'!F97),"","'" &amp; 'Trust - Frontsheet'!F97 &amp; "'")</f>
        <v/>
      </c>
      <c r="D85" s="77" t="str">
        <f>IF(ISBLANK('Trust - Frontsheet'!G97),"",'Trust - Frontsheet'!G97)</f>
        <v/>
      </c>
      <c r="E85" s="77" t="str">
        <f>IF(ISBLANK('Trust - Frontsheet'!H97),"",'Trust - Frontsheet'!H97)</f>
        <v/>
      </c>
      <c r="F85" s="77">
        <f>'Trust - Frontsheet'!I97</f>
        <v>0</v>
      </c>
      <c r="G85" s="77">
        <f>'Trust - Frontsheet'!J97</f>
        <v>0</v>
      </c>
      <c r="H85" s="77">
        <f>'Trust - Frontsheet'!K97</f>
        <v>0</v>
      </c>
      <c r="I85" s="77">
        <f>'Trust - Frontsheet'!L97</f>
        <v>0</v>
      </c>
      <c r="J85" s="77">
        <f>'Trust - Frontsheet'!M97</f>
        <v>0</v>
      </c>
      <c r="K85" s="77">
        <f>'Trust - Frontsheet'!N97</f>
        <v>0</v>
      </c>
      <c r="L85" s="77">
        <f>'Trust - Frontsheet'!O97</f>
        <v>0</v>
      </c>
      <c r="M85" s="77">
        <f>'Trust - Frontsheet'!P97</f>
        <v>0</v>
      </c>
      <c r="N85" s="77">
        <f>'Trust - Frontsheet'!Q97</f>
        <v>0</v>
      </c>
      <c r="O85" s="77">
        <f>'Trust - Frontsheet'!R97</f>
        <v>0</v>
      </c>
      <c r="P85" s="77">
        <f>'Trust - Frontsheet'!S97</f>
        <v>0</v>
      </c>
      <c r="Q85" s="77">
        <f>'Trust - Frontsheet'!T97</f>
        <v>0</v>
      </c>
      <c r="R85" s="77">
        <f>IF(OR('Trust - Frontsheet'!AA97="",'Trust - Frontsheet'!AA97="-"),0,('Trust - Frontsheet'!AA97))</f>
        <v>0</v>
      </c>
      <c r="S85" s="77">
        <f>IF(OR('Trust - Frontsheet'!AB97="",'Trust - Frontsheet'!AB97="-"),0,('Trust - Frontsheet'!AB97))</f>
        <v>0</v>
      </c>
      <c r="T85" s="77">
        <f>IF(OR('Trust - Frontsheet'!AC97="",'Trust - Frontsheet'!AC97="-"),0,('Trust - Frontsheet'!AC97))</f>
        <v>0</v>
      </c>
      <c r="U85" s="77">
        <f>IF(OR('Trust - Frontsheet'!AD97="",'Trust - Frontsheet'!AD97="-"),0,('Trust - Frontsheet'!AD97))</f>
        <v>0</v>
      </c>
      <c r="V85" s="77">
        <f>IF(OR('Trust - Frontsheet'!AE97="",'Trust - Frontsheet'!AE97="-"),0,('Trust - Frontsheet'!AE97))</f>
        <v>0</v>
      </c>
      <c r="W85" s="77">
        <f>IF(OR('Trust - Frontsheet'!AF97="",'Trust - Frontsheet'!AF97="-"),0,('Trust - Frontsheet'!AF97))</f>
        <v>0</v>
      </c>
      <c r="X85" s="77">
        <f>'Trust - Frontsheet'!U97</f>
        <v>0</v>
      </c>
      <c r="Y85" s="77">
        <f>IF(OR('Trust - Frontsheet'!V97="",'Trust - Frontsheet'!V97="-"),0,('Trust - Frontsheet'!V97))</f>
        <v>0</v>
      </c>
      <c r="Z85" s="77">
        <f>IF(OR('Trust - Frontsheet'!W97="",'Trust - Frontsheet'!W97="-"),0,('Trust - Frontsheet'!W97))</f>
        <v>0</v>
      </c>
      <c r="AA85" s="77">
        <f>IF(OR('Trust - Frontsheet'!X97="",'Trust - Frontsheet'!X97="-"),0,('Trust - Frontsheet'!X97))</f>
        <v>0</v>
      </c>
      <c r="AB85" s="77">
        <f>IF(OR('Trust - Frontsheet'!Y97="",'Trust - Frontsheet'!Y97="-"),0,('Trust - Frontsheet'!Y97))</f>
        <v>0</v>
      </c>
      <c r="AC85" s="77">
        <f>IF(OR('Trust - Frontsheet'!Z97="",'Trust - Frontsheet'!Z97="-"),0,('Trust - Frontsheet'!Z97))</f>
        <v>0</v>
      </c>
      <c r="AD85" s="77" t="str">
        <f>IF(A85="","",(IF(ISBLANK('Trust - Frontsheet'!F9),"",'Trust - Frontsheet'!F9)))</f>
        <v/>
      </c>
    </row>
    <row r="86" spans="1:30" s="77" customFormat="1" x14ac:dyDescent="0.25">
      <c r="A86" s="77" t="str">
        <f>IF('Trust - Frontsheet'!D98=0,"",IF('Trust - Frontsheet'!D98="","",'Trust - Frontsheet'!D98))</f>
        <v/>
      </c>
      <c r="B86" s="77" t="str">
        <f>IF(ISBLANK('Trust - Frontsheet'!E98),"",'Trust - Frontsheet'!E98)</f>
        <v/>
      </c>
      <c r="C86" s="77" t="str">
        <f>IF(ISBLANK('Trust - Frontsheet'!F98),"","'" &amp; 'Trust - Frontsheet'!F98 &amp; "'")</f>
        <v/>
      </c>
      <c r="D86" s="77" t="str">
        <f>IF(ISBLANK('Trust - Frontsheet'!G98),"",'Trust - Frontsheet'!G98)</f>
        <v/>
      </c>
      <c r="E86" s="77" t="str">
        <f>IF(ISBLANK('Trust - Frontsheet'!H98),"",'Trust - Frontsheet'!H98)</f>
        <v/>
      </c>
      <c r="F86" s="77">
        <f>'Trust - Frontsheet'!I98</f>
        <v>0</v>
      </c>
      <c r="G86" s="77">
        <f>'Trust - Frontsheet'!J98</f>
        <v>0</v>
      </c>
      <c r="H86" s="77">
        <f>'Trust - Frontsheet'!K98</f>
        <v>0</v>
      </c>
      <c r="I86" s="77">
        <f>'Trust - Frontsheet'!L98</f>
        <v>0</v>
      </c>
      <c r="J86" s="77">
        <f>'Trust - Frontsheet'!M98</f>
        <v>0</v>
      </c>
      <c r="K86" s="77">
        <f>'Trust - Frontsheet'!N98</f>
        <v>0</v>
      </c>
      <c r="L86" s="77">
        <f>'Trust - Frontsheet'!O98</f>
        <v>0</v>
      </c>
      <c r="M86" s="77">
        <f>'Trust - Frontsheet'!P98</f>
        <v>0</v>
      </c>
      <c r="N86" s="77">
        <f>'Trust - Frontsheet'!Q98</f>
        <v>0</v>
      </c>
      <c r="O86" s="77">
        <f>'Trust - Frontsheet'!R98</f>
        <v>0</v>
      </c>
      <c r="P86" s="77">
        <f>'Trust - Frontsheet'!S98</f>
        <v>0</v>
      </c>
      <c r="Q86" s="77">
        <f>'Trust - Frontsheet'!T98</f>
        <v>0</v>
      </c>
      <c r="R86" s="77">
        <f>IF(OR('Trust - Frontsheet'!AA98="",'Trust - Frontsheet'!AA98="-"),0,('Trust - Frontsheet'!AA98))</f>
        <v>0</v>
      </c>
      <c r="S86" s="77">
        <f>IF(OR('Trust - Frontsheet'!AB98="",'Trust - Frontsheet'!AB98="-"),0,('Trust - Frontsheet'!AB98))</f>
        <v>0</v>
      </c>
      <c r="T86" s="77">
        <f>IF(OR('Trust - Frontsheet'!AC98="",'Trust - Frontsheet'!AC98="-"),0,('Trust - Frontsheet'!AC98))</f>
        <v>0</v>
      </c>
      <c r="U86" s="77">
        <f>IF(OR('Trust - Frontsheet'!AD98="",'Trust - Frontsheet'!AD98="-"),0,('Trust - Frontsheet'!AD98))</f>
        <v>0</v>
      </c>
      <c r="V86" s="77">
        <f>IF(OR('Trust - Frontsheet'!AE98="",'Trust - Frontsheet'!AE98="-"),0,('Trust - Frontsheet'!AE98))</f>
        <v>0</v>
      </c>
      <c r="W86" s="77">
        <f>IF(OR('Trust - Frontsheet'!AF98="",'Trust - Frontsheet'!AF98="-"),0,('Trust - Frontsheet'!AF98))</f>
        <v>0</v>
      </c>
      <c r="X86" s="77">
        <f>'Trust - Frontsheet'!U98</f>
        <v>0</v>
      </c>
      <c r="Y86" s="77">
        <f>IF(OR('Trust - Frontsheet'!V98="",'Trust - Frontsheet'!V98="-"),0,('Trust - Frontsheet'!V98))</f>
        <v>0</v>
      </c>
      <c r="Z86" s="77">
        <f>IF(OR('Trust - Frontsheet'!W98="",'Trust - Frontsheet'!W98="-"),0,('Trust - Frontsheet'!W98))</f>
        <v>0</v>
      </c>
      <c r="AA86" s="77">
        <f>IF(OR('Trust - Frontsheet'!X98="",'Trust - Frontsheet'!X98="-"),0,('Trust - Frontsheet'!X98))</f>
        <v>0</v>
      </c>
      <c r="AB86" s="77">
        <f>IF(OR('Trust - Frontsheet'!Y98="",'Trust - Frontsheet'!Y98="-"),0,('Trust - Frontsheet'!Y98))</f>
        <v>0</v>
      </c>
      <c r="AC86" s="77">
        <f>IF(OR('Trust - Frontsheet'!Z98="",'Trust - Frontsheet'!Z98="-"),0,('Trust - Frontsheet'!Z98))</f>
        <v>0</v>
      </c>
      <c r="AD86" s="77" t="str">
        <f>IF(A86="","",(IF(ISBLANK('Trust - Frontsheet'!F9),"",'Trust - Frontsheet'!F9)))</f>
        <v/>
      </c>
    </row>
    <row r="87" spans="1:30" s="77" customFormat="1" x14ac:dyDescent="0.25">
      <c r="A87" s="77" t="str">
        <f>IF('Trust - Frontsheet'!D99=0,"",IF('Trust - Frontsheet'!D99="","",'Trust - Frontsheet'!D99))</f>
        <v/>
      </c>
      <c r="B87" s="77" t="str">
        <f>IF(ISBLANK('Trust - Frontsheet'!E99),"",'Trust - Frontsheet'!E99)</f>
        <v/>
      </c>
      <c r="C87" s="77" t="str">
        <f>IF(ISBLANK('Trust - Frontsheet'!F99),"","'" &amp; 'Trust - Frontsheet'!F99 &amp; "'")</f>
        <v/>
      </c>
      <c r="D87" s="77" t="str">
        <f>IF(ISBLANK('Trust - Frontsheet'!G99),"",'Trust - Frontsheet'!G99)</f>
        <v/>
      </c>
      <c r="E87" s="77" t="str">
        <f>IF(ISBLANK('Trust - Frontsheet'!H99),"",'Trust - Frontsheet'!H99)</f>
        <v/>
      </c>
      <c r="F87" s="77">
        <f>'Trust - Frontsheet'!I99</f>
        <v>0</v>
      </c>
      <c r="G87" s="77">
        <f>'Trust - Frontsheet'!J99</f>
        <v>0</v>
      </c>
      <c r="H87" s="77">
        <f>'Trust - Frontsheet'!K99</f>
        <v>0</v>
      </c>
      <c r="I87" s="77">
        <f>'Trust - Frontsheet'!L99</f>
        <v>0</v>
      </c>
      <c r="J87" s="77">
        <f>'Trust - Frontsheet'!M99</f>
        <v>0</v>
      </c>
      <c r="K87" s="77">
        <f>'Trust - Frontsheet'!N99</f>
        <v>0</v>
      </c>
      <c r="L87" s="77">
        <f>'Trust - Frontsheet'!O99</f>
        <v>0</v>
      </c>
      <c r="M87" s="77">
        <f>'Trust - Frontsheet'!P99</f>
        <v>0</v>
      </c>
      <c r="N87" s="77">
        <f>'Trust - Frontsheet'!Q99</f>
        <v>0</v>
      </c>
      <c r="O87" s="77">
        <f>'Trust - Frontsheet'!R99</f>
        <v>0</v>
      </c>
      <c r="P87" s="77">
        <f>'Trust - Frontsheet'!S99</f>
        <v>0</v>
      </c>
      <c r="Q87" s="77">
        <f>'Trust - Frontsheet'!T99</f>
        <v>0</v>
      </c>
      <c r="R87" s="77">
        <f>IF(OR('Trust - Frontsheet'!AA99="",'Trust - Frontsheet'!AA99="-"),0,('Trust - Frontsheet'!AA99))</f>
        <v>0</v>
      </c>
      <c r="S87" s="77">
        <f>IF(OR('Trust - Frontsheet'!AB99="",'Trust - Frontsheet'!AB99="-"),0,('Trust - Frontsheet'!AB99))</f>
        <v>0</v>
      </c>
      <c r="T87" s="77">
        <f>IF(OR('Trust - Frontsheet'!AC99="",'Trust - Frontsheet'!AC99="-"),0,('Trust - Frontsheet'!AC99))</f>
        <v>0</v>
      </c>
      <c r="U87" s="77">
        <f>IF(OR('Trust - Frontsheet'!AD99="",'Trust - Frontsheet'!AD99="-"),0,('Trust - Frontsheet'!AD99))</f>
        <v>0</v>
      </c>
      <c r="V87" s="77">
        <f>IF(OR('Trust - Frontsheet'!AE99="",'Trust - Frontsheet'!AE99="-"),0,('Trust - Frontsheet'!AE99))</f>
        <v>0</v>
      </c>
      <c r="W87" s="77">
        <f>IF(OR('Trust - Frontsheet'!AF99="",'Trust - Frontsheet'!AF99="-"),0,('Trust - Frontsheet'!AF99))</f>
        <v>0</v>
      </c>
      <c r="X87" s="77">
        <f>'Trust - Frontsheet'!U99</f>
        <v>0</v>
      </c>
      <c r="Y87" s="77">
        <f>IF(OR('Trust - Frontsheet'!V99="",'Trust - Frontsheet'!V99="-"),0,('Trust - Frontsheet'!V99))</f>
        <v>0</v>
      </c>
      <c r="Z87" s="77">
        <f>IF(OR('Trust - Frontsheet'!W99="",'Trust - Frontsheet'!W99="-"),0,('Trust - Frontsheet'!W99))</f>
        <v>0</v>
      </c>
      <c r="AA87" s="77">
        <f>IF(OR('Trust - Frontsheet'!X99="",'Trust - Frontsheet'!X99="-"),0,('Trust - Frontsheet'!X99))</f>
        <v>0</v>
      </c>
      <c r="AB87" s="77">
        <f>IF(OR('Trust - Frontsheet'!Y99="",'Trust - Frontsheet'!Y99="-"),0,('Trust - Frontsheet'!Y99))</f>
        <v>0</v>
      </c>
      <c r="AC87" s="77">
        <f>IF(OR('Trust - Frontsheet'!Z99="",'Trust - Frontsheet'!Z99="-"),0,('Trust - Frontsheet'!Z99))</f>
        <v>0</v>
      </c>
      <c r="AD87" s="77" t="str">
        <f>IF(A87="","",(IF(ISBLANK('Trust - Frontsheet'!F9),"",'Trust - Frontsheet'!F9)))</f>
        <v/>
      </c>
    </row>
    <row r="88" spans="1:30" s="77" customFormat="1" x14ac:dyDescent="0.25">
      <c r="A88" s="77" t="str">
        <f>IF('Trust - Frontsheet'!D100=0,"",IF('Trust - Frontsheet'!D100="","",'Trust - Frontsheet'!D100))</f>
        <v/>
      </c>
      <c r="B88" s="77" t="str">
        <f>IF(ISBLANK('Trust - Frontsheet'!E100),"",'Trust - Frontsheet'!E100)</f>
        <v/>
      </c>
      <c r="C88" s="77" t="str">
        <f>IF(ISBLANK('Trust - Frontsheet'!F100),"","'" &amp; 'Trust - Frontsheet'!F100 &amp; "'")</f>
        <v/>
      </c>
      <c r="D88" s="77" t="str">
        <f>IF(ISBLANK('Trust - Frontsheet'!G100),"",'Trust - Frontsheet'!G100)</f>
        <v/>
      </c>
      <c r="E88" s="77" t="str">
        <f>IF(ISBLANK('Trust - Frontsheet'!H100),"",'Trust - Frontsheet'!H100)</f>
        <v/>
      </c>
      <c r="F88" s="77">
        <f>'Trust - Frontsheet'!I100</f>
        <v>0</v>
      </c>
      <c r="G88" s="77">
        <f>'Trust - Frontsheet'!J100</f>
        <v>0</v>
      </c>
      <c r="H88" s="77">
        <f>'Trust - Frontsheet'!K100</f>
        <v>0</v>
      </c>
      <c r="I88" s="77">
        <f>'Trust - Frontsheet'!L100</f>
        <v>0</v>
      </c>
      <c r="J88" s="77">
        <f>'Trust - Frontsheet'!M100</f>
        <v>0</v>
      </c>
      <c r="K88" s="77">
        <f>'Trust - Frontsheet'!N100</f>
        <v>0</v>
      </c>
      <c r="L88" s="77">
        <f>'Trust - Frontsheet'!O100</f>
        <v>0</v>
      </c>
      <c r="M88" s="77">
        <f>'Trust - Frontsheet'!P100</f>
        <v>0</v>
      </c>
      <c r="N88" s="77">
        <f>'Trust - Frontsheet'!Q100</f>
        <v>0</v>
      </c>
      <c r="O88" s="77">
        <f>'Trust - Frontsheet'!R100</f>
        <v>0</v>
      </c>
      <c r="P88" s="77">
        <f>'Trust - Frontsheet'!S100</f>
        <v>0</v>
      </c>
      <c r="Q88" s="77">
        <f>'Trust - Frontsheet'!T100</f>
        <v>0</v>
      </c>
      <c r="R88" s="77">
        <f>IF(OR('Trust - Frontsheet'!AA100="",'Trust - Frontsheet'!AA100="-"),0,('Trust - Frontsheet'!AA100))</f>
        <v>0</v>
      </c>
      <c r="S88" s="77">
        <f>IF(OR('Trust - Frontsheet'!AB100="",'Trust - Frontsheet'!AB100="-"),0,('Trust - Frontsheet'!AB100))</f>
        <v>0</v>
      </c>
      <c r="T88" s="77">
        <f>IF(OR('Trust - Frontsheet'!AC100="",'Trust - Frontsheet'!AC100="-"),0,('Trust - Frontsheet'!AC100))</f>
        <v>0</v>
      </c>
      <c r="U88" s="77">
        <f>IF(OR('Trust - Frontsheet'!AD100="",'Trust - Frontsheet'!AD100="-"),0,('Trust - Frontsheet'!AD100))</f>
        <v>0</v>
      </c>
      <c r="V88" s="77">
        <f>IF(OR('Trust - Frontsheet'!AE100="",'Trust - Frontsheet'!AE100="-"),0,('Trust - Frontsheet'!AE100))</f>
        <v>0</v>
      </c>
      <c r="W88" s="77">
        <f>IF(OR('Trust - Frontsheet'!AF100="",'Trust - Frontsheet'!AF100="-"),0,('Trust - Frontsheet'!AF100))</f>
        <v>0</v>
      </c>
      <c r="X88" s="77">
        <f>'Trust - Frontsheet'!U100</f>
        <v>0</v>
      </c>
      <c r="Y88" s="77">
        <f>IF(OR('Trust - Frontsheet'!V100="",'Trust - Frontsheet'!V100="-"),0,('Trust - Frontsheet'!V100))</f>
        <v>0</v>
      </c>
      <c r="Z88" s="77">
        <f>IF(OR('Trust - Frontsheet'!W100="",'Trust - Frontsheet'!W100="-"),0,('Trust - Frontsheet'!W100))</f>
        <v>0</v>
      </c>
      <c r="AA88" s="77">
        <f>IF(OR('Trust - Frontsheet'!X100="",'Trust - Frontsheet'!X100="-"),0,('Trust - Frontsheet'!X100))</f>
        <v>0</v>
      </c>
      <c r="AB88" s="77">
        <f>IF(OR('Trust - Frontsheet'!Y100="",'Trust - Frontsheet'!Y100="-"),0,('Trust - Frontsheet'!Y100))</f>
        <v>0</v>
      </c>
      <c r="AC88" s="77">
        <f>IF(OR('Trust - Frontsheet'!Z100="",'Trust - Frontsheet'!Z100="-"),0,('Trust - Frontsheet'!Z100))</f>
        <v>0</v>
      </c>
      <c r="AD88" s="77" t="str">
        <f>IF(A88="","",(IF(ISBLANK('Trust - Frontsheet'!F9),"",'Trust - Frontsheet'!F9)))</f>
        <v/>
      </c>
    </row>
    <row r="89" spans="1:30" s="77" customFormat="1" x14ac:dyDescent="0.25">
      <c r="A89" s="77" t="str">
        <f>IF('Trust - Frontsheet'!D101=0,"",IF('Trust - Frontsheet'!D101="","",'Trust - Frontsheet'!D101))</f>
        <v/>
      </c>
      <c r="B89" s="77" t="str">
        <f>IF(ISBLANK('Trust - Frontsheet'!E101),"",'Trust - Frontsheet'!E101)</f>
        <v/>
      </c>
      <c r="C89" s="77" t="str">
        <f>IF(ISBLANK('Trust - Frontsheet'!F101),"","'" &amp; 'Trust - Frontsheet'!F101 &amp; "'")</f>
        <v/>
      </c>
      <c r="D89" s="77" t="str">
        <f>IF(ISBLANK('Trust - Frontsheet'!G101),"",'Trust - Frontsheet'!G101)</f>
        <v/>
      </c>
      <c r="E89" s="77" t="str">
        <f>IF(ISBLANK('Trust - Frontsheet'!H101),"",'Trust - Frontsheet'!H101)</f>
        <v/>
      </c>
      <c r="F89" s="77">
        <f>'Trust - Frontsheet'!I101</f>
        <v>0</v>
      </c>
      <c r="G89" s="77">
        <f>'Trust - Frontsheet'!J101</f>
        <v>0</v>
      </c>
      <c r="H89" s="77">
        <f>'Trust - Frontsheet'!K101</f>
        <v>0</v>
      </c>
      <c r="I89" s="77">
        <f>'Trust - Frontsheet'!L101</f>
        <v>0</v>
      </c>
      <c r="J89" s="77">
        <f>'Trust - Frontsheet'!M101</f>
        <v>0</v>
      </c>
      <c r="K89" s="77">
        <f>'Trust - Frontsheet'!N101</f>
        <v>0</v>
      </c>
      <c r="L89" s="77">
        <f>'Trust - Frontsheet'!O101</f>
        <v>0</v>
      </c>
      <c r="M89" s="77">
        <f>'Trust - Frontsheet'!P101</f>
        <v>0</v>
      </c>
      <c r="N89" s="77">
        <f>'Trust - Frontsheet'!Q101</f>
        <v>0</v>
      </c>
      <c r="O89" s="77">
        <f>'Trust - Frontsheet'!R101</f>
        <v>0</v>
      </c>
      <c r="P89" s="77">
        <f>'Trust - Frontsheet'!S101</f>
        <v>0</v>
      </c>
      <c r="Q89" s="77">
        <f>'Trust - Frontsheet'!T101</f>
        <v>0</v>
      </c>
      <c r="R89" s="77">
        <f>IF(OR('Trust - Frontsheet'!AA101="",'Trust - Frontsheet'!AA101="-"),0,('Trust - Frontsheet'!AA101))</f>
        <v>0</v>
      </c>
      <c r="S89" s="77">
        <f>IF(OR('Trust - Frontsheet'!AB101="",'Trust - Frontsheet'!AB101="-"),0,('Trust - Frontsheet'!AB101))</f>
        <v>0</v>
      </c>
      <c r="T89" s="77">
        <f>IF(OR('Trust - Frontsheet'!AC101="",'Trust - Frontsheet'!AC101="-"),0,('Trust - Frontsheet'!AC101))</f>
        <v>0</v>
      </c>
      <c r="U89" s="77">
        <f>IF(OR('Trust - Frontsheet'!AD101="",'Trust - Frontsheet'!AD101="-"),0,('Trust - Frontsheet'!AD101))</f>
        <v>0</v>
      </c>
      <c r="V89" s="77">
        <f>IF(OR('Trust - Frontsheet'!AE101="",'Trust - Frontsheet'!AE101="-"),0,('Trust - Frontsheet'!AE101))</f>
        <v>0</v>
      </c>
      <c r="W89" s="77">
        <f>IF(OR('Trust - Frontsheet'!AF101="",'Trust - Frontsheet'!AF101="-"),0,('Trust - Frontsheet'!AF101))</f>
        <v>0</v>
      </c>
      <c r="X89" s="77">
        <f>'Trust - Frontsheet'!U101</f>
        <v>0</v>
      </c>
      <c r="Y89" s="77">
        <f>IF(OR('Trust - Frontsheet'!V101="",'Trust - Frontsheet'!V101="-"),0,('Trust - Frontsheet'!V101))</f>
        <v>0</v>
      </c>
      <c r="Z89" s="77">
        <f>IF(OR('Trust - Frontsheet'!W101="",'Trust - Frontsheet'!W101="-"),0,('Trust - Frontsheet'!W101))</f>
        <v>0</v>
      </c>
      <c r="AA89" s="77">
        <f>IF(OR('Trust - Frontsheet'!X101="",'Trust - Frontsheet'!X101="-"),0,('Trust - Frontsheet'!X101))</f>
        <v>0</v>
      </c>
      <c r="AB89" s="77">
        <f>IF(OR('Trust - Frontsheet'!Y101="",'Trust - Frontsheet'!Y101="-"),0,('Trust - Frontsheet'!Y101))</f>
        <v>0</v>
      </c>
      <c r="AC89" s="77">
        <f>IF(OR('Trust - Frontsheet'!Z101="",'Trust - Frontsheet'!Z101="-"),0,('Trust - Frontsheet'!Z101))</f>
        <v>0</v>
      </c>
      <c r="AD89" s="77" t="str">
        <f>IF(A89="","",(IF(ISBLANK('Trust - Frontsheet'!F9),"",'Trust - Frontsheet'!F9)))</f>
        <v/>
      </c>
    </row>
    <row r="90" spans="1:30" s="77" customFormat="1" x14ac:dyDescent="0.25">
      <c r="A90" s="77" t="str">
        <f>IF('Trust - Frontsheet'!D102=0,"",IF('Trust - Frontsheet'!D102="","",'Trust - Frontsheet'!D102))</f>
        <v/>
      </c>
      <c r="B90" s="77" t="str">
        <f>IF(ISBLANK('Trust - Frontsheet'!E102),"",'Trust - Frontsheet'!E102)</f>
        <v/>
      </c>
      <c r="C90" s="77" t="str">
        <f>IF(ISBLANK('Trust - Frontsheet'!F102),"","'" &amp; 'Trust - Frontsheet'!F102 &amp; "'")</f>
        <v/>
      </c>
      <c r="D90" s="77" t="str">
        <f>IF(ISBLANK('Trust - Frontsheet'!G102),"",'Trust - Frontsheet'!G102)</f>
        <v/>
      </c>
      <c r="E90" s="77" t="str">
        <f>IF(ISBLANK('Trust - Frontsheet'!H102),"",'Trust - Frontsheet'!H102)</f>
        <v/>
      </c>
      <c r="F90" s="77">
        <f>'Trust - Frontsheet'!I102</f>
        <v>0</v>
      </c>
      <c r="G90" s="77">
        <f>'Trust - Frontsheet'!J102</f>
        <v>0</v>
      </c>
      <c r="H90" s="77">
        <f>'Trust - Frontsheet'!K102</f>
        <v>0</v>
      </c>
      <c r="I90" s="77">
        <f>'Trust - Frontsheet'!L102</f>
        <v>0</v>
      </c>
      <c r="J90" s="77">
        <f>'Trust - Frontsheet'!M102</f>
        <v>0</v>
      </c>
      <c r="K90" s="77">
        <f>'Trust - Frontsheet'!N102</f>
        <v>0</v>
      </c>
      <c r="L90" s="77">
        <f>'Trust - Frontsheet'!O102</f>
        <v>0</v>
      </c>
      <c r="M90" s="77">
        <f>'Trust - Frontsheet'!P102</f>
        <v>0</v>
      </c>
      <c r="N90" s="77">
        <f>'Trust - Frontsheet'!Q102</f>
        <v>0</v>
      </c>
      <c r="O90" s="77">
        <f>'Trust - Frontsheet'!R102</f>
        <v>0</v>
      </c>
      <c r="P90" s="77">
        <f>'Trust - Frontsheet'!S102</f>
        <v>0</v>
      </c>
      <c r="Q90" s="77">
        <f>'Trust - Frontsheet'!T102</f>
        <v>0</v>
      </c>
      <c r="R90" s="77">
        <f>IF(OR('Trust - Frontsheet'!AA102="",'Trust - Frontsheet'!AA102="-"),0,('Trust - Frontsheet'!AA102))</f>
        <v>0</v>
      </c>
      <c r="S90" s="77">
        <f>IF(OR('Trust - Frontsheet'!AB102="",'Trust - Frontsheet'!AB102="-"),0,('Trust - Frontsheet'!AB102))</f>
        <v>0</v>
      </c>
      <c r="T90" s="77">
        <f>IF(OR('Trust - Frontsheet'!AC102="",'Trust - Frontsheet'!AC102="-"),0,('Trust - Frontsheet'!AC102))</f>
        <v>0</v>
      </c>
      <c r="U90" s="77">
        <f>IF(OR('Trust - Frontsheet'!AD102="",'Trust - Frontsheet'!AD102="-"),0,('Trust - Frontsheet'!AD102))</f>
        <v>0</v>
      </c>
      <c r="V90" s="77">
        <f>IF(OR('Trust - Frontsheet'!AE102="",'Trust - Frontsheet'!AE102="-"),0,('Trust - Frontsheet'!AE102))</f>
        <v>0</v>
      </c>
      <c r="W90" s="77">
        <f>IF(OR('Trust - Frontsheet'!AF102="",'Trust - Frontsheet'!AF102="-"),0,('Trust - Frontsheet'!AF102))</f>
        <v>0</v>
      </c>
      <c r="X90" s="77">
        <f>'Trust - Frontsheet'!U102</f>
        <v>0</v>
      </c>
      <c r="Y90" s="77">
        <f>IF(OR('Trust - Frontsheet'!V102="",'Trust - Frontsheet'!V102="-"),0,('Trust - Frontsheet'!V102))</f>
        <v>0</v>
      </c>
      <c r="Z90" s="77">
        <f>IF(OR('Trust - Frontsheet'!W102="",'Trust - Frontsheet'!W102="-"),0,('Trust - Frontsheet'!W102))</f>
        <v>0</v>
      </c>
      <c r="AA90" s="77">
        <f>IF(OR('Trust - Frontsheet'!X102="",'Trust - Frontsheet'!X102="-"),0,('Trust - Frontsheet'!X102))</f>
        <v>0</v>
      </c>
      <c r="AB90" s="77">
        <f>IF(OR('Trust - Frontsheet'!Y102="",'Trust - Frontsheet'!Y102="-"),0,('Trust - Frontsheet'!Y102))</f>
        <v>0</v>
      </c>
      <c r="AC90" s="77">
        <f>IF(OR('Trust - Frontsheet'!Z102="",'Trust - Frontsheet'!Z102="-"),0,('Trust - Frontsheet'!Z102))</f>
        <v>0</v>
      </c>
      <c r="AD90" s="77" t="str">
        <f>IF(A90="","",(IF(ISBLANK('Trust - Frontsheet'!F9),"",'Trust - Frontsheet'!F9)))</f>
        <v/>
      </c>
    </row>
    <row r="91" spans="1:30" s="77" customFormat="1" x14ac:dyDescent="0.25">
      <c r="A91" s="77" t="str">
        <f>IF('Trust - Frontsheet'!D103=0,"",IF('Trust - Frontsheet'!D103="","",'Trust - Frontsheet'!D103))</f>
        <v/>
      </c>
      <c r="B91" s="77" t="str">
        <f>IF(ISBLANK('Trust - Frontsheet'!E103),"",'Trust - Frontsheet'!E103)</f>
        <v/>
      </c>
      <c r="C91" s="77" t="str">
        <f>IF(ISBLANK('Trust - Frontsheet'!F103),"","'" &amp; 'Trust - Frontsheet'!F103 &amp; "'")</f>
        <v/>
      </c>
      <c r="D91" s="77" t="str">
        <f>IF(ISBLANK('Trust - Frontsheet'!G103),"",'Trust - Frontsheet'!G103)</f>
        <v/>
      </c>
      <c r="E91" s="77" t="str">
        <f>IF(ISBLANK('Trust - Frontsheet'!H103),"",'Trust - Frontsheet'!H103)</f>
        <v/>
      </c>
      <c r="F91" s="77">
        <f>'Trust - Frontsheet'!I103</f>
        <v>0</v>
      </c>
      <c r="G91" s="77">
        <f>'Trust - Frontsheet'!J103</f>
        <v>0</v>
      </c>
      <c r="H91" s="77">
        <f>'Trust - Frontsheet'!K103</f>
        <v>0</v>
      </c>
      <c r="I91" s="77">
        <f>'Trust - Frontsheet'!L103</f>
        <v>0</v>
      </c>
      <c r="J91" s="77">
        <f>'Trust - Frontsheet'!M103</f>
        <v>0</v>
      </c>
      <c r="K91" s="77">
        <f>'Trust - Frontsheet'!N103</f>
        <v>0</v>
      </c>
      <c r="L91" s="77">
        <f>'Trust - Frontsheet'!O103</f>
        <v>0</v>
      </c>
      <c r="M91" s="77">
        <f>'Trust - Frontsheet'!P103</f>
        <v>0</v>
      </c>
      <c r="N91" s="77">
        <f>'Trust - Frontsheet'!Q103</f>
        <v>0</v>
      </c>
      <c r="O91" s="77">
        <f>'Trust - Frontsheet'!R103</f>
        <v>0</v>
      </c>
      <c r="P91" s="77">
        <f>'Trust - Frontsheet'!S103</f>
        <v>0</v>
      </c>
      <c r="Q91" s="77">
        <f>'Trust - Frontsheet'!T103</f>
        <v>0</v>
      </c>
      <c r="R91" s="77">
        <f>IF(OR('Trust - Frontsheet'!AA103="",'Trust - Frontsheet'!AA103="-"),0,('Trust - Frontsheet'!AA103))</f>
        <v>0</v>
      </c>
      <c r="S91" s="77">
        <f>IF(OR('Trust - Frontsheet'!AB103="",'Trust - Frontsheet'!AB103="-"),0,('Trust - Frontsheet'!AB103))</f>
        <v>0</v>
      </c>
      <c r="T91" s="77">
        <f>IF(OR('Trust - Frontsheet'!AC103="",'Trust - Frontsheet'!AC103="-"),0,('Trust - Frontsheet'!AC103))</f>
        <v>0</v>
      </c>
      <c r="U91" s="77">
        <f>IF(OR('Trust - Frontsheet'!AD103="",'Trust - Frontsheet'!AD103="-"),0,('Trust - Frontsheet'!AD103))</f>
        <v>0</v>
      </c>
      <c r="V91" s="77">
        <f>IF(OR('Trust - Frontsheet'!AE103="",'Trust - Frontsheet'!AE103="-"),0,('Trust - Frontsheet'!AE103))</f>
        <v>0</v>
      </c>
      <c r="W91" s="77">
        <f>IF(OR('Trust - Frontsheet'!AF103="",'Trust - Frontsheet'!AF103="-"),0,('Trust - Frontsheet'!AF103))</f>
        <v>0</v>
      </c>
      <c r="X91" s="77">
        <f>'Trust - Frontsheet'!U103</f>
        <v>0</v>
      </c>
      <c r="Y91" s="77">
        <f>IF(OR('Trust - Frontsheet'!V103="",'Trust - Frontsheet'!V103="-"),0,('Trust - Frontsheet'!V103))</f>
        <v>0</v>
      </c>
      <c r="Z91" s="77">
        <f>IF(OR('Trust - Frontsheet'!W103="",'Trust - Frontsheet'!W103="-"),0,('Trust - Frontsheet'!W103))</f>
        <v>0</v>
      </c>
      <c r="AA91" s="77">
        <f>IF(OR('Trust - Frontsheet'!X103="",'Trust - Frontsheet'!X103="-"),0,('Trust - Frontsheet'!X103))</f>
        <v>0</v>
      </c>
      <c r="AB91" s="77">
        <f>IF(OR('Trust - Frontsheet'!Y103="",'Trust - Frontsheet'!Y103="-"),0,('Trust - Frontsheet'!Y103))</f>
        <v>0</v>
      </c>
      <c r="AC91" s="77">
        <f>IF(OR('Trust - Frontsheet'!Z103="",'Trust - Frontsheet'!Z103="-"),0,('Trust - Frontsheet'!Z103))</f>
        <v>0</v>
      </c>
      <c r="AD91" s="77" t="str">
        <f>IF(A91="","",(IF(ISBLANK('Trust - Frontsheet'!F9),"",'Trust - Frontsheet'!F9)))</f>
        <v/>
      </c>
    </row>
    <row r="92" spans="1:30" s="77" customFormat="1" x14ac:dyDescent="0.25">
      <c r="A92" s="77" t="str">
        <f>IF('Trust - Frontsheet'!D104=0,"",IF('Trust - Frontsheet'!D104="","",'Trust - Frontsheet'!D104))</f>
        <v/>
      </c>
      <c r="B92" s="77" t="str">
        <f>IF(ISBLANK('Trust - Frontsheet'!E104),"",'Trust - Frontsheet'!E104)</f>
        <v/>
      </c>
      <c r="C92" s="77" t="str">
        <f>IF(ISBLANK('Trust - Frontsheet'!F104),"","'" &amp; 'Trust - Frontsheet'!F104 &amp; "'")</f>
        <v/>
      </c>
      <c r="D92" s="77" t="str">
        <f>IF(ISBLANK('Trust - Frontsheet'!G104),"",'Trust - Frontsheet'!G104)</f>
        <v/>
      </c>
      <c r="E92" s="77" t="str">
        <f>IF(ISBLANK('Trust - Frontsheet'!H104),"",'Trust - Frontsheet'!H104)</f>
        <v/>
      </c>
      <c r="F92" s="77">
        <f>'Trust - Frontsheet'!I104</f>
        <v>0</v>
      </c>
      <c r="G92" s="77">
        <f>'Trust - Frontsheet'!J104</f>
        <v>0</v>
      </c>
      <c r="H92" s="77">
        <f>'Trust - Frontsheet'!K104</f>
        <v>0</v>
      </c>
      <c r="I92" s="77">
        <f>'Trust - Frontsheet'!L104</f>
        <v>0</v>
      </c>
      <c r="J92" s="77">
        <f>'Trust - Frontsheet'!M104</f>
        <v>0</v>
      </c>
      <c r="K92" s="77">
        <f>'Trust - Frontsheet'!N104</f>
        <v>0</v>
      </c>
      <c r="L92" s="77">
        <f>'Trust - Frontsheet'!O104</f>
        <v>0</v>
      </c>
      <c r="M92" s="77">
        <f>'Trust - Frontsheet'!P104</f>
        <v>0</v>
      </c>
      <c r="N92" s="77">
        <f>'Trust - Frontsheet'!Q104</f>
        <v>0</v>
      </c>
      <c r="O92" s="77">
        <f>'Trust - Frontsheet'!R104</f>
        <v>0</v>
      </c>
      <c r="P92" s="77">
        <f>'Trust - Frontsheet'!S104</f>
        <v>0</v>
      </c>
      <c r="Q92" s="77">
        <f>'Trust - Frontsheet'!T104</f>
        <v>0</v>
      </c>
      <c r="R92" s="77">
        <f>IF(OR('Trust - Frontsheet'!AA104="",'Trust - Frontsheet'!AA104="-"),0,('Trust - Frontsheet'!AA104))</f>
        <v>0</v>
      </c>
      <c r="S92" s="77">
        <f>IF(OR('Trust - Frontsheet'!AB104="",'Trust - Frontsheet'!AB104="-"),0,('Trust - Frontsheet'!AB104))</f>
        <v>0</v>
      </c>
      <c r="T92" s="77">
        <f>IF(OR('Trust - Frontsheet'!AC104="",'Trust - Frontsheet'!AC104="-"),0,('Trust - Frontsheet'!AC104))</f>
        <v>0</v>
      </c>
      <c r="U92" s="77">
        <f>IF(OR('Trust - Frontsheet'!AD104="",'Trust - Frontsheet'!AD104="-"),0,('Trust - Frontsheet'!AD104))</f>
        <v>0</v>
      </c>
      <c r="V92" s="77">
        <f>IF(OR('Trust - Frontsheet'!AE104="",'Trust - Frontsheet'!AE104="-"),0,('Trust - Frontsheet'!AE104))</f>
        <v>0</v>
      </c>
      <c r="W92" s="77">
        <f>IF(OR('Trust - Frontsheet'!AF104="",'Trust - Frontsheet'!AF104="-"),0,('Trust - Frontsheet'!AF104))</f>
        <v>0</v>
      </c>
      <c r="X92" s="77">
        <f>'Trust - Frontsheet'!U104</f>
        <v>0</v>
      </c>
      <c r="Y92" s="77">
        <f>IF(OR('Trust - Frontsheet'!V104="",'Trust - Frontsheet'!V104="-"),0,('Trust - Frontsheet'!V104))</f>
        <v>0</v>
      </c>
      <c r="Z92" s="77">
        <f>IF(OR('Trust - Frontsheet'!W104="",'Trust - Frontsheet'!W104="-"),0,('Trust - Frontsheet'!W104))</f>
        <v>0</v>
      </c>
      <c r="AA92" s="77">
        <f>IF(OR('Trust - Frontsheet'!X104="",'Trust - Frontsheet'!X104="-"),0,('Trust - Frontsheet'!X104))</f>
        <v>0</v>
      </c>
      <c r="AB92" s="77">
        <f>IF(OR('Trust - Frontsheet'!Y104="",'Trust - Frontsheet'!Y104="-"),0,('Trust - Frontsheet'!Y104))</f>
        <v>0</v>
      </c>
      <c r="AC92" s="77">
        <f>IF(OR('Trust - Frontsheet'!Z104="",'Trust - Frontsheet'!Z104="-"),0,('Trust - Frontsheet'!Z104))</f>
        <v>0</v>
      </c>
      <c r="AD92" s="77" t="str">
        <f>IF(A92="","",(IF(ISBLANK('Trust - Frontsheet'!F9),"",'Trust - Frontsheet'!F9)))</f>
        <v/>
      </c>
    </row>
    <row r="93" spans="1:30" s="77" customFormat="1" x14ac:dyDescent="0.25">
      <c r="A93" s="77" t="str">
        <f>IF('Trust - Frontsheet'!D105=0,"",IF('Trust - Frontsheet'!D105="","",'Trust - Frontsheet'!D105))</f>
        <v/>
      </c>
      <c r="B93" s="77" t="str">
        <f>IF(ISBLANK('Trust - Frontsheet'!E105),"",'Trust - Frontsheet'!E105)</f>
        <v/>
      </c>
      <c r="C93" s="77" t="str">
        <f>IF(ISBLANK('Trust - Frontsheet'!F105),"","'" &amp; 'Trust - Frontsheet'!F105 &amp; "'")</f>
        <v/>
      </c>
      <c r="D93" s="77" t="str">
        <f>IF(ISBLANK('Trust - Frontsheet'!G105),"",'Trust - Frontsheet'!G105)</f>
        <v/>
      </c>
      <c r="E93" s="77" t="str">
        <f>IF(ISBLANK('Trust - Frontsheet'!H105),"",'Trust - Frontsheet'!H105)</f>
        <v/>
      </c>
      <c r="F93" s="77">
        <f>'Trust - Frontsheet'!I105</f>
        <v>0</v>
      </c>
      <c r="G93" s="77">
        <f>'Trust - Frontsheet'!J105</f>
        <v>0</v>
      </c>
      <c r="H93" s="77">
        <f>'Trust - Frontsheet'!K105</f>
        <v>0</v>
      </c>
      <c r="I93" s="77">
        <f>'Trust - Frontsheet'!L105</f>
        <v>0</v>
      </c>
      <c r="J93" s="77">
        <f>'Trust - Frontsheet'!M105</f>
        <v>0</v>
      </c>
      <c r="K93" s="77">
        <f>'Trust - Frontsheet'!N105</f>
        <v>0</v>
      </c>
      <c r="L93" s="77">
        <f>'Trust - Frontsheet'!O105</f>
        <v>0</v>
      </c>
      <c r="M93" s="77">
        <f>'Trust - Frontsheet'!P105</f>
        <v>0</v>
      </c>
      <c r="N93" s="77">
        <f>'Trust - Frontsheet'!Q105</f>
        <v>0</v>
      </c>
      <c r="O93" s="77">
        <f>'Trust - Frontsheet'!R105</f>
        <v>0</v>
      </c>
      <c r="P93" s="77">
        <f>'Trust - Frontsheet'!S105</f>
        <v>0</v>
      </c>
      <c r="Q93" s="77">
        <f>'Trust - Frontsheet'!T105</f>
        <v>0</v>
      </c>
      <c r="R93" s="77">
        <f>IF(OR('Trust - Frontsheet'!AA105="",'Trust - Frontsheet'!AA105="-"),0,('Trust - Frontsheet'!AA105))</f>
        <v>0</v>
      </c>
      <c r="S93" s="77">
        <f>IF(OR('Trust - Frontsheet'!AB105="",'Trust - Frontsheet'!AB105="-"),0,('Trust - Frontsheet'!AB105))</f>
        <v>0</v>
      </c>
      <c r="T93" s="77">
        <f>IF(OR('Trust - Frontsheet'!AC105="",'Trust - Frontsheet'!AC105="-"),0,('Trust - Frontsheet'!AC105))</f>
        <v>0</v>
      </c>
      <c r="U93" s="77">
        <f>IF(OR('Trust - Frontsheet'!AD105="",'Trust - Frontsheet'!AD105="-"),0,('Trust - Frontsheet'!AD105))</f>
        <v>0</v>
      </c>
      <c r="V93" s="77">
        <f>IF(OR('Trust - Frontsheet'!AE105="",'Trust - Frontsheet'!AE105="-"),0,('Trust - Frontsheet'!AE105))</f>
        <v>0</v>
      </c>
      <c r="W93" s="77">
        <f>IF(OR('Trust - Frontsheet'!AF105="",'Trust - Frontsheet'!AF105="-"),0,('Trust - Frontsheet'!AF105))</f>
        <v>0</v>
      </c>
      <c r="X93" s="77">
        <f>'Trust - Frontsheet'!U105</f>
        <v>0</v>
      </c>
      <c r="Y93" s="77">
        <f>IF(OR('Trust - Frontsheet'!V105="",'Trust - Frontsheet'!V105="-"),0,('Trust - Frontsheet'!V105))</f>
        <v>0</v>
      </c>
      <c r="Z93" s="77">
        <f>IF(OR('Trust - Frontsheet'!W105="",'Trust - Frontsheet'!W105="-"),0,('Trust - Frontsheet'!W105))</f>
        <v>0</v>
      </c>
      <c r="AA93" s="77">
        <f>IF(OR('Trust - Frontsheet'!X105="",'Trust - Frontsheet'!X105="-"),0,('Trust - Frontsheet'!X105))</f>
        <v>0</v>
      </c>
      <c r="AB93" s="77">
        <f>IF(OR('Trust - Frontsheet'!Y105="",'Trust - Frontsheet'!Y105="-"),0,('Trust - Frontsheet'!Y105))</f>
        <v>0</v>
      </c>
      <c r="AC93" s="77">
        <f>IF(OR('Trust - Frontsheet'!Z105="",'Trust - Frontsheet'!Z105="-"),0,('Trust - Frontsheet'!Z105))</f>
        <v>0</v>
      </c>
      <c r="AD93" s="77" t="str">
        <f>IF(A93="","",(IF(ISBLANK('Trust - Frontsheet'!F9),"",'Trust - Frontsheet'!F9)))</f>
        <v/>
      </c>
    </row>
    <row r="94" spans="1:30" s="77" customFormat="1" x14ac:dyDescent="0.25">
      <c r="A94" s="77" t="str">
        <f>IF('Trust - Frontsheet'!D106=0,"",IF('Trust - Frontsheet'!D106="","",'Trust - Frontsheet'!D106))</f>
        <v/>
      </c>
      <c r="B94" s="77" t="str">
        <f>IF(ISBLANK('Trust - Frontsheet'!E106),"",'Trust - Frontsheet'!E106)</f>
        <v/>
      </c>
      <c r="C94" s="77" t="str">
        <f>IF(ISBLANK('Trust - Frontsheet'!F106),"","'" &amp; 'Trust - Frontsheet'!F106 &amp; "'")</f>
        <v/>
      </c>
      <c r="D94" s="77" t="str">
        <f>IF(ISBLANK('Trust - Frontsheet'!G106),"",'Trust - Frontsheet'!G106)</f>
        <v/>
      </c>
      <c r="E94" s="77" t="str">
        <f>IF(ISBLANK('Trust - Frontsheet'!H106),"",'Trust - Frontsheet'!H106)</f>
        <v/>
      </c>
      <c r="F94" s="77">
        <f>'Trust - Frontsheet'!I106</f>
        <v>0</v>
      </c>
      <c r="G94" s="77">
        <f>'Trust - Frontsheet'!J106</f>
        <v>0</v>
      </c>
      <c r="H94" s="77">
        <f>'Trust - Frontsheet'!K106</f>
        <v>0</v>
      </c>
      <c r="I94" s="77">
        <f>'Trust - Frontsheet'!L106</f>
        <v>0</v>
      </c>
      <c r="J94" s="77">
        <f>'Trust - Frontsheet'!M106</f>
        <v>0</v>
      </c>
      <c r="K94" s="77">
        <f>'Trust - Frontsheet'!N106</f>
        <v>0</v>
      </c>
      <c r="L94" s="77">
        <f>'Trust - Frontsheet'!O106</f>
        <v>0</v>
      </c>
      <c r="M94" s="77">
        <f>'Trust - Frontsheet'!P106</f>
        <v>0</v>
      </c>
      <c r="N94" s="77">
        <f>'Trust - Frontsheet'!Q106</f>
        <v>0</v>
      </c>
      <c r="O94" s="77">
        <f>'Trust - Frontsheet'!R106</f>
        <v>0</v>
      </c>
      <c r="P94" s="77">
        <f>'Trust - Frontsheet'!S106</f>
        <v>0</v>
      </c>
      <c r="Q94" s="77">
        <f>'Trust - Frontsheet'!T106</f>
        <v>0</v>
      </c>
      <c r="R94" s="77">
        <f>IF(OR('Trust - Frontsheet'!AA106="",'Trust - Frontsheet'!AA106="-"),0,('Trust - Frontsheet'!AA106))</f>
        <v>0</v>
      </c>
      <c r="S94" s="77">
        <f>IF(OR('Trust - Frontsheet'!AB106="",'Trust - Frontsheet'!AB106="-"),0,('Trust - Frontsheet'!AB106))</f>
        <v>0</v>
      </c>
      <c r="T94" s="77">
        <f>IF(OR('Trust - Frontsheet'!AC106="",'Trust - Frontsheet'!AC106="-"),0,('Trust - Frontsheet'!AC106))</f>
        <v>0</v>
      </c>
      <c r="U94" s="77">
        <f>IF(OR('Trust - Frontsheet'!AD106="",'Trust - Frontsheet'!AD106="-"),0,('Trust - Frontsheet'!AD106))</f>
        <v>0</v>
      </c>
      <c r="V94" s="77">
        <f>IF(OR('Trust - Frontsheet'!AE106="",'Trust - Frontsheet'!AE106="-"),0,('Trust - Frontsheet'!AE106))</f>
        <v>0</v>
      </c>
      <c r="W94" s="77">
        <f>IF(OR('Trust - Frontsheet'!AF106="",'Trust - Frontsheet'!AF106="-"),0,('Trust - Frontsheet'!AF106))</f>
        <v>0</v>
      </c>
      <c r="X94" s="77">
        <f>'Trust - Frontsheet'!U106</f>
        <v>0</v>
      </c>
      <c r="Y94" s="77">
        <f>IF(OR('Trust - Frontsheet'!V106="",'Trust - Frontsheet'!V106="-"),0,('Trust - Frontsheet'!V106))</f>
        <v>0</v>
      </c>
      <c r="Z94" s="77">
        <f>IF(OR('Trust - Frontsheet'!W106="",'Trust - Frontsheet'!W106="-"),0,('Trust - Frontsheet'!W106))</f>
        <v>0</v>
      </c>
      <c r="AA94" s="77">
        <f>IF(OR('Trust - Frontsheet'!X106="",'Trust - Frontsheet'!X106="-"),0,('Trust - Frontsheet'!X106))</f>
        <v>0</v>
      </c>
      <c r="AB94" s="77">
        <f>IF(OR('Trust - Frontsheet'!Y106="",'Trust - Frontsheet'!Y106="-"),0,('Trust - Frontsheet'!Y106))</f>
        <v>0</v>
      </c>
      <c r="AC94" s="77">
        <f>IF(OR('Trust - Frontsheet'!Z106="",'Trust - Frontsheet'!Z106="-"),0,('Trust - Frontsheet'!Z106))</f>
        <v>0</v>
      </c>
      <c r="AD94" s="77" t="str">
        <f>IF(A94="","",(IF(ISBLANK('Trust - Frontsheet'!F9),"",'Trust - Frontsheet'!F9)))</f>
        <v/>
      </c>
    </row>
    <row r="95" spans="1:30" s="77" customFormat="1" x14ac:dyDescent="0.25">
      <c r="A95" s="77" t="str">
        <f>IF('Trust - Frontsheet'!D107=0,"",IF('Trust - Frontsheet'!D107="","",'Trust - Frontsheet'!D107))</f>
        <v/>
      </c>
      <c r="B95" s="77" t="str">
        <f>IF(ISBLANK('Trust - Frontsheet'!E107),"",'Trust - Frontsheet'!E107)</f>
        <v/>
      </c>
      <c r="C95" s="77" t="str">
        <f>IF(ISBLANK('Trust - Frontsheet'!F107),"","'" &amp; 'Trust - Frontsheet'!F107 &amp; "'")</f>
        <v/>
      </c>
      <c r="D95" s="77" t="str">
        <f>IF(ISBLANK('Trust - Frontsheet'!G107),"",'Trust - Frontsheet'!G107)</f>
        <v/>
      </c>
      <c r="E95" s="77" t="str">
        <f>IF(ISBLANK('Trust - Frontsheet'!H107),"",'Trust - Frontsheet'!H107)</f>
        <v/>
      </c>
      <c r="F95" s="77">
        <f>'Trust - Frontsheet'!I107</f>
        <v>0</v>
      </c>
      <c r="G95" s="77">
        <f>'Trust - Frontsheet'!J107</f>
        <v>0</v>
      </c>
      <c r="H95" s="77">
        <f>'Trust - Frontsheet'!K107</f>
        <v>0</v>
      </c>
      <c r="I95" s="77">
        <f>'Trust - Frontsheet'!L107</f>
        <v>0</v>
      </c>
      <c r="J95" s="77">
        <f>'Trust - Frontsheet'!M107</f>
        <v>0</v>
      </c>
      <c r="K95" s="77">
        <f>'Trust - Frontsheet'!N107</f>
        <v>0</v>
      </c>
      <c r="L95" s="77">
        <f>'Trust - Frontsheet'!O107</f>
        <v>0</v>
      </c>
      <c r="M95" s="77">
        <f>'Trust - Frontsheet'!P107</f>
        <v>0</v>
      </c>
      <c r="N95" s="77">
        <f>'Trust - Frontsheet'!Q107</f>
        <v>0</v>
      </c>
      <c r="O95" s="77">
        <f>'Trust - Frontsheet'!R107</f>
        <v>0</v>
      </c>
      <c r="P95" s="77">
        <f>'Trust - Frontsheet'!S107</f>
        <v>0</v>
      </c>
      <c r="Q95" s="77">
        <f>'Trust - Frontsheet'!T107</f>
        <v>0</v>
      </c>
      <c r="R95" s="77">
        <f>IF(OR('Trust - Frontsheet'!AA107="",'Trust - Frontsheet'!AA107="-"),0,('Trust - Frontsheet'!AA107))</f>
        <v>0</v>
      </c>
      <c r="S95" s="77">
        <f>IF(OR('Trust - Frontsheet'!AB107="",'Trust - Frontsheet'!AB107="-"),0,('Trust - Frontsheet'!AB107))</f>
        <v>0</v>
      </c>
      <c r="T95" s="77">
        <f>IF(OR('Trust - Frontsheet'!AC107="",'Trust - Frontsheet'!AC107="-"),0,('Trust - Frontsheet'!AC107))</f>
        <v>0</v>
      </c>
      <c r="U95" s="77">
        <f>IF(OR('Trust - Frontsheet'!AD107="",'Trust - Frontsheet'!AD107="-"),0,('Trust - Frontsheet'!AD107))</f>
        <v>0</v>
      </c>
      <c r="V95" s="77">
        <f>IF(OR('Trust - Frontsheet'!AE107="",'Trust - Frontsheet'!AE107="-"),0,('Trust - Frontsheet'!AE107))</f>
        <v>0</v>
      </c>
      <c r="W95" s="77">
        <f>IF(OR('Trust - Frontsheet'!AF107="",'Trust - Frontsheet'!AF107="-"),0,('Trust - Frontsheet'!AF107))</f>
        <v>0</v>
      </c>
      <c r="X95" s="77">
        <f>'Trust - Frontsheet'!U107</f>
        <v>0</v>
      </c>
      <c r="Y95" s="77">
        <f>IF(OR('Trust - Frontsheet'!V107="",'Trust - Frontsheet'!V107="-"),0,('Trust - Frontsheet'!V107))</f>
        <v>0</v>
      </c>
      <c r="Z95" s="77">
        <f>IF(OR('Trust - Frontsheet'!W107="",'Trust - Frontsheet'!W107="-"),0,('Trust - Frontsheet'!W107))</f>
        <v>0</v>
      </c>
      <c r="AA95" s="77">
        <f>IF(OR('Trust - Frontsheet'!X107="",'Trust - Frontsheet'!X107="-"),0,('Trust - Frontsheet'!X107))</f>
        <v>0</v>
      </c>
      <c r="AB95" s="77">
        <f>IF(OR('Trust - Frontsheet'!Y107="",'Trust - Frontsheet'!Y107="-"),0,('Trust - Frontsheet'!Y107))</f>
        <v>0</v>
      </c>
      <c r="AC95" s="77">
        <f>IF(OR('Trust - Frontsheet'!Z107="",'Trust - Frontsheet'!Z107="-"),0,('Trust - Frontsheet'!Z107))</f>
        <v>0</v>
      </c>
      <c r="AD95" s="77" t="str">
        <f>IF(A95="","",(IF(ISBLANK('Trust - Frontsheet'!F9),"",'Trust - Frontsheet'!F9)))</f>
        <v/>
      </c>
    </row>
    <row r="96" spans="1:30" s="77" customFormat="1" x14ac:dyDescent="0.25">
      <c r="A96" s="77" t="str">
        <f>IF('Trust - Frontsheet'!D108=0,"",IF('Trust - Frontsheet'!D108="","",'Trust - Frontsheet'!D108))</f>
        <v/>
      </c>
      <c r="B96" s="77" t="str">
        <f>IF(ISBLANK('Trust - Frontsheet'!E108),"",'Trust - Frontsheet'!E108)</f>
        <v/>
      </c>
      <c r="C96" s="77" t="str">
        <f>IF(ISBLANK('Trust - Frontsheet'!F108),"","'" &amp; 'Trust - Frontsheet'!F108 &amp; "'")</f>
        <v/>
      </c>
      <c r="D96" s="77" t="str">
        <f>IF(ISBLANK('Trust - Frontsheet'!G108),"",'Trust - Frontsheet'!G108)</f>
        <v/>
      </c>
      <c r="E96" s="77" t="str">
        <f>IF(ISBLANK('Trust - Frontsheet'!H108),"",'Trust - Frontsheet'!H108)</f>
        <v/>
      </c>
      <c r="F96" s="77">
        <f>'Trust - Frontsheet'!I108</f>
        <v>0</v>
      </c>
      <c r="G96" s="77">
        <f>'Trust - Frontsheet'!J108</f>
        <v>0</v>
      </c>
      <c r="H96" s="77">
        <f>'Trust - Frontsheet'!K108</f>
        <v>0</v>
      </c>
      <c r="I96" s="77">
        <f>'Trust - Frontsheet'!L108</f>
        <v>0</v>
      </c>
      <c r="J96" s="77">
        <f>'Trust - Frontsheet'!M108</f>
        <v>0</v>
      </c>
      <c r="K96" s="77">
        <f>'Trust - Frontsheet'!N108</f>
        <v>0</v>
      </c>
      <c r="L96" s="77">
        <f>'Trust - Frontsheet'!O108</f>
        <v>0</v>
      </c>
      <c r="M96" s="77">
        <f>'Trust - Frontsheet'!P108</f>
        <v>0</v>
      </c>
      <c r="N96" s="77">
        <f>'Trust - Frontsheet'!Q108</f>
        <v>0</v>
      </c>
      <c r="O96" s="77">
        <f>'Trust - Frontsheet'!R108</f>
        <v>0</v>
      </c>
      <c r="P96" s="77">
        <f>'Trust - Frontsheet'!S108</f>
        <v>0</v>
      </c>
      <c r="Q96" s="77">
        <f>'Trust - Frontsheet'!T108</f>
        <v>0</v>
      </c>
      <c r="R96" s="77">
        <f>IF(OR('Trust - Frontsheet'!AA108="",'Trust - Frontsheet'!AA108="-"),0,('Trust - Frontsheet'!AA108))</f>
        <v>0</v>
      </c>
      <c r="S96" s="77">
        <f>IF(OR('Trust - Frontsheet'!AB108="",'Trust - Frontsheet'!AB108="-"),0,('Trust - Frontsheet'!AB108))</f>
        <v>0</v>
      </c>
      <c r="T96" s="77">
        <f>IF(OR('Trust - Frontsheet'!AC108="",'Trust - Frontsheet'!AC108="-"),0,('Trust - Frontsheet'!AC108))</f>
        <v>0</v>
      </c>
      <c r="U96" s="77">
        <f>IF(OR('Trust - Frontsheet'!AD108="",'Trust - Frontsheet'!AD108="-"),0,('Trust - Frontsheet'!AD108))</f>
        <v>0</v>
      </c>
      <c r="V96" s="77">
        <f>IF(OR('Trust - Frontsheet'!AE108="",'Trust - Frontsheet'!AE108="-"),0,('Trust - Frontsheet'!AE108))</f>
        <v>0</v>
      </c>
      <c r="W96" s="77">
        <f>IF(OR('Trust - Frontsheet'!AF108="",'Trust - Frontsheet'!AF108="-"),0,('Trust - Frontsheet'!AF108))</f>
        <v>0</v>
      </c>
      <c r="X96" s="77">
        <f>'Trust - Frontsheet'!U108</f>
        <v>0</v>
      </c>
      <c r="Y96" s="77">
        <f>IF(OR('Trust - Frontsheet'!V108="",'Trust - Frontsheet'!V108="-"),0,('Trust - Frontsheet'!V108))</f>
        <v>0</v>
      </c>
      <c r="Z96" s="77">
        <f>IF(OR('Trust - Frontsheet'!W108="",'Trust - Frontsheet'!W108="-"),0,('Trust - Frontsheet'!W108))</f>
        <v>0</v>
      </c>
      <c r="AA96" s="77">
        <f>IF(OR('Trust - Frontsheet'!X108="",'Trust - Frontsheet'!X108="-"),0,('Trust - Frontsheet'!X108))</f>
        <v>0</v>
      </c>
      <c r="AB96" s="77">
        <f>IF(OR('Trust - Frontsheet'!Y108="",'Trust - Frontsheet'!Y108="-"),0,('Trust - Frontsheet'!Y108))</f>
        <v>0</v>
      </c>
      <c r="AC96" s="77">
        <f>IF(OR('Trust - Frontsheet'!Z108="",'Trust - Frontsheet'!Z108="-"),0,('Trust - Frontsheet'!Z108))</f>
        <v>0</v>
      </c>
      <c r="AD96" s="77" t="str">
        <f>IF(A96="","",(IF(ISBLANK('Trust - Frontsheet'!F9),"",'Trust - Frontsheet'!F9)))</f>
        <v/>
      </c>
    </row>
    <row r="97" spans="1:30" s="77" customFormat="1" x14ac:dyDescent="0.25">
      <c r="A97" s="77" t="str">
        <f>IF('Trust - Frontsheet'!D109=0,"",IF('Trust - Frontsheet'!D109="","",'Trust - Frontsheet'!D109))</f>
        <v/>
      </c>
      <c r="B97" s="77" t="str">
        <f>IF(ISBLANK('Trust - Frontsheet'!E109),"",'Trust - Frontsheet'!E109)</f>
        <v/>
      </c>
      <c r="C97" s="77" t="str">
        <f>IF(ISBLANK('Trust - Frontsheet'!F109),"","'" &amp; 'Trust - Frontsheet'!F109 &amp; "'")</f>
        <v/>
      </c>
      <c r="D97" s="77" t="str">
        <f>IF(ISBLANK('Trust - Frontsheet'!G109),"",'Trust - Frontsheet'!G109)</f>
        <v/>
      </c>
      <c r="E97" s="77" t="str">
        <f>IF(ISBLANK('Trust - Frontsheet'!H109),"",'Trust - Frontsheet'!H109)</f>
        <v/>
      </c>
      <c r="F97" s="77">
        <f>'Trust - Frontsheet'!I109</f>
        <v>0</v>
      </c>
      <c r="G97" s="77">
        <f>'Trust - Frontsheet'!J109</f>
        <v>0</v>
      </c>
      <c r="H97" s="77">
        <f>'Trust - Frontsheet'!K109</f>
        <v>0</v>
      </c>
      <c r="I97" s="77">
        <f>'Trust - Frontsheet'!L109</f>
        <v>0</v>
      </c>
      <c r="J97" s="77">
        <f>'Trust - Frontsheet'!M109</f>
        <v>0</v>
      </c>
      <c r="K97" s="77">
        <f>'Trust - Frontsheet'!N109</f>
        <v>0</v>
      </c>
      <c r="L97" s="77">
        <f>'Trust - Frontsheet'!O109</f>
        <v>0</v>
      </c>
      <c r="M97" s="77">
        <f>'Trust - Frontsheet'!P109</f>
        <v>0</v>
      </c>
      <c r="N97" s="77">
        <f>'Trust - Frontsheet'!Q109</f>
        <v>0</v>
      </c>
      <c r="O97" s="77">
        <f>'Trust - Frontsheet'!R109</f>
        <v>0</v>
      </c>
      <c r="P97" s="77">
        <f>'Trust - Frontsheet'!S109</f>
        <v>0</v>
      </c>
      <c r="Q97" s="77">
        <f>'Trust - Frontsheet'!T109</f>
        <v>0</v>
      </c>
      <c r="R97" s="77">
        <f>IF(OR('Trust - Frontsheet'!AA109="",'Trust - Frontsheet'!AA109="-"),0,('Trust - Frontsheet'!AA109))</f>
        <v>0</v>
      </c>
      <c r="S97" s="77">
        <f>IF(OR('Trust - Frontsheet'!AB109="",'Trust - Frontsheet'!AB109="-"),0,('Trust - Frontsheet'!AB109))</f>
        <v>0</v>
      </c>
      <c r="T97" s="77">
        <f>IF(OR('Trust - Frontsheet'!AC109="",'Trust - Frontsheet'!AC109="-"),0,('Trust - Frontsheet'!AC109))</f>
        <v>0</v>
      </c>
      <c r="U97" s="77">
        <f>IF(OR('Trust - Frontsheet'!AD109="",'Trust - Frontsheet'!AD109="-"),0,('Trust - Frontsheet'!AD109))</f>
        <v>0</v>
      </c>
      <c r="V97" s="77">
        <f>IF(OR('Trust - Frontsheet'!AE109="",'Trust - Frontsheet'!AE109="-"),0,('Trust - Frontsheet'!AE109))</f>
        <v>0</v>
      </c>
      <c r="W97" s="77">
        <f>IF(OR('Trust - Frontsheet'!AF109="",'Trust - Frontsheet'!AF109="-"),0,('Trust - Frontsheet'!AF109))</f>
        <v>0</v>
      </c>
      <c r="X97" s="77">
        <f>'Trust - Frontsheet'!U109</f>
        <v>0</v>
      </c>
      <c r="Y97" s="77">
        <f>IF(OR('Trust - Frontsheet'!V109="",'Trust - Frontsheet'!V109="-"),0,('Trust - Frontsheet'!V109))</f>
        <v>0</v>
      </c>
      <c r="Z97" s="77">
        <f>IF(OR('Trust - Frontsheet'!W109="",'Trust - Frontsheet'!W109="-"),0,('Trust - Frontsheet'!W109))</f>
        <v>0</v>
      </c>
      <c r="AA97" s="77">
        <f>IF(OR('Trust - Frontsheet'!X109="",'Trust - Frontsheet'!X109="-"),0,('Trust - Frontsheet'!X109))</f>
        <v>0</v>
      </c>
      <c r="AB97" s="77">
        <f>IF(OR('Trust - Frontsheet'!Y109="",'Trust - Frontsheet'!Y109="-"),0,('Trust - Frontsheet'!Y109))</f>
        <v>0</v>
      </c>
      <c r="AC97" s="77">
        <f>IF(OR('Trust - Frontsheet'!Z109="",'Trust - Frontsheet'!Z109="-"),0,('Trust - Frontsheet'!Z109))</f>
        <v>0</v>
      </c>
      <c r="AD97" s="77" t="str">
        <f>IF(A97="","",(IF(ISBLANK('Trust - Frontsheet'!F9),"",'Trust - Frontsheet'!F9)))</f>
        <v/>
      </c>
    </row>
    <row r="98" spans="1:30" s="77" customFormat="1" x14ac:dyDescent="0.25">
      <c r="A98" s="77" t="str">
        <f>IF('Trust - Frontsheet'!D110=0,"",IF('Trust - Frontsheet'!D110="","",'Trust - Frontsheet'!D110))</f>
        <v/>
      </c>
      <c r="B98" s="77" t="str">
        <f>IF(ISBLANK('Trust - Frontsheet'!E110),"",'Trust - Frontsheet'!E110)</f>
        <v/>
      </c>
      <c r="C98" s="77" t="str">
        <f>IF(ISBLANK('Trust - Frontsheet'!F110),"","'" &amp; 'Trust - Frontsheet'!F110 &amp; "'")</f>
        <v/>
      </c>
      <c r="D98" s="77" t="str">
        <f>IF(ISBLANK('Trust - Frontsheet'!G110),"",'Trust - Frontsheet'!G110)</f>
        <v/>
      </c>
      <c r="E98" s="77" t="str">
        <f>IF(ISBLANK('Trust - Frontsheet'!H110),"",'Trust - Frontsheet'!H110)</f>
        <v/>
      </c>
      <c r="F98" s="77">
        <f>'Trust - Frontsheet'!I110</f>
        <v>0</v>
      </c>
      <c r="G98" s="77">
        <f>'Trust - Frontsheet'!J110</f>
        <v>0</v>
      </c>
      <c r="H98" s="77">
        <f>'Trust - Frontsheet'!K110</f>
        <v>0</v>
      </c>
      <c r="I98" s="77">
        <f>'Trust - Frontsheet'!L110</f>
        <v>0</v>
      </c>
      <c r="J98" s="77">
        <f>'Trust - Frontsheet'!M110</f>
        <v>0</v>
      </c>
      <c r="K98" s="77">
        <f>'Trust - Frontsheet'!N110</f>
        <v>0</v>
      </c>
      <c r="L98" s="77">
        <f>'Trust - Frontsheet'!O110</f>
        <v>0</v>
      </c>
      <c r="M98" s="77">
        <f>'Trust - Frontsheet'!P110</f>
        <v>0</v>
      </c>
      <c r="N98" s="77">
        <f>'Trust - Frontsheet'!Q110</f>
        <v>0</v>
      </c>
      <c r="O98" s="77">
        <f>'Trust - Frontsheet'!R110</f>
        <v>0</v>
      </c>
      <c r="P98" s="77">
        <f>'Trust - Frontsheet'!S110</f>
        <v>0</v>
      </c>
      <c r="Q98" s="77">
        <f>'Trust - Frontsheet'!T110</f>
        <v>0</v>
      </c>
      <c r="R98" s="77">
        <f>IF(OR('Trust - Frontsheet'!AA110="",'Trust - Frontsheet'!AA110="-"),0,('Trust - Frontsheet'!AA110))</f>
        <v>0</v>
      </c>
      <c r="S98" s="77">
        <f>IF(OR('Trust - Frontsheet'!AB110="",'Trust - Frontsheet'!AB110="-"),0,('Trust - Frontsheet'!AB110))</f>
        <v>0</v>
      </c>
      <c r="T98" s="77">
        <f>IF(OR('Trust - Frontsheet'!AC110="",'Trust - Frontsheet'!AC110="-"),0,('Trust - Frontsheet'!AC110))</f>
        <v>0</v>
      </c>
      <c r="U98" s="77">
        <f>IF(OR('Trust - Frontsheet'!AD110="",'Trust - Frontsheet'!AD110="-"),0,('Trust - Frontsheet'!AD110))</f>
        <v>0</v>
      </c>
      <c r="V98" s="77">
        <f>IF(OR('Trust - Frontsheet'!AE110="",'Trust - Frontsheet'!AE110="-"),0,('Trust - Frontsheet'!AE110))</f>
        <v>0</v>
      </c>
      <c r="W98" s="77">
        <f>IF(OR('Trust - Frontsheet'!AF110="",'Trust - Frontsheet'!AF110="-"),0,('Trust - Frontsheet'!AF110))</f>
        <v>0</v>
      </c>
      <c r="X98" s="77">
        <f>'Trust - Frontsheet'!U110</f>
        <v>0</v>
      </c>
      <c r="Y98" s="77">
        <f>IF(OR('Trust - Frontsheet'!V110="",'Trust - Frontsheet'!V110="-"),0,('Trust - Frontsheet'!V110))</f>
        <v>0</v>
      </c>
      <c r="Z98" s="77">
        <f>IF(OR('Trust - Frontsheet'!W110="",'Trust - Frontsheet'!W110="-"),0,('Trust - Frontsheet'!W110))</f>
        <v>0</v>
      </c>
      <c r="AA98" s="77">
        <f>IF(OR('Trust - Frontsheet'!X110="",'Trust - Frontsheet'!X110="-"),0,('Trust - Frontsheet'!X110))</f>
        <v>0</v>
      </c>
      <c r="AB98" s="77">
        <f>IF(OR('Trust - Frontsheet'!Y110="",'Trust - Frontsheet'!Y110="-"),0,('Trust - Frontsheet'!Y110))</f>
        <v>0</v>
      </c>
      <c r="AC98" s="77">
        <f>IF(OR('Trust - Frontsheet'!Z110="",'Trust - Frontsheet'!Z110="-"),0,('Trust - Frontsheet'!Z110))</f>
        <v>0</v>
      </c>
      <c r="AD98" s="77" t="str">
        <f>IF(A98="","",(IF(ISBLANK('Trust - Frontsheet'!F9),"",'Trust - Frontsheet'!F9)))</f>
        <v/>
      </c>
    </row>
    <row r="99" spans="1:30" s="77" customFormat="1" x14ac:dyDescent="0.25">
      <c r="A99" s="77" t="str">
        <f>IF('Trust - Frontsheet'!D111=0,"",IF('Trust - Frontsheet'!D111="","",'Trust - Frontsheet'!D111))</f>
        <v/>
      </c>
      <c r="B99" s="77" t="str">
        <f>IF(ISBLANK('Trust - Frontsheet'!E111),"",'Trust - Frontsheet'!E111)</f>
        <v/>
      </c>
      <c r="C99" s="77" t="str">
        <f>IF(ISBLANK('Trust - Frontsheet'!F111),"","'" &amp; 'Trust - Frontsheet'!F111 &amp; "'")</f>
        <v/>
      </c>
      <c r="D99" s="77" t="str">
        <f>IF(ISBLANK('Trust - Frontsheet'!G111),"",'Trust - Frontsheet'!G111)</f>
        <v/>
      </c>
      <c r="E99" s="77" t="str">
        <f>IF(ISBLANK('Trust - Frontsheet'!H111),"",'Trust - Frontsheet'!H111)</f>
        <v/>
      </c>
      <c r="F99" s="77">
        <f>'Trust - Frontsheet'!I111</f>
        <v>0</v>
      </c>
      <c r="G99" s="77">
        <f>'Trust - Frontsheet'!J111</f>
        <v>0</v>
      </c>
      <c r="H99" s="77">
        <f>'Trust - Frontsheet'!K111</f>
        <v>0</v>
      </c>
      <c r="I99" s="77">
        <f>'Trust - Frontsheet'!L111</f>
        <v>0</v>
      </c>
      <c r="J99" s="77">
        <f>'Trust - Frontsheet'!M111</f>
        <v>0</v>
      </c>
      <c r="K99" s="77">
        <f>'Trust - Frontsheet'!N111</f>
        <v>0</v>
      </c>
      <c r="L99" s="77">
        <f>'Trust - Frontsheet'!O111</f>
        <v>0</v>
      </c>
      <c r="M99" s="77">
        <f>'Trust - Frontsheet'!P111</f>
        <v>0</v>
      </c>
      <c r="N99" s="77">
        <f>'Trust - Frontsheet'!Q111</f>
        <v>0</v>
      </c>
      <c r="O99" s="77">
        <f>'Trust - Frontsheet'!R111</f>
        <v>0</v>
      </c>
      <c r="P99" s="77">
        <f>'Trust - Frontsheet'!S111</f>
        <v>0</v>
      </c>
      <c r="Q99" s="77">
        <f>'Trust - Frontsheet'!T111</f>
        <v>0</v>
      </c>
      <c r="R99" s="77">
        <f>IF(OR('Trust - Frontsheet'!AA111="",'Trust - Frontsheet'!AA111="-"),0,('Trust - Frontsheet'!AA111))</f>
        <v>0</v>
      </c>
      <c r="S99" s="77">
        <f>IF(OR('Trust - Frontsheet'!AB111="",'Trust - Frontsheet'!AB111="-"),0,('Trust - Frontsheet'!AB111))</f>
        <v>0</v>
      </c>
      <c r="T99" s="77">
        <f>IF(OR('Trust - Frontsheet'!AC111="",'Trust - Frontsheet'!AC111="-"),0,('Trust - Frontsheet'!AC111))</f>
        <v>0</v>
      </c>
      <c r="U99" s="77">
        <f>IF(OR('Trust - Frontsheet'!AD111="",'Trust - Frontsheet'!AD111="-"),0,('Trust - Frontsheet'!AD111))</f>
        <v>0</v>
      </c>
      <c r="V99" s="77">
        <f>IF(OR('Trust - Frontsheet'!AE111="",'Trust - Frontsheet'!AE111="-"),0,('Trust - Frontsheet'!AE111))</f>
        <v>0</v>
      </c>
      <c r="W99" s="77">
        <f>IF(OR('Trust - Frontsheet'!AF111="",'Trust - Frontsheet'!AF111="-"),0,('Trust - Frontsheet'!AF111))</f>
        <v>0</v>
      </c>
      <c r="X99" s="77">
        <f>'Trust - Frontsheet'!U111</f>
        <v>0</v>
      </c>
      <c r="Y99" s="77">
        <f>IF(OR('Trust - Frontsheet'!V111="",'Trust - Frontsheet'!V111="-"),0,('Trust - Frontsheet'!V111))</f>
        <v>0</v>
      </c>
      <c r="Z99" s="77">
        <f>IF(OR('Trust - Frontsheet'!W111="",'Trust - Frontsheet'!W111="-"),0,('Trust - Frontsheet'!W111))</f>
        <v>0</v>
      </c>
      <c r="AA99" s="77">
        <f>IF(OR('Trust - Frontsheet'!X111="",'Trust - Frontsheet'!X111="-"),0,('Trust - Frontsheet'!X111))</f>
        <v>0</v>
      </c>
      <c r="AB99" s="77">
        <f>IF(OR('Trust - Frontsheet'!Y111="",'Trust - Frontsheet'!Y111="-"),0,('Trust - Frontsheet'!Y111))</f>
        <v>0</v>
      </c>
      <c r="AC99" s="77">
        <f>IF(OR('Trust - Frontsheet'!Z111="",'Trust - Frontsheet'!Z111="-"),0,('Trust - Frontsheet'!Z111))</f>
        <v>0</v>
      </c>
      <c r="AD99" s="77" t="str">
        <f>IF(A99="","",(IF(ISBLANK('Trust - Frontsheet'!F9),"",'Trust - Frontsheet'!F9)))</f>
        <v/>
      </c>
    </row>
    <row r="100" spans="1:30" s="77" customFormat="1" x14ac:dyDescent="0.25">
      <c r="A100" s="77" t="str">
        <f>IF('Trust - Frontsheet'!D112=0,"",IF('Trust - Frontsheet'!D112="","",'Trust - Frontsheet'!D112))</f>
        <v/>
      </c>
      <c r="B100" s="77" t="str">
        <f>IF(ISBLANK('Trust - Frontsheet'!E112),"",'Trust - Frontsheet'!E112)</f>
        <v/>
      </c>
      <c r="C100" s="77" t="str">
        <f>IF(ISBLANK('Trust - Frontsheet'!F112),"","'" &amp; 'Trust - Frontsheet'!F112 &amp; "'")</f>
        <v/>
      </c>
      <c r="D100" s="77" t="str">
        <f>IF(ISBLANK('Trust - Frontsheet'!G112),"",'Trust - Frontsheet'!G112)</f>
        <v/>
      </c>
      <c r="E100" s="77" t="str">
        <f>IF(ISBLANK('Trust - Frontsheet'!H112),"",'Trust - Frontsheet'!H112)</f>
        <v/>
      </c>
      <c r="F100" s="77">
        <f>'Trust - Frontsheet'!I112</f>
        <v>0</v>
      </c>
      <c r="G100" s="77">
        <f>'Trust - Frontsheet'!J112</f>
        <v>0</v>
      </c>
      <c r="H100" s="77">
        <f>'Trust - Frontsheet'!K112</f>
        <v>0</v>
      </c>
      <c r="I100" s="77">
        <f>'Trust - Frontsheet'!L112</f>
        <v>0</v>
      </c>
      <c r="J100" s="77">
        <f>'Trust - Frontsheet'!M112</f>
        <v>0</v>
      </c>
      <c r="K100" s="77">
        <f>'Trust - Frontsheet'!N112</f>
        <v>0</v>
      </c>
      <c r="L100" s="77">
        <f>'Trust - Frontsheet'!O112</f>
        <v>0</v>
      </c>
      <c r="M100" s="77">
        <f>'Trust - Frontsheet'!P112</f>
        <v>0</v>
      </c>
      <c r="N100" s="77">
        <f>'Trust - Frontsheet'!Q112</f>
        <v>0</v>
      </c>
      <c r="O100" s="77">
        <f>'Trust - Frontsheet'!R112</f>
        <v>0</v>
      </c>
      <c r="P100" s="77">
        <f>'Trust - Frontsheet'!S112</f>
        <v>0</v>
      </c>
      <c r="Q100" s="77">
        <f>'Trust - Frontsheet'!T112</f>
        <v>0</v>
      </c>
      <c r="R100" s="77">
        <f>IF(OR('Trust - Frontsheet'!AA112="",'Trust - Frontsheet'!AA112="-"),0,('Trust - Frontsheet'!AA112))</f>
        <v>0</v>
      </c>
      <c r="S100" s="77">
        <f>IF(OR('Trust - Frontsheet'!AB112="",'Trust - Frontsheet'!AB112="-"),0,('Trust - Frontsheet'!AB112))</f>
        <v>0</v>
      </c>
      <c r="T100" s="77">
        <f>IF(OR('Trust - Frontsheet'!AC112="",'Trust - Frontsheet'!AC112="-"),0,('Trust - Frontsheet'!AC112))</f>
        <v>0</v>
      </c>
      <c r="U100" s="77">
        <f>IF(OR('Trust - Frontsheet'!AD112="",'Trust - Frontsheet'!AD112="-"),0,('Trust - Frontsheet'!AD112))</f>
        <v>0</v>
      </c>
      <c r="V100" s="77">
        <f>IF(OR('Trust - Frontsheet'!AE112="",'Trust - Frontsheet'!AE112="-"),0,('Trust - Frontsheet'!AE112))</f>
        <v>0</v>
      </c>
      <c r="W100" s="77">
        <f>IF(OR('Trust - Frontsheet'!AF112="",'Trust - Frontsheet'!AF112="-"),0,('Trust - Frontsheet'!AF112))</f>
        <v>0</v>
      </c>
      <c r="X100" s="77">
        <f>'Trust - Frontsheet'!U112</f>
        <v>0</v>
      </c>
      <c r="Y100" s="77">
        <f>IF(OR('Trust - Frontsheet'!V112="",'Trust - Frontsheet'!V112="-"),0,('Trust - Frontsheet'!V112))</f>
        <v>0</v>
      </c>
      <c r="Z100" s="77">
        <f>IF(OR('Trust - Frontsheet'!W112="",'Trust - Frontsheet'!W112="-"),0,('Trust - Frontsheet'!W112))</f>
        <v>0</v>
      </c>
      <c r="AA100" s="77">
        <f>IF(OR('Trust - Frontsheet'!X112="",'Trust - Frontsheet'!X112="-"),0,('Trust - Frontsheet'!X112))</f>
        <v>0</v>
      </c>
      <c r="AB100" s="77">
        <f>IF(OR('Trust - Frontsheet'!Y112="",'Trust - Frontsheet'!Y112="-"),0,('Trust - Frontsheet'!Y112))</f>
        <v>0</v>
      </c>
      <c r="AC100" s="77">
        <f>IF(OR('Trust - Frontsheet'!Z112="",'Trust - Frontsheet'!Z112="-"),0,('Trust - Frontsheet'!Z112))</f>
        <v>0</v>
      </c>
      <c r="AD100" s="77" t="str">
        <f>IF(A100="","",(IF(ISBLANK('Trust - Frontsheet'!F9),"",'Trust - Frontsheet'!F9)))</f>
        <v/>
      </c>
    </row>
    <row r="101" spans="1:30" s="77" customFormat="1" x14ac:dyDescent="0.25">
      <c r="A101" s="77" t="str">
        <f>IF('Trust - Frontsheet'!D113=0,"",IF('Trust - Frontsheet'!D113="","",'Trust - Frontsheet'!D113))</f>
        <v/>
      </c>
      <c r="B101" s="77" t="str">
        <f>IF(ISBLANK('Trust - Frontsheet'!E113),"",'Trust - Frontsheet'!E113)</f>
        <v/>
      </c>
      <c r="C101" s="77" t="str">
        <f>IF(ISBLANK('Trust - Frontsheet'!F113),"","'" &amp; 'Trust - Frontsheet'!F113 &amp; "'")</f>
        <v/>
      </c>
      <c r="D101" s="77" t="str">
        <f>IF(ISBLANK('Trust - Frontsheet'!G113),"",'Trust - Frontsheet'!G113)</f>
        <v/>
      </c>
      <c r="E101" s="77" t="str">
        <f>IF(ISBLANK('Trust - Frontsheet'!H113),"",'Trust - Frontsheet'!H113)</f>
        <v/>
      </c>
      <c r="F101" s="77">
        <f>'Trust - Frontsheet'!I113</f>
        <v>0</v>
      </c>
      <c r="G101" s="77">
        <f>'Trust - Frontsheet'!J113</f>
        <v>0</v>
      </c>
      <c r="H101" s="77">
        <f>'Trust - Frontsheet'!K113</f>
        <v>0</v>
      </c>
      <c r="I101" s="77">
        <f>'Trust - Frontsheet'!L113</f>
        <v>0</v>
      </c>
      <c r="J101" s="77">
        <f>'Trust - Frontsheet'!M113</f>
        <v>0</v>
      </c>
      <c r="K101" s="77">
        <f>'Trust - Frontsheet'!N113</f>
        <v>0</v>
      </c>
      <c r="L101" s="77">
        <f>'Trust - Frontsheet'!O113</f>
        <v>0</v>
      </c>
      <c r="M101" s="77">
        <f>'Trust - Frontsheet'!P113</f>
        <v>0</v>
      </c>
      <c r="N101" s="77">
        <f>'Trust - Frontsheet'!Q113</f>
        <v>0</v>
      </c>
      <c r="O101" s="77">
        <f>'Trust - Frontsheet'!R113</f>
        <v>0</v>
      </c>
      <c r="P101" s="77">
        <f>'Trust - Frontsheet'!S113</f>
        <v>0</v>
      </c>
      <c r="Q101" s="77">
        <f>'Trust - Frontsheet'!T113</f>
        <v>0</v>
      </c>
      <c r="R101" s="77">
        <f>IF(OR('Trust - Frontsheet'!AA113="",'Trust - Frontsheet'!AA113="-"),0,('Trust - Frontsheet'!AA113))</f>
        <v>0</v>
      </c>
      <c r="S101" s="77">
        <f>IF(OR('Trust - Frontsheet'!AB113="",'Trust - Frontsheet'!AB113="-"),0,('Trust - Frontsheet'!AB113))</f>
        <v>0</v>
      </c>
      <c r="T101" s="77">
        <f>IF(OR('Trust - Frontsheet'!AC113="",'Trust - Frontsheet'!AC113="-"),0,('Trust - Frontsheet'!AC113))</f>
        <v>0</v>
      </c>
      <c r="U101" s="77">
        <f>IF(OR('Trust - Frontsheet'!AD113="",'Trust - Frontsheet'!AD113="-"),0,('Trust - Frontsheet'!AD113))</f>
        <v>0</v>
      </c>
      <c r="V101" s="77">
        <f>IF(OR('Trust - Frontsheet'!AE113="",'Trust - Frontsheet'!AE113="-"),0,('Trust - Frontsheet'!AE113))</f>
        <v>0</v>
      </c>
      <c r="W101" s="77">
        <f>IF(OR('Trust - Frontsheet'!AF113="",'Trust - Frontsheet'!AF113="-"),0,('Trust - Frontsheet'!AF113))</f>
        <v>0</v>
      </c>
      <c r="X101" s="77">
        <f>'Trust - Frontsheet'!U113</f>
        <v>0</v>
      </c>
      <c r="Y101" s="77">
        <f>IF(OR('Trust - Frontsheet'!V113="",'Trust - Frontsheet'!V113="-"),0,('Trust - Frontsheet'!V113))</f>
        <v>0</v>
      </c>
      <c r="Z101" s="77">
        <f>IF(OR('Trust - Frontsheet'!W113="",'Trust - Frontsheet'!W113="-"),0,('Trust - Frontsheet'!W113))</f>
        <v>0</v>
      </c>
      <c r="AA101" s="77">
        <f>IF(OR('Trust - Frontsheet'!X113="",'Trust - Frontsheet'!X113="-"),0,('Trust - Frontsheet'!X113))</f>
        <v>0</v>
      </c>
      <c r="AB101" s="77">
        <f>IF(OR('Trust - Frontsheet'!Y113="",'Trust - Frontsheet'!Y113="-"),0,('Trust - Frontsheet'!Y113))</f>
        <v>0</v>
      </c>
      <c r="AC101" s="77">
        <f>IF(OR('Trust - Frontsheet'!Z113="",'Trust - Frontsheet'!Z113="-"),0,('Trust - Frontsheet'!Z113))</f>
        <v>0</v>
      </c>
      <c r="AD101" s="77" t="str">
        <f>IF(A101="","",(IF(ISBLANK('Trust - Frontsheet'!F9),"",'Trust - Frontsheet'!F9)))</f>
        <v/>
      </c>
    </row>
    <row r="102" spans="1:30" s="77" customFormat="1" x14ac:dyDescent="0.25">
      <c r="A102" s="77" t="str">
        <f>IF('Trust - Frontsheet'!D114=0,"",IF('Trust - Frontsheet'!D114="","",'Trust - Frontsheet'!D114))</f>
        <v/>
      </c>
      <c r="B102" s="77" t="str">
        <f>IF(ISBLANK('Trust - Frontsheet'!E114),"",'Trust - Frontsheet'!E114)</f>
        <v/>
      </c>
      <c r="C102" s="77" t="str">
        <f>IF(ISBLANK('Trust - Frontsheet'!F114),"","'" &amp; 'Trust - Frontsheet'!F114 &amp; "'")</f>
        <v/>
      </c>
      <c r="D102" s="77" t="str">
        <f>IF(ISBLANK('Trust - Frontsheet'!G114),"",'Trust - Frontsheet'!G114)</f>
        <v/>
      </c>
      <c r="E102" s="77" t="str">
        <f>IF(ISBLANK('Trust - Frontsheet'!H114),"",'Trust - Frontsheet'!H114)</f>
        <v/>
      </c>
      <c r="F102" s="77">
        <f>'Trust - Frontsheet'!I114</f>
        <v>0</v>
      </c>
      <c r="G102" s="77">
        <f>'Trust - Frontsheet'!J114</f>
        <v>0</v>
      </c>
      <c r="H102" s="77">
        <f>'Trust - Frontsheet'!K114</f>
        <v>0</v>
      </c>
      <c r="I102" s="77">
        <f>'Trust - Frontsheet'!L114</f>
        <v>0</v>
      </c>
      <c r="J102" s="77">
        <f>'Trust - Frontsheet'!M114</f>
        <v>0</v>
      </c>
      <c r="K102" s="77">
        <f>'Trust - Frontsheet'!N114</f>
        <v>0</v>
      </c>
      <c r="L102" s="77">
        <f>'Trust - Frontsheet'!O114</f>
        <v>0</v>
      </c>
      <c r="M102" s="77">
        <f>'Trust - Frontsheet'!P114</f>
        <v>0</v>
      </c>
      <c r="N102" s="77">
        <f>'Trust - Frontsheet'!Q114</f>
        <v>0</v>
      </c>
      <c r="O102" s="77">
        <f>'Trust - Frontsheet'!R114</f>
        <v>0</v>
      </c>
      <c r="P102" s="77">
        <f>'Trust - Frontsheet'!S114</f>
        <v>0</v>
      </c>
      <c r="Q102" s="77">
        <f>'Trust - Frontsheet'!T114</f>
        <v>0</v>
      </c>
      <c r="R102" s="77">
        <f>IF(OR('Trust - Frontsheet'!AA114="",'Trust - Frontsheet'!AA114="-"),0,('Trust - Frontsheet'!AA114))</f>
        <v>0</v>
      </c>
      <c r="S102" s="77">
        <f>IF(OR('Trust - Frontsheet'!AB114="",'Trust - Frontsheet'!AB114="-"),0,('Trust - Frontsheet'!AB114))</f>
        <v>0</v>
      </c>
      <c r="T102" s="77">
        <f>IF(OR('Trust - Frontsheet'!AC114="",'Trust - Frontsheet'!AC114="-"),0,('Trust - Frontsheet'!AC114))</f>
        <v>0</v>
      </c>
      <c r="U102" s="77">
        <f>IF(OR('Trust - Frontsheet'!AD114="",'Trust - Frontsheet'!AD114="-"),0,('Trust - Frontsheet'!AD114))</f>
        <v>0</v>
      </c>
      <c r="V102" s="77">
        <f>IF(OR('Trust - Frontsheet'!AE114="",'Trust - Frontsheet'!AE114="-"),0,('Trust - Frontsheet'!AE114))</f>
        <v>0</v>
      </c>
      <c r="W102" s="77">
        <f>IF(OR('Trust - Frontsheet'!AF114="",'Trust - Frontsheet'!AF114="-"),0,('Trust - Frontsheet'!AF114))</f>
        <v>0</v>
      </c>
      <c r="X102" s="77">
        <f>'Trust - Frontsheet'!U114</f>
        <v>0</v>
      </c>
      <c r="Y102" s="77">
        <f>IF(OR('Trust - Frontsheet'!V114="",'Trust - Frontsheet'!V114="-"),0,('Trust - Frontsheet'!V114))</f>
        <v>0</v>
      </c>
      <c r="Z102" s="77">
        <f>IF(OR('Trust - Frontsheet'!W114="",'Trust - Frontsheet'!W114="-"),0,('Trust - Frontsheet'!W114))</f>
        <v>0</v>
      </c>
      <c r="AA102" s="77">
        <f>IF(OR('Trust - Frontsheet'!X114="",'Trust - Frontsheet'!X114="-"),0,('Trust - Frontsheet'!X114))</f>
        <v>0</v>
      </c>
      <c r="AB102" s="77">
        <f>IF(OR('Trust - Frontsheet'!Y114="",'Trust - Frontsheet'!Y114="-"),0,('Trust - Frontsheet'!Y114))</f>
        <v>0</v>
      </c>
      <c r="AC102" s="77">
        <f>IF(OR('Trust - Frontsheet'!Z114="",'Trust - Frontsheet'!Z114="-"),0,('Trust - Frontsheet'!Z114))</f>
        <v>0</v>
      </c>
      <c r="AD102" s="77" t="str">
        <f>IF(A102="","",(IF(ISBLANK('Trust - Frontsheet'!F9),"",'Trust - Frontsheet'!F9)))</f>
        <v/>
      </c>
    </row>
    <row r="103" spans="1:30" s="77" customFormat="1" x14ac:dyDescent="0.25">
      <c r="A103" s="77" t="str">
        <f>IF('Trust - Frontsheet'!D115=0,"",IF('Trust - Frontsheet'!D115="","",'Trust - Frontsheet'!D115))</f>
        <v/>
      </c>
      <c r="B103" s="77" t="str">
        <f>IF(ISBLANK('Trust - Frontsheet'!E115),"",'Trust - Frontsheet'!E115)</f>
        <v/>
      </c>
      <c r="C103" s="77" t="str">
        <f>IF(ISBLANK('Trust - Frontsheet'!F115),"","'" &amp; 'Trust - Frontsheet'!F115 &amp; "'")</f>
        <v/>
      </c>
      <c r="D103" s="77" t="str">
        <f>IF(ISBLANK('Trust - Frontsheet'!G115),"",'Trust - Frontsheet'!G115)</f>
        <v/>
      </c>
      <c r="E103" s="77" t="str">
        <f>IF(ISBLANK('Trust - Frontsheet'!H115),"",'Trust - Frontsheet'!H115)</f>
        <v/>
      </c>
      <c r="F103" s="77">
        <f>'Trust - Frontsheet'!I115</f>
        <v>0</v>
      </c>
      <c r="G103" s="77">
        <f>'Trust - Frontsheet'!J115</f>
        <v>0</v>
      </c>
      <c r="H103" s="77">
        <f>'Trust - Frontsheet'!K115</f>
        <v>0</v>
      </c>
      <c r="I103" s="77">
        <f>'Trust - Frontsheet'!L115</f>
        <v>0</v>
      </c>
      <c r="J103" s="77">
        <f>'Trust - Frontsheet'!M115</f>
        <v>0</v>
      </c>
      <c r="K103" s="77">
        <f>'Trust - Frontsheet'!N115</f>
        <v>0</v>
      </c>
      <c r="L103" s="77">
        <f>'Trust - Frontsheet'!O115</f>
        <v>0</v>
      </c>
      <c r="M103" s="77">
        <f>'Trust - Frontsheet'!P115</f>
        <v>0</v>
      </c>
      <c r="N103" s="77">
        <f>'Trust - Frontsheet'!Q115</f>
        <v>0</v>
      </c>
      <c r="O103" s="77">
        <f>'Trust - Frontsheet'!R115</f>
        <v>0</v>
      </c>
      <c r="P103" s="77">
        <f>'Trust - Frontsheet'!S115</f>
        <v>0</v>
      </c>
      <c r="Q103" s="77">
        <f>'Trust - Frontsheet'!T115</f>
        <v>0</v>
      </c>
      <c r="R103" s="77">
        <f>IF(OR('Trust - Frontsheet'!AA115="",'Trust - Frontsheet'!AA115="-"),0,('Trust - Frontsheet'!AA115))</f>
        <v>0</v>
      </c>
      <c r="S103" s="77">
        <f>IF(OR('Trust - Frontsheet'!AB115="",'Trust - Frontsheet'!AB115="-"),0,('Trust - Frontsheet'!AB115))</f>
        <v>0</v>
      </c>
      <c r="T103" s="77">
        <f>IF(OR('Trust - Frontsheet'!AC115="",'Trust - Frontsheet'!AC115="-"),0,('Trust - Frontsheet'!AC115))</f>
        <v>0</v>
      </c>
      <c r="U103" s="77">
        <f>IF(OR('Trust - Frontsheet'!AD115="",'Trust - Frontsheet'!AD115="-"),0,('Trust - Frontsheet'!AD115))</f>
        <v>0</v>
      </c>
      <c r="V103" s="77">
        <f>IF(OR('Trust - Frontsheet'!AE115="",'Trust - Frontsheet'!AE115="-"),0,('Trust - Frontsheet'!AE115))</f>
        <v>0</v>
      </c>
      <c r="W103" s="77">
        <f>IF(OR('Trust - Frontsheet'!AF115="",'Trust - Frontsheet'!AF115="-"),0,('Trust - Frontsheet'!AF115))</f>
        <v>0</v>
      </c>
      <c r="X103" s="77">
        <f>'Trust - Frontsheet'!U115</f>
        <v>0</v>
      </c>
      <c r="Y103" s="77">
        <f>IF(OR('Trust - Frontsheet'!V115="",'Trust - Frontsheet'!V115="-"),0,('Trust - Frontsheet'!V115))</f>
        <v>0</v>
      </c>
      <c r="Z103" s="77">
        <f>IF(OR('Trust - Frontsheet'!W115="",'Trust - Frontsheet'!W115="-"),0,('Trust - Frontsheet'!W115))</f>
        <v>0</v>
      </c>
      <c r="AA103" s="77">
        <f>IF(OR('Trust - Frontsheet'!X115="",'Trust - Frontsheet'!X115="-"),0,('Trust - Frontsheet'!X115))</f>
        <v>0</v>
      </c>
      <c r="AB103" s="77">
        <f>IF(OR('Trust - Frontsheet'!Y115="",'Trust - Frontsheet'!Y115="-"),0,('Trust - Frontsheet'!Y115))</f>
        <v>0</v>
      </c>
      <c r="AC103" s="77">
        <f>IF(OR('Trust - Frontsheet'!Z115="",'Trust - Frontsheet'!Z115="-"),0,('Trust - Frontsheet'!Z115))</f>
        <v>0</v>
      </c>
      <c r="AD103" s="77" t="str">
        <f>IF(A103="","",(IF(ISBLANK('Trust - Frontsheet'!F9),"",'Trust - Frontsheet'!F9)))</f>
        <v/>
      </c>
    </row>
    <row r="104" spans="1:30" s="77" customFormat="1" x14ac:dyDescent="0.25">
      <c r="A104" s="77" t="str">
        <f>IF('Trust - Frontsheet'!D116=0,"",IF('Trust - Frontsheet'!D116="","",'Trust - Frontsheet'!D116))</f>
        <v/>
      </c>
      <c r="B104" s="77" t="str">
        <f>IF(ISBLANK('Trust - Frontsheet'!E116),"",'Trust - Frontsheet'!E116)</f>
        <v/>
      </c>
      <c r="C104" s="77" t="str">
        <f>IF(ISBLANK('Trust - Frontsheet'!F116),"","'" &amp; 'Trust - Frontsheet'!F116 &amp; "'")</f>
        <v/>
      </c>
      <c r="D104" s="77" t="str">
        <f>IF(ISBLANK('Trust - Frontsheet'!G116),"",'Trust - Frontsheet'!G116)</f>
        <v/>
      </c>
      <c r="E104" s="77" t="str">
        <f>IF(ISBLANK('Trust - Frontsheet'!H116),"",'Trust - Frontsheet'!H116)</f>
        <v/>
      </c>
      <c r="F104" s="77">
        <f>'Trust - Frontsheet'!I116</f>
        <v>0</v>
      </c>
      <c r="G104" s="77">
        <f>'Trust - Frontsheet'!J116</f>
        <v>0</v>
      </c>
      <c r="H104" s="77">
        <f>'Trust - Frontsheet'!K116</f>
        <v>0</v>
      </c>
      <c r="I104" s="77">
        <f>'Trust - Frontsheet'!L116</f>
        <v>0</v>
      </c>
      <c r="J104" s="77">
        <f>'Trust - Frontsheet'!M116</f>
        <v>0</v>
      </c>
      <c r="K104" s="77">
        <f>'Trust - Frontsheet'!N116</f>
        <v>0</v>
      </c>
      <c r="L104" s="77">
        <f>'Trust - Frontsheet'!O116</f>
        <v>0</v>
      </c>
      <c r="M104" s="77">
        <f>'Trust - Frontsheet'!P116</f>
        <v>0</v>
      </c>
      <c r="N104" s="77">
        <f>'Trust - Frontsheet'!Q116</f>
        <v>0</v>
      </c>
      <c r="O104" s="77">
        <f>'Trust - Frontsheet'!R116</f>
        <v>0</v>
      </c>
      <c r="P104" s="77">
        <f>'Trust - Frontsheet'!S116</f>
        <v>0</v>
      </c>
      <c r="Q104" s="77">
        <f>'Trust - Frontsheet'!T116</f>
        <v>0</v>
      </c>
      <c r="R104" s="77">
        <f>IF(OR('Trust - Frontsheet'!AA116="",'Trust - Frontsheet'!AA116="-"),0,('Trust - Frontsheet'!AA116))</f>
        <v>0</v>
      </c>
      <c r="S104" s="77">
        <f>IF(OR('Trust - Frontsheet'!AB116="",'Trust - Frontsheet'!AB116="-"),0,('Trust - Frontsheet'!AB116))</f>
        <v>0</v>
      </c>
      <c r="T104" s="77">
        <f>IF(OR('Trust - Frontsheet'!AC116="",'Trust - Frontsheet'!AC116="-"),0,('Trust - Frontsheet'!AC116))</f>
        <v>0</v>
      </c>
      <c r="U104" s="77">
        <f>IF(OR('Trust - Frontsheet'!AD116="",'Trust - Frontsheet'!AD116="-"),0,('Trust - Frontsheet'!AD116))</f>
        <v>0</v>
      </c>
      <c r="V104" s="77">
        <f>IF(OR('Trust - Frontsheet'!AE116="",'Trust - Frontsheet'!AE116="-"),0,('Trust - Frontsheet'!AE116))</f>
        <v>0</v>
      </c>
      <c r="W104" s="77">
        <f>IF(OR('Trust - Frontsheet'!AF116="",'Trust - Frontsheet'!AF116="-"),0,('Trust - Frontsheet'!AF116))</f>
        <v>0</v>
      </c>
      <c r="X104" s="77">
        <f>'Trust - Frontsheet'!U116</f>
        <v>0</v>
      </c>
      <c r="Y104" s="77">
        <f>IF(OR('Trust - Frontsheet'!V116="",'Trust - Frontsheet'!V116="-"),0,('Trust - Frontsheet'!V116))</f>
        <v>0</v>
      </c>
      <c r="Z104" s="77">
        <f>IF(OR('Trust - Frontsheet'!W116="",'Trust - Frontsheet'!W116="-"),0,('Trust - Frontsheet'!W116))</f>
        <v>0</v>
      </c>
      <c r="AA104" s="77">
        <f>IF(OR('Trust - Frontsheet'!X116="",'Trust - Frontsheet'!X116="-"),0,('Trust - Frontsheet'!X116))</f>
        <v>0</v>
      </c>
      <c r="AB104" s="77">
        <f>IF(OR('Trust - Frontsheet'!Y116="",'Trust - Frontsheet'!Y116="-"),0,('Trust - Frontsheet'!Y116))</f>
        <v>0</v>
      </c>
      <c r="AC104" s="77">
        <f>IF(OR('Trust - Frontsheet'!Z116="",'Trust - Frontsheet'!Z116="-"),0,('Trust - Frontsheet'!Z116))</f>
        <v>0</v>
      </c>
      <c r="AD104" s="77" t="str">
        <f>IF(A104="","",(IF(ISBLANK('Trust - Frontsheet'!F9),"",'Trust - Frontsheet'!F9)))</f>
        <v/>
      </c>
    </row>
    <row r="105" spans="1:30" s="77" customFormat="1" x14ac:dyDescent="0.25">
      <c r="A105" s="77" t="str">
        <f>IF('Trust - Frontsheet'!D117=0,"",IF('Trust - Frontsheet'!D117="","",'Trust - Frontsheet'!D117))</f>
        <v/>
      </c>
      <c r="B105" s="77" t="str">
        <f>IF(ISBLANK('Trust - Frontsheet'!E117),"",'Trust - Frontsheet'!E117)</f>
        <v/>
      </c>
      <c r="C105" s="77" t="str">
        <f>IF(ISBLANK('Trust - Frontsheet'!F117),"","'" &amp; 'Trust - Frontsheet'!F117 &amp; "'")</f>
        <v/>
      </c>
      <c r="D105" s="77" t="str">
        <f>IF(ISBLANK('Trust - Frontsheet'!G117),"",'Trust - Frontsheet'!G117)</f>
        <v/>
      </c>
      <c r="E105" s="77" t="str">
        <f>IF(ISBLANK('Trust - Frontsheet'!H117),"",'Trust - Frontsheet'!H117)</f>
        <v/>
      </c>
      <c r="F105" s="77">
        <f>'Trust - Frontsheet'!I117</f>
        <v>0</v>
      </c>
      <c r="G105" s="77">
        <f>'Trust - Frontsheet'!J117</f>
        <v>0</v>
      </c>
      <c r="H105" s="77">
        <f>'Trust - Frontsheet'!K117</f>
        <v>0</v>
      </c>
      <c r="I105" s="77">
        <f>'Trust - Frontsheet'!L117</f>
        <v>0</v>
      </c>
      <c r="J105" s="77">
        <f>'Trust - Frontsheet'!M117</f>
        <v>0</v>
      </c>
      <c r="K105" s="77">
        <f>'Trust - Frontsheet'!N117</f>
        <v>0</v>
      </c>
      <c r="L105" s="77">
        <f>'Trust - Frontsheet'!O117</f>
        <v>0</v>
      </c>
      <c r="M105" s="77">
        <f>'Trust - Frontsheet'!P117</f>
        <v>0</v>
      </c>
      <c r="N105" s="77">
        <f>'Trust - Frontsheet'!Q117</f>
        <v>0</v>
      </c>
      <c r="O105" s="77">
        <f>'Trust - Frontsheet'!R117</f>
        <v>0</v>
      </c>
      <c r="P105" s="77">
        <f>'Trust - Frontsheet'!S117</f>
        <v>0</v>
      </c>
      <c r="Q105" s="77">
        <f>'Trust - Frontsheet'!T117</f>
        <v>0</v>
      </c>
      <c r="R105" s="77">
        <f>IF(OR('Trust - Frontsheet'!AA117="",'Trust - Frontsheet'!AA117="-"),0,('Trust - Frontsheet'!AA117))</f>
        <v>0</v>
      </c>
      <c r="S105" s="77">
        <f>IF(OR('Trust - Frontsheet'!AB117="",'Trust - Frontsheet'!AB117="-"),0,('Trust - Frontsheet'!AB117))</f>
        <v>0</v>
      </c>
      <c r="T105" s="77">
        <f>IF(OR('Trust - Frontsheet'!AC117="",'Trust - Frontsheet'!AC117="-"),0,('Trust - Frontsheet'!AC117))</f>
        <v>0</v>
      </c>
      <c r="U105" s="77">
        <f>IF(OR('Trust - Frontsheet'!AD117="",'Trust - Frontsheet'!AD117="-"),0,('Trust - Frontsheet'!AD117))</f>
        <v>0</v>
      </c>
      <c r="V105" s="77">
        <f>IF(OR('Trust - Frontsheet'!AE117="",'Trust - Frontsheet'!AE117="-"),0,('Trust - Frontsheet'!AE117))</f>
        <v>0</v>
      </c>
      <c r="W105" s="77">
        <f>IF(OR('Trust - Frontsheet'!AF117="",'Trust - Frontsheet'!AF117="-"),0,('Trust - Frontsheet'!AF117))</f>
        <v>0</v>
      </c>
      <c r="X105" s="77">
        <f>'Trust - Frontsheet'!U117</f>
        <v>0</v>
      </c>
      <c r="Y105" s="77">
        <f>IF(OR('Trust - Frontsheet'!V117="",'Trust - Frontsheet'!V117="-"),0,('Trust - Frontsheet'!V117))</f>
        <v>0</v>
      </c>
      <c r="Z105" s="77">
        <f>IF(OR('Trust - Frontsheet'!W117="",'Trust - Frontsheet'!W117="-"),0,('Trust - Frontsheet'!W117))</f>
        <v>0</v>
      </c>
      <c r="AA105" s="77">
        <f>IF(OR('Trust - Frontsheet'!X117="",'Trust - Frontsheet'!X117="-"),0,('Trust - Frontsheet'!X117))</f>
        <v>0</v>
      </c>
      <c r="AB105" s="77">
        <f>IF(OR('Trust - Frontsheet'!Y117="",'Trust - Frontsheet'!Y117="-"),0,('Trust - Frontsheet'!Y117))</f>
        <v>0</v>
      </c>
      <c r="AC105" s="77">
        <f>IF(OR('Trust - Frontsheet'!Z117="",'Trust - Frontsheet'!Z117="-"),0,('Trust - Frontsheet'!Z117))</f>
        <v>0</v>
      </c>
      <c r="AD105" s="77" t="str">
        <f>IF(A105="","",(IF(ISBLANK('Trust - Frontsheet'!F9),"",'Trust - Frontsheet'!F9)))</f>
        <v/>
      </c>
    </row>
    <row r="106" spans="1:30" s="77" customFormat="1" x14ac:dyDescent="0.25">
      <c r="A106" s="77" t="str">
        <f>IF('Trust - Frontsheet'!D118=0,"",IF('Trust - Frontsheet'!D118="","",'Trust - Frontsheet'!D118))</f>
        <v/>
      </c>
      <c r="B106" s="77" t="str">
        <f>IF(ISBLANK('Trust - Frontsheet'!E118),"",'Trust - Frontsheet'!E118)</f>
        <v/>
      </c>
      <c r="C106" s="77" t="str">
        <f>IF(ISBLANK('Trust - Frontsheet'!F118),"","'" &amp; 'Trust - Frontsheet'!F118 &amp; "'")</f>
        <v/>
      </c>
      <c r="D106" s="77" t="str">
        <f>IF(ISBLANK('Trust - Frontsheet'!G118),"",'Trust - Frontsheet'!G118)</f>
        <v/>
      </c>
      <c r="E106" s="77" t="str">
        <f>IF(ISBLANK('Trust - Frontsheet'!H118),"",'Trust - Frontsheet'!H118)</f>
        <v/>
      </c>
      <c r="F106" s="77">
        <f>'Trust - Frontsheet'!I118</f>
        <v>0</v>
      </c>
      <c r="G106" s="77">
        <f>'Trust - Frontsheet'!J118</f>
        <v>0</v>
      </c>
      <c r="H106" s="77">
        <f>'Trust - Frontsheet'!K118</f>
        <v>0</v>
      </c>
      <c r="I106" s="77">
        <f>'Trust - Frontsheet'!L118</f>
        <v>0</v>
      </c>
      <c r="J106" s="77">
        <f>'Trust - Frontsheet'!M118</f>
        <v>0</v>
      </c>
      <c r="K106" s="77">
        <f>'Trust - Frontsheet'!N118</f>
        <v>0</v>
      </c>
      <c r="L106" s="77">
        <f>'Trust - Frontsheet'!O118</f>
        <v>0</v>
      </c>
      <c r="M106" s="77">
        <f>'Trust - Frontsheet'!P118</f>
        <v>0</v>
      </c>
      <c r="N106" s="77">
        <f>'Trust - Frontsheet'!Q118</f>
        <v>0</v>
      </c>
      <c r="O106" s="77">
        <f>'Trust - Frontsheet'!R118</f>
        <v>0</v>
      </c>
      <c r="P106" s="77">
        <f>'Trust - Frontsheet'!S118</f>
        <v>0</v>
      </c>
      <c r="Q106" s="77">
        <f>'Trust - Frontsheet'!T118</f>
        <v>0</v>
      </c>
      <c r="R106" s="77">
        <f>IF(OR('Trust - Frontsheet'!AA118="",'Trust - Frontsheet'!AA118="-"),0,('Trust - Frontsheet'!AA118))</f>
        <v>0</v>
      </c>
      <c r="S106" s="77">
        <f>IF(OR('Trust - Frontsheet'!AB118="",'Trust - Frontsheet'!AB118="-"),0,('Trust - Frontsheet'!AB118))</f>
        <v>0</v>
      </c>
      <c r="T106" s="77">
        <f>IF(OR('Trust - Frontsheet'!AC118="",'Trust - Frontsheet'!AC118="-"),0,('Trust - Frontsheet'!AC118))</f>
        <v>0</v>
      </c>
      <c r="U106" s="77">
        <f>IF(OR('Trust - Frontsheet'!AD118="",'Trust - Frontsheet'!AD118="-"),0,('Trust - Frontsheet'!AD118))</f>
        <v>0</v>
      </c>
      <c r="V106" s="77">
        <f>IF(OR('Trust - Frontsheet'!AE118="",'Trust - Frontsheet'!AE118="-"),0,('Trust - Frontsheet'!AE118))</f>
        <v>0</v>
      </c>
      <c r="W106" s="77">
        <f>IF(OR('Trust - Frontsheet'!AF118="",'Trust - Frontsheet'!AF118="-"),0,('Trust - Frontsheet'!AF118))</f>
        <v>0</v>
      </c>
      <c r="X106" s="77">
        <f>'Trust - Frontsheet'!U118</f>
        <v>0</v>
      </c>
      <c r="Y106" s="77">
        <f>IF(OR('Trust - Frontsheet'!V118="",'Trust - Frontsheet'!V118="-"),0,('Trust - Frontsheet'!V118))</f>
        <v>0</v>
      </c>
      <c r="Z106" s="77">
        <f>IF(OR('Trust - Frontsheet'!W118="",'Trust - Frontsheet'!W118="-"),0,('Trust - Frontsheet'!W118))</f>
        <v>0</v>
      </c>
      <c r="AA106" s="77">
        <f>IF(OR('Trust - Frontsheet'!X118="",'Trust - Frontsheet'!X118="-"),0,('Trust - Frontsheet'!X118))</f>
        <v>0</v>
      </c>
      <c r="AB106" s="77">
        <f>IF(OR('Trust - Frontsheet'!Y118="",'Trust - Frontsheet'!Y118="-"),0,('Trust - Frontsheet'!Y118))</f>
        <v>0</v>
      </c>
      <c r="AC106" s="77">
        <f>IF(OR('Trust - Frontsheet'!Z118="",'Trust - Frontsheet'!Z118="-"),0,('Trust - Frontsheet'!Z118))</f>
        <v>0</v>
      </c>
      <c r="AD106" s="77" t="str">
        <f>IF(A106="","",(IF(ISBLANK('Trust - Frontsheet'!F9),"",'Trust - Frontsheet'!F9)))</f>
        <v/>
      </c>
    </row>
    <row r="107" spans="1:30" s="77" customFormat="1" x14ac:dyDescent="0.25">
      <c r="A107" s="77" t="str">
        <f>IF('Trust - Frontsheet'!D119=0,"",IF('Trust - Frontsheet'!D119="","",'Trust - Frontsheet'!D119))</f>
        <v/>
      </c>
      <c r="B107" s="77" t="str">
        <f>IF(ISBLANK('Trust - Frontsheet'!E119),"",'Trust - Frontsheet'!E119)</f>
        <v/>
      </c>
      <c r="C107" s="77" t="str">
        <f>IF(ISBLANK('Trust - Frontsheet'!F119),"","'" &amp; 'Trust - Frontsheet'!F119 &amp; "'")</f>
        <v/>
      </c>
      <c r="D107" s="77" t="str">
        <f>IF(ISBLANK('Trust - Frontsheet'!G119),"",'Trust - Frontsheet'!G119)</f>
        <v/>
      </c>
      <c r="E107" s="77" t="str">
        <f>IF(ISBLANK('Trust - Frontsheet'!H119),"",'Trust - Frontsheet'!H119)</f>
        <v/>
      </c>
      <c r="F107" s="77">
        <f>'Trust - Frontsheet'!I119</f>
        <v>0</v>
      </c>
      <c r="G107" s="77">
        <f>'Trust - Frontsheet'!J119</f>
        <v>0</v>
      </c>
      <c r="H107" s="77">
        <f>'Trust - Frontsheet'!K119</f>
        <v>0</v>
      </c>
      <c r="I107" s="77">
        <f>'Trust - Frontsheet'!L119</f>
        <v>0</v>
      </c>
      <c r="J107" s="77">
        <f>'Trust - Frontsheet'!M119</f>
        <v>0</v>
      </c>
      <c r="K107" s="77">
        <f>'Trust - Frontsheet'!N119</f>
        <v>0</v>
      </c>
      <c r="L107" s="77">
        <f>'Trust - Frontsheet'!O119</f>
        <v>0</v>
      </c>
      <c r="M107" s="77">
        <f>'Trust - Frontsheet'!P119</f>
        <v>0</v>
      </c>
      <c r="N107" s="77">
        <f>'Trust - Frontsheet'!Q119</f>
        <v>0</v>
      </c>
      <c r="O107" s="77">
        <f>'Trust - Frontsheet'!R119</f>
        <v>0</v>
      </c>
      <c r="P107" s="77">
        <f>'Trust - Frontsheet'!S119</f>
        <v>0</v>
      </c>
      <c r="Q107" s="77">
        <f>'Trust - Frontsheet'!T119</f>
        <v>0</v>
      </c>
      <c r="R107" s="77">
        <f>IF(OR('Trust - Frontsheet'!AA119="",'Trust - Frontsheet'!AA119="-"),0,('Trust - Frontsheet'!AA119))</f>
        <v>0</v>
      </c>
      <c r="S107" s="77">
        <f>IF(OR('Trust - Frontsheet'!AB119="",'Trust - Frontsheet'!AB119="-"),0,('Trust - Frontsheet'!AB119))</f>
        <v>0</v>
      </c>
      <c r="T107" s="77">
        <f>IF(OR('Trust - Frontsheet'!AC119="",'Trust - Frontsheet'!AC119="-"),0,('Trust - Frontsheet'!AC119))</f>
        <v>0</v>
      </c>
      <c r="U107" s="77">
        <f>IF(OR('Trust - Frontsheet'!AD119="",'Trust - Frontsheet'!AD119="-"),0,('Trust - Frontsheet'!AD119))</f>
        <v>0</v>
      </c>
      <c r="V107" s="77">
        <f>IF(OR('Trust - Frontsheet'!AE119="",'Trust - Frontsheet'!AE119="-"),0,('Trust - Frontsheet'!AE119))</f>
        <v>0</v>
      </c>
      <c r="W107" s="77">
        <f>IF(OR('Trust - Frontsheet'!AF119="",'Trust - Frontsheet'!AF119="-"),0,('Trust - Frontsheet'!AF119))</f>
        <v>0</v>
      </c>
      <c r="X107" s="77">
        <f>'Trust - Frontsheet'!U119</f>
        <v>0</v>
      </c>
      <c r="Y107" s="77">
        <f>IF(OR('Trust - Frontsheet'!V119="",'Trust - Frontsheet'!V119="-"),0,('Trust - Frontsheet'!V119))</f>
        <v>0</v>
      </c>
      <c r="Z107" s="77">
        <f>IF(OR('Trust - Frontsheet'!W119="",'Trust - Frontsheet'!W119="-"),0,('Trust - Frontsheet'!W119))</f>
        <v>0</v>
      </c>
      <c r="AA107" s="77">
        <f>IF(OR('Trust - Frontsheet'!X119="",'Trust - Frontsheet'!X119="-"),0,('Trust - Frontsheet'!X119))</f>
        <v>0</v>
      </c>
      <c r="AB107" s="77">
        <f>IF(OR('Trust - Frontsheet'!Y119="",'Trust - Frontsheet'!Y119="-"),0,('Trust - Frontsheet'!Y119))</f>
        <v>0</v>
      </c>
      <c r="AC107" s="77">
        <f>IF(OR('Trust - Frontsheet'!Z119="",'Trust - Frontsheet'!Z119="-"),0,('Trust - Frontsheet'!Z119))</f>
        <v>0</v>
      </c>
      <c r="AD107" s="77" t="str">
        <f>IF(A107="","",(IF(ISBLANK('Trust - Frontsheet'!F9),"",'Trust - Frontsheet'!F9)))</f>
        <v/>
      </c>
    </row>
    <row r="108" spans="1:30" s="77" customFormat="1" x14ac:dyDescent="0.25">
      <c r="A108" s="77" t="str">
        <f>IF('Trust - Frontsheet'!D120=0,"",IF('Trust - Frontsheet'!D120="","",'Trust - Frontsheet'!D120))</f>
        <v/>
      </c>
      <c r="B108" s="77" t="str">
        <f>IF(ISBLANK('Trust - Frontsheet'!E120),"",'Trust - Frontsheet'!E120)</f>
        <v/>
      </c>
      <c r="C108" s="77" t="str">
        <f>IF(ISBLANK('Trust - Frontsheet'!F120),"","'" &amp; 'Trust - Frontsheet'!F120 &amp; "'")</f>
        <v/>
      </c>
      <c r="D108" s="77" t="str">
        <f>IF(ISBLANK('Trust - Frontsheet'!G120),"",'Trust - Frontsheet'!G120)</f>
        <v/>
      </c>
      <c r="E108" s="77" t="str">
        <f>IF(ISBLANK('Trust - Frontsheet'!H120),"",'Trust - Frontsheet'!H120)</f>
        <v/>
      </c>
      <c r="F108" s="77">
        <f>'Trust - Frontsheet'!I120</f>
        <v>0</v>
      </c>
      <c r="G108" s="77">
        <f>'Trust - Frontsheet'!J120</f>
        <v>0</v>
      </c>
      <c r="H108" s="77">
        <f>'Trust - Frontsheet'!K120</f>
        <v>0</v>
      </c>
      <c r="I108" s="77">
        <f>'Trust - Frontsheet'!L120</f>
        <v>0</v>
      </c>
      <c r="J108" s="77">
        <f>'Trust - Frontsheet'!M120</f>
        <v>0</v>
      </c>
      <c r="K108" s="77">
        <f>'Trust - Frontsheet'!N120</f>
        <v>0</v>
      </c>
      <c r="L108" s="77">
        <f>'Trust - Frontsheet'!O120</f>
        <v>0</v>
      </c>
      <c r="M108" s="77">
        <f>'Trust - Frontsheet'!P120</f>
        <v>0</v>
      </c>
      <c r="N108" s="77">
        <f>'Trust - Frontsheet'!Q120</f>
        <v>0</v>
      </c>
      <c r="O108" s="77">
        <f>'Trust - Frontsheet'!R120</f>
        <v>0</v>
      </c>
      <c r="P108" s="77">
        <f>'Trust - Frontsheet'!S120</f>
        <v>0</v>
      </c>
      <c r="Q108" s="77">
        <f>'Trust - Frontsheet'!T120</f>
        <v>0</v>
      </c>
      <c r="R108" s="77">
        <f>IF(OR('Trust - Frontsheet'!AA120="",'Trust - Frontsheet'!AA120="-"),0,('Trust - Frontsheet'!AA120))</f>
        <v>0</v>
      </c>
      <c r="S108" s="77">
        <f>IF(OR('Trust - Frontsheet'!AB120="",'Trust - Frontsheet'!AB120="-"),0,('Trust - Frontsheet'!AB120))</f>
        <v>0</v>
      </c>
      <c r="T108" s="77">
        <f>IF(OR('Trust - Frontsheet'!AC120="",'Trust - Frontsheet'!AC120="-"),0,('Trust - Frontsheet'!AC120))</f>
        <v>0</v>
      </c>
      <c r="U108" s="77">
        <f>IF(OR('Trust - Frontsheet'!AD120="",'Trust - Frontsheet'!AD120="-"),0,('Trust - Frontsheet'!AD120))</f>
        <v>0</v>
      </c>
      <c r="V108" s="77">
        <f>IF(OR('Trust - Frontsheet'!AE120="",'Trust - Frontsheet'!AE120="-"),0,('Trust - Frontsheet'!AE120))</f>
        <v>0</v>
      </c>
      <c r="W108" s="77">
        <f>IF(OR('Trust - Frontsheet'!AF120="",'Trust - Frontsheet'!AF120="-"),0,('Trust - Frontsheet'!AF120))</f>
        <v>0</v>
      </c>
      <c r="X108" s="77">
        <f>'Trust - Frontsheet'!U120</f>
        <v>0</v>
      </c>
      <c r="Y108" s="77">
        <f>IF(OR('Trust - Frontsheet'!V120="",'Trust - Frontsheet'!V120="-"),0,('Trust - Frontsheet'!V120))</f>
        <v>0</v>
      </c>
      <c r="Z108" s="77">
        <f>IF(OR('Trust - Frontsheet'!W120="",'Trust - Frontsheet'!W120="-"),0,('Trust - Frontsheet'!W120))</f>
        <v>0</v>
      </c>
      <c r="AA108" s="77">
        <f>IF(OR('Trust - Frontsheet'!X120="",'Trust - Frontsheet'!X120="-"),0,('Trust - Frontsheet'!X120))</f>
        <v>0</v>
      </c>
      <c r="AB108" s="77">
        <f>IF(OR('Trust - Frontsheet'!Y120="",'Trust - Frontsheet'!Y120="-"),0,('Trust - Frontsheet'!Y120))</f>
        <v>0</v>
      </c>
      <c r="AC108" s="77">
        <f>IF(OR('Trust - Frontsheet'!Z120="",'Trust - Frontsheet'!Z120="-"),0,('Trust - Frontsheet'!Z120))</f>
        <v>0</v>
      </c>
      <c r="AD108" s="77" t="str">
        <f>IF(A108="","",(IF(ISBLANK('Trust - Frontsheet'!F9),"",'Trust - Frontsheet'!F9)))</f>
        <v/>
      </c>
    </row>
    <row r="109" spans="1:30" s="77" customFormat="1" x14ac:dyDescent="0.25">
      <c r="A109" s="77" t="str">
        <f>IF('Trust - Frontsheet'!D121=0,"",IF('Trust - Frontsheet'!D121="","",'Trust - Frontsheet'!D121))</f>
        <v/>
      </c>
      <c r="B109" s="77" t="str">
        <f>IF(ISBLANK('Trust - Frontsheet'!E121),"",'Trust - Frontsheet'!E121)</f>
        <v/>
      </c>
      <c r="C109" s="77" t="str">
        <f>IF(ISBLANK('Trust - Frontsheet'!F121),"","'" &amp; 'Trust - Frontsheet'!F121 &amp; "'")</f>
        <v/>
      </c>
      <c r="D109" s="77" t="str">
        <f>IF(ISBLANK('Trust - Frontsheet'!G121),"",'Trust - Frontsheet'!G121)</f>
        <v/>
      </c>
      <c r="E109" s="77" t="str">
        <f>IF(ISBLANK('Trust - Frontsheet'!H121),"",'Trust - Frontsheet'!H121)</f>
        <v/>
      </c>
      <c r="F109" s="77">
        <f>'Trust - Frontsheet'!I121</f>
        <v>0</v>
      </c>
      <c r="G109" s="77">
        <f>'Trust - Frontsheet'!J121</f>
        <v>0</v>
      </c>
      <c r="H109" s="77">
        <f>'Trust - Frontsheet'!K121</f>
        <v>0</v>
      </c>
      <c r="I109" s="77">
        <f>'Trust - Frontsheet'!L121</f>
        <v>0</v>
      </c>
      <c r="J109" s="77">
        <f>'Trust - Frontsheet'!M121</f>
        <v>0</v>
      </c>
      <c r="K109" s="77">
        <f>'Trust - Frontsheet'!N121</f>
        <v>0</v>
      </c>
      <c r="L109" s="77">
        <f>'Trust - Frontsheet'!O121</f>
        <v>0</v>
      </c>
      <c r="M109" s="77">
        <f>'Trust - Frontsheet'!P121</f>
        <v>0</v>
      </c>
      <c r="N109" s="77">
        <f>'Trust - Frontsheet'!Q121</f>
        <v>0</v>
      </c>
      <c r="O109" s="77">
        <f>'Trust - Frontsheet'!R121</f>
        <v>0</v>
      </c>
      <c r="P109" s="77">
        <f>'Trust - Frontsheet'!S121</f>
        <v>0</v>
      </c>
      <c r="Q109" s="77">
        <f>'Trust - Frontsheet'!T121</f>
        <v>0</v>
      </c>
      <c r="R109" s="77">
        <f>IF(OR('Trust - Frontsheet'!AA121="",'Trust - Frontsheet'!AA121="-"),0,('Trust - Frontsheet'!AA121))</f>
        <v>0</v>
      </c>
      <c r="S109" s="77">
        <f>IF(OR('Trust - Frontsheet'!AB121="",'Trust - Frontsheet'!AB121="-"),0,('Trust - Frontsheet'!AB121))</f>
        <v>0</v>
      </c>
      <c r="T109" s="77">
        <f>IF(OR('Trust - Frontsheet'!AC121="",'Trust - Frontsheet'!AC121="-"),0,('Trust - Frontsheet'!AC121))</f>
        <v>0</v>
      </c>
      <c r="U109" s="77">
        <f>IF(OR('Trust - Frontsheet'!AD121="",'Trust - Frontsheet'!AD121="-"),0,('Trust - Frontsheet'!AD121))</f>
        <v>0</v>
      </c>
      <c r="V109" s="77">
        <f>IF(OR('Trust - Frontsheet'!AE121="",'Trust - Frontsheet'!AE121="-"),0,('Trust - Frontsheet'!AE121))</f>
        <v>0</v>
      </c>
      <c r="W109" s="77">
        <f>IF(OR('Trust - Frontsheet'!AF121="",'Trust - Frontsheet'!AF121="-"),0,('Trust - Frontsheet'!AF121))</f>
        <v>0</v>
      </c>
      <c r="X109" s="77">
        <f>'Trust - Frontsheet'!U121</f>
        <v>0</v>
      </c>
      <c r="Y109" s="77">
        <f>IF(OR('Trust - Frontsheet'!V121="",'Trust - Frontsheet'!V121="-"),0,('Trust - Frontsheet'!V121))</f>
        <v>0</v>
      </c>
      <c r="Z109" s="77">
        <f>IF(OR('Trust - Frontsheet'!W121="",'Trust - Frontsheet'!W121="-"),0,('Trust - Frontsheet'!W121))</f>
        <v>0</v>
      </c>
      <c r="AA109" s="77">
        <f>IF(OR('Trust - Frontsheet'!X121="",'Trust - Frontsheet'!X121="-"),0,('Trust - Frontsheet'!X121))</f>
        <v>0</v>
      </c>
      <c r="AB109" s="77">
        <f>IF(OR('Trust - Frontsheet'!Y121="",'Trust - Frontsheet'!Y121="-"),0,('Trust - Frontsheet'!Y121))</f>
        <v>0</v>
      </c>
      <c r="AC109" s="77">
        <f>IF(OR('Trust - Frontsheet'!Z121="",'Trust - Frontsheet'!Z121="-"),0,('Trust - Frontsheet'!Z121))</f>
        <v>0</v>
      </c>
      <c r="AD109" s="77" t="str">
        <f>IF(A109="","",(IF(ISBLANK('Trust - Frontsheet'!F9),"",'Trust - Frontsheet'!F9)))</f>
        <v/>
      </c>
    </row>
    <row r="110" spans="1:30" s="77" customFormat="1" x14ac:dyDescent="0.25">
      <c r="A110" s="77" t="str">
        <f>IF('Trust - Frontsheet'!D122=0,"",IF('Trust - Frontsheet'!D122="","",'Trust - Frontsheet'!D122))</f>
        <v/>
      </c>
      <c r="B110" s="77" t="str">
        <f>IF(ISBLANK('Trust - Frontsheet'!E122),"",'Trust - Frontsheet'!E122)</f>
        <v/>
      </c>
      <c r="C110" s="77" t="str">
        <f>IF(ISBLANK('Trust - Frontsheet'!F122),"","'" &amp; 'Trust - Frontsheet'!F122 &amp; "'")</f>
        <v/>
      </c>
      <c r="D110" s="77" t="str">
        <f>IF(ISBLANK('Trust - Frontsheet'!G122),"",'Trust - Frontsheet'!G122)</f>
        <v/>
      </c>
      <c r="E110" s="77" t="str">
        <f>IF(ISBLANK('Trust - Frontsheet'!H122),"",'Trust - Frontsheet'!H122)</f>
        <v/>
      </c>
      <c r="F110" s="77">
        <f>'Trust - Frontsheet'!I122</f>
        <v>0</v>
      </c>
      <c r="G110" s="77">
        <f>'Trust - Frontsheet'!J122</f>
        <v>0</v>
      </c>
      <c r="H110" s="77">
        <f>'Trust - Frontsheet'!K122</f>
        <v>0</v>
      </c>
      <c r="I110" s="77">
        <f>'Trust - Frontsheet'!L122</f>
        <v>0</v>
      </c>
      <c r="J110" s="77">
        <f>'Trust - Frontsheet'!M122</f>
        <v>0</v>
      </c>
      <c r="K110" s="77">
        <f>'Trust - Frontsheet'!N122</f>
        <v>0</v>
      </c>
      <c r="L110" s="77">
        <f>'Trust - Frontsheet'!O122</f>
        <v>0</v>
      </c>
      <c r="M110" s="77">
        <f>'Trust - Frontsheet'!P122</f>
        <v>0</v>
      </c>
      <c r="N110" s="77">
        <f>'Trust - Frontsheet'!Q122</f>
        <v>0</v>
      </c>
      <c r="O110" s="77">
        <f>'Trust - Frontsheet'!R122</f>
        <v>0</v>
      </c>
      <c r="P110" s="77">
        <f>'Trust - Frontsheet'!S122</f>
        <v>0</v>
      </c>
      <c r="Q110" s="77">
        <f>'Trust - Frontsheet'!T122</f>
        <v>0</v>
      </c>
      <c r="R110" s="77">
        <f>IF(OR('Trust - Frontsheet'!AA122="",'Trust - Frontsheet'!AA122="-"),0,('Trust - Frontsheet'!AA122))</f>
        <v>0</v>
      </c>
      <c r="S110" s="77">
        <f>IF(OR('Trust - Frontsheet'!AB122="",'Trust - Frontsheet'!AB122="-"),0,('Trust - Frontsheet'!AB122))</f>
        <v>0</v>
      </c>
      <c r="T110" s="77">
        <f>IF(OR('Trust - Frontsheet'!AC122="",'Trust - Frontsheet'!AC122="-"),0,('Trust - Frontsheet'!AC122))</f>
        <v>0</v>
      </c>
      <c r="U110" s="77">
        <f>IF(OR('Trust - Frontsheet'!AD122="",'Trust - Frontsheet'!AD122="-"),0,('Trust - Frontsheet'!AD122))</f>
        <v>0</v>
      </c>
      <c r="V110" s="77">
        <f>IF(OR('Trust - Frontsheet'!AE122="",'Trust - Frontsheet'!AE122="-"),0,('Trust - Frontsheet'!AE122))</f>
        <v>0</v>
      </c>
      <c r="W110" s="77">
        <f>IF(OR('Trust - Frontsheet'!AF122="",'Trust - Frontsheet'!AF122="-"),0,('Trust - Frontsheet'!AF122))</f>
        <v>0</v>
      </c>
      <c r="X110" s="77">
        <f>'Trust - Frontsheet'!U122</f>
        <v>0</v>
      </c>
      <c r="Y110" s="77">
        <f>IF(OR('Trust - Frontsheet'!V122="",'Trust - Frontsheet'!V122="-"),0,('Trust - Frontsheet'!V122))</f>
        <v>0</v>
      </c>
      <c r="Z110" s="77">
        <f>IF(OR('Trust - Frontsheet'!W122="",'Trust - Frontsheet'!W122="-"),0,('Trust - Frontsheet'!W122))</f>
        <v>0</v>
      </c>
      <c r="AA110" s="77">
        <f>IF(OR('Trust - Frontsheet'!X122="",'Trust - Frontsheet'!X122="-"),0,('Trust - Frontsheet'!X122))</f>
        <v>0</v>
      </c>
      <c r="AB110" s="77">
        <f>IF(OR('Trust - Frontsheet'!Y122="",'Trust - Frontsheet'!Y122="-"),0,('Trust - Frontsheet'!Y122))</f>
        <v>0</v>
      </c>
      <c r="AC110" s="77">
        <f>IF(OR('Trust - Frontsheet'!Z122="",'Trust - Frontsheet'!Z122="-"),0,('Trust - Frontsheet'!Z122))</f>
        <v>0</v>
      </c>
      <c r="AD110" s="77" t="str">
        <f>IF(A110="","",(IF(ISBLANK('Trust - Frontsheet'!F9),"",'Trust - Frontsheet'!F9)))</f>
        <v/>
      </c>
    </row>
    <row r="111" spans="1:30" s="77" customFormat="1" x14ac:dyDescent="0.25">
      <c r="A111" s="77" t="str">
        <f>IF('Trust - Frontsheet'!D123=0,"",IF('Trust - Frontsheet'!D123="","",'Trust - Frontsheet'!D123))</f>
        <v/>
      </c>
      <c r="B111" s="77" t="str">
        <f>IF(ISBLANK('Trust - Frontsheet'!E123),"",'Trust - Frontsheet'!E123)</f>
        <v/>
      </c>
      <c r="C111" s="77" t="str">
        <f>IF(ISBLANK('Trust - Frontsheet'!F123),"","'" &amp; 'Trust - Frontsheet'!F123 &amp; "'")</f>
        <v/>
      </c>
      <c r="D111" s="77" t="str">
        <f>IF(ISBLANK('Trust - Frontsheet'!G123),"",'Trust - Frontsheet'!G123)</f>
        <v/>
      </c>
      <c r="E111" s="77" t="str">
        <f>IF(ISBLANK('Trust - Frontsheet'!H123),"",'Trust - Frontsheet'!H123)</f>
        <v/>
      </c>
      <c r="F111" s="77">
        <f>'Trust - Frontsheet'!I123</f>
        <v>0</v>
      </c>
      <c r="G111" s="77">
        <f>'Trust - Frontsheet'!J123</f>
        <v>0</v>
      </c>
      <c r="H111" s="77">
        <f>'Trust - Frontsheet'!K123</f>
        <v>0</v>
      </c>
      <c r="I111" s="77">
        <f>'Trust - Frontsheet'!L123</f>
        <v>0</v>
      </c>
      <c r="J111" s="77">
        <f>'Trust - Frontsheet'!M123</f>
        <v>0</v>
      </c>
      <c r="K111" s="77">
        <f>'Trust - Frontsheet'!N123</f>
        <v>0</v>
      </c>
      <c r="L111" s="77">
        <f>'Trust - Frontsheet'!O123</f>
        <v>0</v>
      </c>
      <c r="M111" s="77">
        <f>'Trust - Frontsheet'!P123</f>
        <v>0</v>
      </c>
      <c r="N111" s="77">
        <f>'Trust - Frontsheet'!Q123</f>
        <v>0</v>
      </c>
      <c r="O111" s="77">
        <f>'Trust - Frontsheet'!R123</f>
        <v>0</v>
      </c>
      <c r="P111" s="77">
        <f>'Trust - Frontsheet'!S123</f>
        <v>0</v>
      </c>
      <c r="Q111" s="77">
        <f>'Trust - Frontsheet'!T123</f>
        <v>0</v>
      </c>
      <c r="R111" s="77">
        <f>IF(OR('Trust - Frontsheet'!AA123="",'Trust - Frontsheet'!AA123="-"),0,('Trust - Frontsheet'!AA123))</f>
        <v>0</v>
      </c>
      <c r="S111" s="77">
        <f>IF(OR('Trust - Frontsheet'!AB123="",'Trust - Frontsheet'!AB123="-"),0,('Trust - Frontsheet'!AB123))</f>
        <v>0</v>
      </c>
      <c r="T111" s="77">
        <f>IF(OR('Trust - Frontsheet'!AC123="",'Trust - Frontsheet'!AC123="-"),0,('Trust - Frontsheet'!AC123))</f>
        <v>0</v>
      </c>
      <c r="U111" s="77">
        <f>IF(OR('Trust - Frontsheet'!AD123="",'Trust - Frontsheet'!AD123="-"),0,('Trust - Frontsheet'!AD123))</f>
        <v>0</v>
      </c>
      <c r="V111" s="77">
        <f>IF(OR('Trust - Frontsheet'!AE123="",'Trust - Frontsheet'!AE123="-"),0,('Trust - Frontsheet'!AE123))</f>
        <v>0</v>
      </c>
      <c r="W111" s="77">
        <f>IF(OR('Trust - Frontsheet'!AF123="",'Trust - Frontsheet'!AF123="-"),0,('Trust - Frontsheet'!AF123))</f>
        <v>0</v>
      </c>
      <c r="X111" s="77">
        <f>'Trust - Frontsheet'!U123</f>
        <v>0</v>
      </c>
      <c r="Y111" s="77">
        <f>IF(OR('Trust - Frontsheet'!V123="",'Trust - Frontsheet'!V123="-"),0,('Trust - Frontsheet'!V123))</f>
        <v>0</v>
      </c>
      <c r="Z111" s="77">
        <f>IF(OR('Trust - Frontsheet'!W123="",'Trust - Frontsheet'!W123="-"),0,('Trust - Frontsheet'!W123))</f>
        <v>0</v>
      </c>
      <c r="AA111" s="77">
        <f>IF(OR('Trust - Frontsheet'!X123="",'Trust - Frontsheet'!X123="-"),0,('Trust - Frontsheet'!X123))</f>
        <v>0</v>
      </c>
      <c r="AB111" s="77">
        <f>IF(OR('Trust - Frontsheet'!Y123="",'Trust - Frontsheet'!Y123="-"),0,('Trust - Frontsheet'!Y123))</f>
        <v>0</v>
      </c>
      <c r="AC111" s="77">
        <f>IF(OR('Trust - Frontsheet'!Z123="",'Trust - Frontsheet'!Z123="-"),0,('Trust - Frontsheet'!Z123))</f>
        <v>0</v>
      </c>
      <c r="AD111" s="77" t="str">
        <f>IF(A111="","",(IF(ISBLANK('Trust - Frontsheet'!F9),"",'Trust - Frontsheet'!F9)))</f>
        <v/>
      </c>
    </row>
    <row r="112" spans="1:30" s="77" customFormat="1" x14ac:dyDescent="0.25">
      <c r="A112" s="77" t="str">
        <f>IF('Trust - Frontsheet'!D124=0,"",IF('Trust - Frontsheet'!D124="","",'Trust - Frontsheet'!D124))</f>
        <v/>
      </c>
      <c r="B112" s="77" t="str">
        <f>IF(ISBLANK('Trust - Frontsheet'!E124),"",'Trust - Frontsheet'!E124)</f>
        <v/>
      </c>
      <c r="C112" s="77" t="str">
        <f>IF(ISBLANK('Trust - Frontsheet'!F124),"","'" &amp; 'Trust - Frontsheet'!F124 &amp; "'")</f>
        <v/>
      </c>
      <c r="D112" s="77" t="str">
        <f>IF(ISBLANK('Trust - Frontsheet'!G124),"",'Trust - Frontsheet'!G124)</f>
        <v/>
      </c>
      <c r="E112" s="77" t="str">
        <f>IF(ISBLANK('Trust - Frontsheet'!H124),"",'Trust - Frontsheet'!H124)</f>
        <v/>
      </c>
      <c r="F112" s="77">
        <f>'Trust - Frontsheet'!I124</f>
        <v>0</v>
      </c>
      <c r="G112" s="77">
        <f>'Trust - Frontsheet'!J124</f>
        <v>0</v>
      </c>
      <c r="H112" s="77">
        <f>'Trust - Frontsheet'!K124</f>
        <v>0</v>
      </c>
      <c r="I112" s="77">
        <f>'Trust - Frontsheet'!L124</f>
        <v>0</v>
      </c>
      <c r="J112" s="77">
        <f>'Trust - Frontsheet'!M124</f>
        <v>0</v>
      </c>
      <c r="K112" s="77">
        <f>'Trust - Frontsheet'!N124</f>
        <v>0</v>
      </c>
      <c r="L112" s="77">
        <f>'Trust - Frontsheet'!O124</f>
        <v>0</v>
      </c>
      <c r="M112" s="77">
        <f>'Trust - Frontsheet'!P124</f>
        <v>0</v>
      </c>
      <c r="N112" s="77">
        <f>'Trust - Frontsheet'!Q124</f>
        <v>0</v>
      </c>
      <c r="O112" s="77">
        <f>'Trust - Frontsheet'!R124</f>
        <v>0</v>
      </c>
      <c r="P112" s="77">
        <f>'Trust - Frontsheet'!S124</f>
        <v>0</v>
      </c>
      <c r="Q112" s="77">
        <f>'Trust - Frontsheet'!T124</f>
        <v>0</v>
      </c>
      <c r="R112" s="77">
        <f>IF(OR('Trust - Frontsheet'!AA124="",'Trust - Frontsheet'!AA124="-"),0,('Trust - Frontsheet'!AA124))</f>
        <v>0</v>
      </c>
      <c r="S112" s="77">
        <f>IF(OR('Trust - Frontsheet'!AB124="",'Trust - Frontsheet'!AB124="-"),0,('Trust - Frontsheet'!AB124))</f>
        <v>0</v>
      </c>
      <c r="T112" s="77">
        <f>IF(OR('Trust - Frontsheet'!AC124="",'Trust - Frontsheet'!AC124="-"),0,('Trust - Frontsheet'!AC124))</f>
        <v>0</v>
      </c>
      <c r="U112" s="77">
        <f>IF(OR('Trust - Frontsheet'!AD124="",'Trust - Frontsheet'!AD124="-"),0,('Trust - Frontsheet'!AD124))</f>
        <v>0</v>
      </c>
      <c r="V112" s="77">
        <f>IF(OR('Trust - Frontsheet'!AE124="",'Trust - Frontsheet'!AE124="-"),0,('Trust - Frontsheet'!AE124))</f>
        <v>0</v>
      </c>
      <c r="W112" s="77">
        <f>IF(OR('Trust - Frontsheet'!AF124="",'Trust - Frontsheet'!AF124="-"),0,('Trust - Frontsheet'!AF124))</f>
        <v>0</v>
      </c>
      <c r="X112" s="77">
        <f>'Trust - Frontsheet'!U124</f>
        <v>0</v>
      </c>
      <c r="Y112" s="77">
        <f>IF(OR('Trust - Frontsheet'!V124="",'Trust - Frontsheet'!V124="-"),0,('Trust - Frontsheet'!V124))</f>
        <v>0</v>
      </c>
      <c r="Z112" s="77">
        <f>IF(OR('Trust - Frontsheet'!W124="",'Trust - Frontsheet'!W124="-"),0,('Trust - Frontsheet'!W124))</f>
        <v>0</v>
      </c>
      <c r="AA112" s="77">
        <f>IF(OR('Trust - Frontsheet'!X124="",'Trust - Frontsheet'!X124="-"),0,('Trust - Frontsheet'!X124))</f>
        <v>0</v>
      </c>
      <c r="AB112" s="77">
        <f>IF(OR('Trust - Frontsheet'!Y124="",'Trust - Frontsheet'!Y124="-"),0,('Trust - Frontsheet'!Y124))</f>
        <v>0</v>
      </c>
      <c r="AC112" s="77">
        <f>IF(OR('Trust - Frontsheet'!Z124="",'Trust - Frontsheet'!Z124="-"),0,('Trust - Frontsheet'!Z124))</f>
        <v>0</v>
      </c>
      <c r="AD112" s="77" t="str">
        <f>IF(A112="","",(IF(ISBLANK('Trust - Frontsheet'!F9),"",'Trust - Frontsheet'!F9)))</f>
        <v/>
      </c>
    </row>
    <row r="113" spans="1:30" s="77" customFormat="1" x14ac:dyDescent="0.25">
      <c r="A113" s="77" t="str">
        <f>IF('Trust - Frontsheet'!D125=0,"",IF('Trust - Frontsheet'!D125="","",'Trust - Frontsheet'!D125))</f>
        <v/>
      </c>
      <c r="B113" s="77" t="str">
        <f>IF(ISBLANK('Trust - Frontsheet'!E125),"",'Trust - Frontsheet'!E125)</f>
        <v/>
      </c>
      <c r="C113" s="77" t="str">
        <f>IF(ISBLANK('Trust - Frontsheet'!F125),"","'" &amp; 'Trust - Frontsheet'!F125 &amp; "'")</f>
        <v/>
      </c>
      <c r="D113" s="77" t="str">
        <f>IF(ISBLANK('Trust - Frontsheet'!G125),"",'Trust - Frontsheet'!G125)</f>
        <v/>
      </c>
      <c r="E113" s="77" t="str">
        <f>IF(ISBLANK('Trust - Frontsheet'!H125),"",'Trust - Frontsheet'!H125)</f>
        <v/>
      </c>
      <c r="F113" s="77">
        <f>'Trust - Frontsheet'!I125</f>
        <v>0</v>
      </c>
      <c r="G113" s="77">
        <f>'Trust - Frontsheet'!J125</f>
        <v>0</v>
      </c>
      <c r="H113" s="77">
        <f>'Trust - Frontsheet'!K125</f>
        <v>0</v>
      </c>
      <c r="I113" s="77">
        <f>'Trust - Frontsheet'!L125</f>
        <v>0</v>
      </c>
      <c r="J113" s="77">
        <f>'Trust - Frontsheet'!M125</f>
        <v>0</v>
      </c>
      <c r="K113" s="77">
        <f>'Trust - Frontsheet'!N125</f>
        <v>0</v>
      </c>
      <c r="L113" s="77">
        <f>'Trust - Frontsheet'!O125</f>
        <v>0</v>
      </c>
      <c r="M113" s="77">
        <f>'Trust - Frontsheet'!P125</f>
        <v>0</v>
      </c>
      <c r="N113" s="77">
        <f>'Trust - Frontsheet'!Q125</f>
        <v>0</v>
      </c>
      <c r="O113" s="77">
        <f>'Trust - Frontsheet'!R125</f>
        <v>0</v>
      </c>
      <c r="P113" s="77">
        <f>'Trust - Frontsheet'!S125</f>
        <v>0</v>
      </c>
      <c r="Q113" s="77">
        <f>'Trust - Frontsheet'!T125</f>
        <v>0</v>
      </c>
      <c r="R113" s="77">
        <f>IF(OR('Trust - Frontsheet'!AA125="",'Trust - Frontsheet'!AA125="-"),0,('Trust - Frontsheet'!AA125))</f>
        <v>0</v>
      </c>
      <c r="S113" s="77">
        <f>IF(OR('Trust - Frontsheet'!AB125="",'Trust - Frontsheet'!AB125="-"),0,('Trust - Frontsheet'!AB125))</f>
        <v>0</v>
      </c>
      <c r="T113" s="77">
        <f>IF(OR('Trust - Frontsheet'!AC125="",'Trust - Frontsheet'!AC125="-"),0,('Trust - Frontsheet'!AC125))</f>
        <v>0</v>
      </c>
      <c r="U113" s="77">
        <f>IF(OR('Trust - Frontsheet'!AD125="",'Trust - Frontsheet'!AD125="-"),0,('Trust - Frontsheet'!AD125))</f>
        <v>0</v>
      </c>
      <c r="V113" s="77">
        <f>IF(OR('Trust - Frontsheet'!AE125="",'Trust - Frontsheet'!AE125="-"),0,('Trust - Frontsheet'!AE125))</f>
        <v>0</v>
      </c>
      <c r="W113" s="77">
        <f>IF(OR('Trust - Frontsheet'!AF125="",'Trust - Frontsheet'!AF125="-"),0,('Trust - Frontsheet'!AF125))</f>
        <v>0</v>
      </c>
      <c r="X113" s="77">
        <f>'Trust - Frontsheet'!U125</f>
        <v>0</v>
      </c>
      <c r="Y113" s="77">
        <f>IF(OR('Trust - Frontsheet'!V125="",'Trust - Frontsheet'!V125="-"),0,('Trust - Frontsheet'!V125))</f>
        <v>0</v>
      </c>
      <c r="Z113" s="77">
        <f>IF(OR('Trust - Frontsheet'!W125="",'Trust - Frontsheet'!W125="-"),0,('Trust - Frontsheet'!W125))</f>
        <v>0</v>
      </c>
      <c r="AA113" s="77">
        <f>IF(OR('Trust - Frontsheet'!X125="",'Trust - Frontsheet'!X125="-"),0,('Trust - Frontsheet'!X125))</f>
        <v>0</v>
      </c>
      <c r="AB113" s="77">
        <f>IF(OR('Trust - Frontsheet'!Y125="",'Trust - Frontsheet'!Y125="-"),0,('Trust - Frontsheet'!Y125))</f>
        <v>0</v>
      </c>
      <c r="AC113" s="77">
        <f>IF(OR('Trust - Frontsheet'!Z125="",'Trust - Frontsheet'!Z125="-"),0,('Trust - Frontsheet'!Z125))</f>
        <v>0</v>
      </c>
      <c r="AD113" s="77" t="str">
        <f>IF(A113="","",(IF(ISBLANK('Trust - Frontsheet'!F9),"",'Trust - Frontsheet'!F9)))</f>
        <v/>
      </c>
    </row>
    <row r="114" spans="1:30" s="77" customFormat="1" x14ac:dyDescent="0.25">
      <c r="A114" s="77" t="str">
        <f>IF('Trust - Frontsheet'!D126=0,"",IF('Trust - Frontsheet'!D126="","",'Trust - Frontsheet'!D126))</f>
        <v/>
      </c>
      <c r="B114" s="77" t="str">
        <f>IF(ISBLANK('Trust - Frontsheet'!E126),"",'Trust - Frontsheet'!E126)</f>
        <v/>
      </c>
      <c r="C114" s="77" t="str">
        <f>IF(ISBLANK('Trust - Frontsheet'!F126),"","'" &amp; 'Trust - Frontsheet'!F126 &amp; "'")</f>
        <v/>
      </c>
      <c r="D114" s="77" t="str">
        <f>IF(ISBLANK('Trust - Frontsheet'!G126),"",'Trust - Frontsheet'!G126)</f>
        <v/>
      </c>
      <c r="E114" s="77" t="str">
        <f>IF(ISBLANK('Trust - Frontsheet'!H126),"",'Trust - Frontsheet'!H126)</f>
        <v/>
      </c>
      <c r="F114" s="77">
        <f>'Trust - Frontsheet'!I126</f>
        <v>0</v>
      </c>
      <c r="G114" s="77">
        <f>'Trust - Frontsheet'!J126</f>
        <v>0</v>
      </c>
      <c r="H114" s="77">
        <f>'Trust - Frontsheet'!K126</f>
        <v>0</v>
      </c>
      <c r="I114" s="77">
        <f>'Trust - Frontsheet'!L126</f>
        <v>0</v>
      </c>
      <c r="J114" s="77">
        <f>'Trust - Frontsheet'!M126</f>
        <v>0</v>
      </c>
      <c r="K114" s="77">
        <f>'Trust - Frontsheet'!N126</f>
        <v>0</v>
      </c>
      <c r="L114" s="77">
        <f>'Trust - Frontsheet'!O126</f>
        <v>0</v>
      </c>
      <c r="M114" s="77">
        <f>'Trust - Frontsheet'!P126</f>
        <v>0</v>
      </c>
      <c r="N114" s="77">
        <f>'Trust - Frontsheet'!Q126</f>
        <v>0</v>
      </c>
      <c r="O114" s="77">
        <f>'Trust - Frontsheet'!R126</f>
        <v>0</v>
      </c>
      <c r="P114" s="77">
        <f>'Trust - Frontsheet'!S126</f>
        <v>0</v>
      </c>
      <c r="Q114" s="77">
        <f>'Trust - Frontsheet'!T126</f>
        <v>0</v>
      </c>
      <c r="R114" s="77">
        <f>IF(OR('Trust - Frontsheet'!AA126="",'Trust - Frontsheet'!AA126="-"),0,('Trust - Frontsheet'!AA126))</f>
        <v>0</v>
      </c>
      <c r="S114" s="77">
        <f>IF(OR('Trust - Frontsheet'!AB126="",'Trust - Frontsheet'!AB126="-"),0,('Trust - Frontsheet'!AB126))</f>
        <v>0</v>
      </c>
      <c r="T114" s="77">
        <f>IF(OR('Trust - Frontsheet'!AC126="",'Trust - Frontsheet'!AC126="-"),0,('Trust - Frontsheet'!AC126))</f>
        <v>0</v>
      </c>
      <c r="U114" s="77">
        <f>IF(OR('Trust - Frontsheet'!AD126="",'Trust - Frontsheet'!AD126="-"),0,('Trust - Frontsheet'!AD126))</f>
        <v>0</v>
      </c>
      <c r="V114" s="77">
        <f>IF(OR('Trust - Frontsheet'!AE126="",'Trust - Frontsheet'!AE126="-"),0,('Trust - Frontsheet'!AE126))</f>
        <v>0</v>
      </c>
      <c r="W114" s="77">
        <f>IF(OR('Trust - Frontsheet'!AF126="",'Trust - Frontsheet'!AF126="-"),0,('Trust - Frontsheet'!AF126))</f>
        <v>0</v>
      </c>
      <c r="X114" s="77">
        <f>'Trust - Frontsheet'!U126</f>
        <v>0</v>
      </c>
      <c r="Y114" s="77">
        <f>IF(OR('Trust - Frontsheet'!V126="",'Trust - Frontsheet'!V126="-"),0,('Trust - Frontsheet'!V126))</f>
        <v>0</v>
      </c>
      <c r="Z114" s="77">
        <f>IF(OR('Trust - Frontsheet'!W126="",'Trust - Frontsheet'!W126="-"),0,('Trust - Frontsheet'!W126))</f>
        <v>0</v>
      </c>
      <c r="AA114" s="77">
        <f>IF(OR('Trust - Frontsheet'!X126="",'Trust - Frontsheet'!X126="-"),0,('Trust - Frontsheet'!X126))</f>
        <v>0</v>
      </c>
      <c r="AB114" s="77">
        <f>IF(OR('Trust - Frontsheet'!Y126="",'Trust - Frontsheet'!Y126="-"),0,('Trust - Frontsheet'!Y126))</f>
        <v>0</v>
      </c>
      <c r="AC114" s="77">
        <f>IF(OR('Trust - Frontsheet'!Z126="",'Trust - Frontsheet'!Z126="-"),0,('Trust - Frontsheet'!Z126))</f>
        <v>0</v>
      </c>
      <c r="AD114" s="77" t="str">
        <f>IF(A114="","",(IF(ISBLANK('Trust - Frontsheet'!F9),"",'Trust - Frontsheet'!F9)))</f>
        <v/>
      </c>
    </row>
    <row r="115" spans="1:30" s="77" customFormat="1" x14ac:dyDescent="0.25">
      <c r="A115" s="77" t="str">
        <f>IF('Trust - Frontsheet'!D127=0,"",IF('Trust - Frontsheet'!D127="","",'Trust - Frontsheet'!D127))</f>
        <v/>
      </c>
      <c r="B115" s="77" t="str">
        <f>IF(ISBLANK('Trust - Frontsheet'!E127),"",'Trust - Frontsheet'!E127)</f>
        <v/>
      </c>
      <c r="C115" s="77" t="str">
        <f>IF(ISBLANK('Trust - Frontsheet'!F127),"","'" &amp; 'Trust - Frontsheet'!F127 &amp; "'")</f>
        <v/>
      </c>
      <c r="D115" s="77" t="str">
        <f>IF(ISBLANK('Trust - Frontsheet'!G127),"",'Trust - Frontsheet'!G127)</f>
        <v/>
      </c>
      <c r="E115" s="77" t="str">
        <f>IF(ISBLANK('Trust - Frontsheet'!H127),"",'Trust - Frontsheet'!H127)</f>
        <v/>
      </c>
      <c r="F115" s="77">
        <f>'Trust - Frontsheet'!I127</f>
        <v>0</v>
      </c>
      <c r="G115" s="77">
        <f>'Trust - Frontsheet'!J127</f>
        <v>0</v>
      </c>
      <c r="H115" s="77">
        <f>'Trust - Frontsheet'!K127</f>
        <v>0</v>
      </c>
      <c r="I115" s="77">
        <f>'Trust - Frontsheet'!L127</f>
        <v>0</v>
      </c>
      <c r="J115" s="77">
        <f>'Trust - Frontsheet'!M127</f>
        <v>0</v>
      </c>
      <c r="K115" s="77">
        <f>'Trust - Frontsheet'!N127</f>
        <v>0</v>
      </c>
      <c r="L115" s="77">
        <f>'Trust - Frontsheet'!O127</f>
        <v>0</v>
      </c>
      <c r="M115" s="77">
        <f>'Trust - Frontsheet'!P127</f>
        <v>0</v>
      </c>
      <c r="N115" s="77">
        <f>'Trust - Frontsheet'!Q127</f>
        <v>0</v>
      </c>
      <c r="O115" s="77">
        <f>'Trust - Frontsheet'!R127</f>
        <v>0</v>
      </c>
      <c r="P115" s="77">
        <f>'Trust - Frontsheet'!S127</f>
        <v>0</v>
      </c>
      <c r="Q115" s="77">
        <f>'Trust - Frontsheet'!T127</f>
        <v>0</v>
      </c>
      <c r="R115" s="77">
        <f>IF(OR('Trust - Frontsheet'!AA127="",'Trust - Frontsheet'!AA127="-"),0,('Trust - Frontsheet'!AA127))</f>
        <v>0</v>
      </c>
      <c r="S115" s="77">
        <f>IF(OR('Trust - Frontsheet'!AB127="",'Trust - Frontsheet'!AB127="-"),0,('Trust - Frontsheet'!AB127))</f>
        <v>0</v>
      </c>
      <c r="T115" s="77">
        <f>IF(OR('Trust - Frontsheet'!AC127="",'Trust - Frontsheet'!AC127="-"),0,('Trust - Frontsheet'!AC127))</f>
        <v>0</v>
      </c>
      <c r="U115" s="77">
        <f>IF(OR('Trust - Frontsheet'!AD127="",'Trust - Frontsheet'!AD127="-"),0,('Trust - Frontsheet'!AD127))</f>
        <v>0</v>
      </c>
      <c r="V115" s="77">
        <f>IF(OR('Trust - Frontsheet'!AE127="",'Trust - Frontsheet'!AE127="-"),0,('Trust - Frontsheet'!AE127))</f>
        <v>0</v>
      </c>
      <c r="W115" s="77">
        <f>IF(OR('Trust - Frontsheet'!AF127="",'Trust - Frontsheet'!AF127="-"),0,('Trust - Frontsheet'!AF127))</f>
        <v>0</v>
      </c>
      <c r="X115" s="77">
        <f>'Trust - Frontsheet'!U127</f>
        <v>0</v>
      </c>
      <c r="Y115" s="77">
        <f>IF(OR('Trust - Frontsheet'!V127="",'Trust - Frontsheet'!V127="-"),0,('Trust - Frontsheet'!V127))</f>
        <v>0</v>
      </c>
      <c r="Z115" s="77">
        <f>IF(OR('Trust - Frontsheet'!W127="",'Trust - Frontsheet'!W127="-"),0,('Trust - Frontsheet'!W127))</f>
        <v>0</v>
      </c>
      <c r="AA115" s="77">
        <f>IF(OR('Trust - Frontsheet'!X127="",'Trust - Frontsheet'!X127="-"),0,('Trust - Frontsheet'!X127))</f>
        <v>0</v>
      </c>
      <c r="AB115" s="77">
        <f>IF(OR('Trust - Frontsheet'!Y127="",'Trust - Frontsheet'!Y127="-"),0,('Trust - Frontsheet'!Y127))</f>
        <v>0</v>
      </c>
      <c r="AC115" s="77">
        <f>IF(OR('Trust - Frontsheet'!Z127="",'Trust - Frontsheet'!Z127="-"),0,('Trust - Frontsheet'!Z127))</f>
        <v>0</v>
      </c>
      <c r="AD115" s="77" t="str">
        <f>IF(A115="","",(IF(ISBLANK('Trust - Frontsheet'!F9),"",'Trust - Frontsheet'!F9)))</f>
        <v/>
      </c>
    </row>
    <row r="116" spans="1:30" s="77" customFormat="1" x14ac:dyDescent="0.25">
      <c r="A116" s="77" t="str">
        <f>IF('Trust - Frontsheet'!D128=0,"",IF('Trust - Frontsheet'!D128="","",'Trust - Frontsheet'!D128))</f>
        <v/>
      </c>
      <c r="B116" s="77" t="str">
        <f>IF(ISBLANK('Trust - Frontsheet'!E128),"",'Trust - Frontsheet'!E128)</f>
        <v/>
      </c>
      <c r="C116" s="77" t="str">
        <f>IF(ISBLANK('Trust - Frontsheet'!F128),"","'" &amp; 'Trust - Frontsheet'!F128 &amp; "'")</f>
        <v/>
      </c>
      <c r="D116" s="77" t="str">
        <f>IF(ISBLANK('Trust - Frontsheet'!G128),"",'Trust - Frontsheet'!G128)</f>
        <v/>
      </c>
      <c r="E116" s="77" t="str">
        <f>IF(ISBLANK('Trust - Frontsheet'!H128),"",'Trust - Frontsheet'!H128)</f>
        <v/>
      </c>
      <c r="F116" s="77">
        <f>'Trust - Frontsheet'!I128</f>
        <v>0</v>
      </c>
      <c r="G116" s="77">
        <f>'Trust - Frontsheet'!J128</f>
        <v>0</v>
      </c>
      <c r="H116" s="77">
        <f>'Trust - Frontsheet'!K128</f>
        <v>0</v>
      </c>
      <c r="I116" s="77">
        <f>'Trust - Frontsheet'!L128</f>
        <v>0</v>
      </c>
      <c r="J116" s="77">
        <f>'Trust - Frontsheet'!M128</f>
        <v>0</v>
      </c>
      <c r="K116" s="77">
        <f>'Trust - Frontsheet'!N128</f>
        <v>0</v>
      </c>
      <c r="L116" s="77">
        <f>'Trust - Frontsheet'!O128</f>
        <v>0</v>
      </c>
      <c r="M116" s="77">
        <f>'Trust - Frontsheet'!P128</f>
        <v>0</v>
      </c>
      <c r="N116" s="77">
        <f>'Trust - Frontsheet'!Q128</f>
        <v>0</v>
      </c>
      <c r="O116" s="77">
        <f>'Trust - Frontsheet'!R128</f>
        <v>0</v>
      </c>
      <c r="P116" s="77">
        <f>'Trust - Frontsheet'!S128</f>
        <v>0</v>
      </c>
      <c r="Q116" s="77">
        <f>'Trust - Frontsheet'!T128</f>
        <v>0</v>
      </c>
      <c r="R116" s="77">
        <f>IF(OR('Trust - Frontsheet'!AA128="",'Trust - Frontsheet'!AA128="-"),0,('Trust - Frontsheet'!AA128))</f>
        <v>0</v>
      </c>
      <c r="S116" s="77">
        <f>IF(OR('Trust - Frontsheet'!AB128="",'Trust - Frontsheet'!AB128="-"),0,('Trust - Frontsheet'!AB128))</f>
        <v>0</v>
      </c>
      <c r="T116" s="77">
        <f>IF(OR('Trust - Frontsheet'!AC128="",'Trust - Frontsheet'!AC128="-"),0,('Trust - Frontsheet'!AC128))</f>
        <v>0</v>
      </c>
      <c r="U116" s="77">
        <f>IF(OR('Trust - Frontsheet'!AD128="",'Trust - Frontsheet'!AD128="-"),0,('Trust - Frontsheet'!AD128))</f>
        <v>0</v>
      </c>
      <c r="V116" s="77">
        <f>IF(OR('Trust - Frontsheet'!AE128="",'Trust - Frontsheet'!AE128="-"),0,('Trust - Frontsheet'!AE128))</f>
        <v>0</v>
      </c>
      <c r="W116" s="77">
        <f>IF(OR('Trust - Frontsheet'!AF128="",'Trust - Frontsheet'!AF128="-"),0,('Trust - Frontsheet'!AF128))</f>
        <v>0</v>
      </c>
      <c r="X116" s="77">
        <f>'Trust - Frontsheet'!U128</f>
        <v>0</v>
      </c>
      <c r="Y116" s="77">
        <f>IF(OR('Trust - Frontsheet'!V128="",'Trust - Frontsheet'!V128="-"),0,('Trust - Frontsheet'!V128))</f>
        <v>0</v>
      </c>
      <c r="Z116" s="77">
        <f>IF(OR('Trust - Frontsheet'!W128="",'Trust - Frontsheet'!W128="-"),0,('Trust - Frontsheet'!W128))</f>
        <v>0</v>
      </c>
      <c r="AA116" s="77">
        <f>IF(OR('Trust - Frontsheet'!X128="",'Trust - Frontsheet'!X128="-"),0,('Trust - Frontsheet'!X128))</f>
        <v>0</v>
      </c>
      <c r="AB116" s="77">
        <f>IF(OR('Trust - Frontsheet'!Y128="",'Trust - Frontsheet'!Y128="-"),0,('Trust - Frontsheet'!Y128))</f>
        <v>0</v>
      </c>
      <c r="AC116" s="77">
        <f>IF(OR('Trust - Frontsheet'!Z128="",'Trust - Frontsheet'!Z128="-"),0,('Trust - Frontsheet'!Z128))</f>
        <v>0</v>
      </c>
      <c r="AD116" s="77" t="str">
        <f>IF(A116="","",(IF(ISBLANK('Trust - Frontsheet'!F9),"",'Trust - Frontsheet'!F9)))</f>
        <v/>
      </c>
    </row>
    <row r="117" spans="1:30" s="77" customFormat="1" x14ac:dyDescent="0.25">
      <c r="A117" s="77" t="str">
        <f>IF('Trust - Frontsheet'!D129=0,"",IF('Trust - Frontsheet'!D129="","",'Trust - Frontsheet'!D129))</f>
        <v/>
      </c>
      <c r="B117" s="77" t="str">
        <f>IF(ISBLANK('Trust - Frontsheet'!E129),"",'Trust - Frontsheet'!E129)</f>
        <v/>
      </c>
      <c r="C117" s="77" t="str">
        <f>IF(ISBLANK('Trust - Frontsheet'!F129),"","'" &amp; 'Trust - Frontsheet'!F129 &amp; "'")</f>
        <v/>
      </c>
      <c r="D117" s="77" t="str">
        <f>IF(ISBLANK('Trust - Frontsheet'!G129),"",'Trust - Frontsheet'!G129)</f>
        <v/>
      </c>
      <c r="E117" s="77" t="str">
        <f>IF(ISBLANK('Trust - Frontsheet'!H129),"",'Trust - Frontsheet'!H129)</f>
        <v/>
      </c>
      <c r="F117" s="77">
        <f>'Trust - Frontsheet'!I129</f>
        <v>0</v>
      </c>
      <c r="G117" s="77">
        <f>'Trust - Frontsheet'!J129</f>
        <v>0</v>
      </c>
      <c r="H117" s="77">
        <f>'Trust - Frontsheet'!K129</f>
        <v>0</v>
      </c>
      <c r="I117" s="77">
        <f>'Trust - Frontsheet'!L129</f>
        <v>0</v>
      </c>
      <c r="J117" s="77">
        <f>'Trust - Frontsheet'!M129</f>
        <v>0</v>
      </c>
      <c r="K117" s="77">
        <f>'Trust - Frontsheet'!N129</f>
        <v>0</v>
      </c>
      <c r="L117" s="77">
        <f>'Trust - Frontsheet'!O129</f>
        <v>0</v>
      </c>
      <c r="M117" s="77">
        <f>'Trust - Frontsheet'!P129</f>
        <v>0</v>
      </c>
      <c r="N117" s="77">
        <f>'Trust - Frontsheet'!Q129</f>
        <v>0</v>
      </c>
      <c r="O117" s="77">
        <f>'Trust - Frontsheet'!R129</f>
        <v>0</v>
      </c>
      <c r="P117" s="77">
        <f>'Trust - Frontsheet'!S129</f>
        <v>0</v>
      </c>
      <c r="Q117" s="77">
        <f>'Trust - Frontsheet'!T129</f>
        <v>0</v>
      </c>
      <c r="R117" s="77">
        <f>IF(OR('Trust - Frontsheet'!AA129="",'Trust - Frontsheet'!AA129="-"),0,('Trust - Frontsheet'!AA129))</f>
        <v>0</v>
      </c>
      <c r="S117" s="77">
        <f>IF(OR('Trust - Frontsheet'!AB129="",'Trust - Frontsheet'!AB129="-"),0,('Trust - Frontsheet'!AB129))</f>
        <v>0</v>
      </c>
      <c r="T117" s="77">
        <f>IF(OR('Trust - Frontsheet'!AC129="",'Trust - Frontsheet'!AC129="-"),0,('Trust - Frontsheet'!AC129))</f>
        <v>0</v>
      </c>
      <c r="U117" s="77">
        <f>IF(OR('Trust - Frontsheet'!AD129="",'Trust - Frontsheet'!AD129="-"),0,('Trust - Frontsheet'!AD129))</f>
        <v>0</v>
      </c>
      <c r="V117" s="77">
        <f>IF(OR('Trust - Frontsheet'!AE129="",'Trust - Frontsheet'!AE129="-"),0,('Trust - Frontsheet'!AE129))</f>
        <v>0</v>
      </c>
      <c r="W117" s="77">
        <f>IF(OR('Trust - Frontsheet'!AF129="",'Trust - Frontsheet'!AF129="-"),0,('Trust - Frontsheet'!AF129))</f>
        <v>0</v>
      </c>
      <c r="X117" s="77">
        <f>'Trust - Frontsheet'!U129</f>
        <v>0</v>
      </c>
      <c r="Y117" s="77">
        <f>IF(OR('Trust - Frontsheet'!V129="",'Trust - Frontsheet'!V129="-"),0,('Trust - Frontsheet'!V129))</f>
        <v>0</v>
      </c>
      <c r="Z117" s="77">
        <f>IF(OR('Trust - Frontsheet'!W129="",'Trust - Frontsheet'!W129="-"),0,('Trust - Frontsheet'!W129))</f>
        <v>0</v>
      </c>
      <c r="AA117" s="77">
        <f>IF(OR('Trust - Frontsheet'!X129="",'Trust - Frontsheet'!X129="-"),0,('Trust - Frontsheet'!X129))</f>
        <v>0</v>
      </c>
      <c r="AB117" s="77">
        <f>IF(OR('Trust - Frontsheet'!Y129="",'Trust - Frontsheet'!Y129="-"),0,('Trust - Frontsheet'!Y129))</f>
        <v>0</v>
      </c>
      <c r="AC117" s="77">
        <f>IF(OR('Trust - Frontsheet'!Z129="",'Trust - Frontsheet'!Z129="-"),0,('Trust - Frontsheet'!Z129))</f>
        <v>0</v>
      </c>
      <c r="AD117" s="77" t="str">
        <f>IF(A117="","",(IF(ISBLANK('Trust - Frontsheet'!F9),"",'Trust - Frontsheet'!F9)))</f>
        <v/>
      </c>
    </row>
    <row r="118" spans="1:30" s="77" customFormat="1" x14ac:dyDescent="0.25">
      <c r="A118" s="77" t="str">
        <f>IF('Trust - Frontsheet'!D130=0,"",IF('Trust - Frontsheet'!D130="","",'Trust - Frontsheet'!D130))</f>
        <v/>
      </c>
      <c r="B118" s="77" t="str">
        <f>IF(ISBLANK('Trust - Frontsheet'!E130),"",'Trust - Frontsheet'!E130)</f>
        <v/>
      </c>
      <c r="C118" s="77" t="str">
        <f>IF(ISBLANK('Trust - Frontsheet'!F130),"","'" &amp; 'Trust - Frontsheet'!F130 &amp; "'")</f>
        <v/>
      </c>
      <c r="D118" s="77" t="str">
        <f>IF(ISBLANK('Trust - Frontsheet'!G130),"",'Trust - Frontsheet'!G130)</f>
        <v/>
      </c>
      <c r="E118" s="77" t="str">
        <f>IF(ISBLANK('Trust - Frontsheet'!H130),"",'Trust - Frontsheet'!H130)</f>
        <v/>
      </c>
      <c r="F118" s="77">
        <f>'Trust - Frontsheet'!I130</f>
        <v>0</v>
      </c>
      <c r="G118" s="77">
        <f>'Trust - Frontsheet'!J130</f>
        <v>0</v>
      </c>
      <c r="H118" s="77">
        <f>'Trust - Frontsheet'!K130</f>
        <v>0</v>
      </c>
      <c r="I118" s="77">
        <f>'Trust - Frontsheet'!L130</f>
        <v>0</v>
      </c>
      <c r="J118" s="77">
        <f>'Trust - Frontsheet'!M130</f>
        <v>0</v>
      </c>
      <c r="K118" s="77">
        <f>'Trust - Frontsheet'!N130</f>
        <v>0</v>
      </c>
      <c r="L118" s="77">
        <f>'Trust - Frontsheet'!O130</f>
        <v>0</v>
      </c>
      <c r="M118" s="77">
        <f>'Trust - Frontsheet'!P130</f>
        <v>0</v>
      </c>
      <c r="N118" s="77">
        <f>'Trust - Frontsheet'!Q130</f>
        <v>0</v>
      </c>
      <c r="O118" s="77">
        <f>'Trust - Frontsheet'!R130</f>
        <v>0</v>
      </c>
      <c r="P118" s="77">
        <f>'Trust - Frontsheet'!S130</f>
        <v>0</v>
      </c>
      <c r="Q118" s="77">
        <f>'Trust - Frontsheet'!T130</f>
        <v>0</v>
      </c>
      <c r="R118" s="77">
        <f>IF(OR('Trust - Frontsheet'!AA130="",'Trust - Frontsheet'!AA130="-"),0,('Trust - Frontsheet'!AA130))</f>
        <v>0</v>
      </c>
      <c r="S118" s="77">
        <f>IF(OR('Trust - Frontsheet'!AB130="",'Trust - Frontsheet'!AB130="-"),0,('Trust - Frontsheet'!AB130))</f>
        <v>0</v>
      </c>
      <c r="T118" s="77">
        <f>IF(OR('Trust - Frontsheet'!AC130="",'Trust - Frontsheet'!AC130="-"),0,('Trust - Frontsheet'!AC130))</f>
        <v>0</v>
      </c>
      <c r="U118" s="77">
        <f>IF(OR('Trust - Frontsheet'!AD130="",'Trust - Frontsheet'!AD130="-"),0,('Trust - Frontsheet'!AD130))</f>
        <v>0</v>
      </c>
      <c r="V118" s="77">
        <f>IF(OR('Trust - Frontsheet'!AE130="",'Trust - Frontsheet'!AE130="-"),0,('Trust - Frontsheet'!AE130))</f>
        <v>0</v>
      </c>
      <c r="W118" s="77">
        <f>IF(OR('Trust - Frontsheet'!AF130="",'Trust - Frontsheet'!AF130="-"),0,('Trust - Frontsheet'!AF130))</f>
        <v>0</v>
      </c>
      <c r="X118" s="77">
        <f>'Trust - Frontsheet'!U130</f>
        <v>0</v>
      </c>
      <c r="Y118" s="77">
        <f>IF(OR('Trust - Frontsheet'!V130="",'Trust - Frontsheet'!V130="-"),0,('Trust - Frontsheet'!V130))</f>
        <v>0</v>
      </c>
      <c r="Z118" s="77">
        <f>IF(OR('Trust - Frontsheet'!W130="",'Trust - Frontsheet'!W130="-"),0,('Trust - Frontsheet'!W130))</f>
        <v>0</v>
      </c>
      <c r="AA118" s="77">
        <f>IF(OR('Trust - Frontsheet'!X130="",'Trust - Frontsheet'!X130="-"),0,('Trust - Frontsheet'!X130))</f>
        <v>0</v>
      </c>
      <c r="AB118" s="77">
        <f>IF(OR('Trust - Frontsheet'!Y130="",'Trust - Frontsheet'!Y130="-"),0,('Trust - Frontsheet'!Y130))</f>
        <v>0</v>
      </c>
      <c r="AC118" s="77">
        <f>IF(OR('Trust - Frontsheet'!Z130="",'Trust - Frontsheet'!Z130="-"),0,('Trust - Frontsheet'!Z130))</f>
        <v>0</v>
      </c>
      <c r="AD118" s="77" t="str">
        <f>IF(A118="","",(IF(ISBLANK('Trust - Frontsheet'!F9),"",'Trust - Frontsheet'!F9)))</f>
        <v/>
      </c>
    </row>
    <row r="119" spans="1:30" s="77" customFormat="1" x14ac:dyDescent="0.25">
      <c r="A119" s="77" t="str">
        <f>IF('Trust - Frontsheet'!D131=0,"",IF('Trust - Frontsheet'!D131="","",'Trust - Frontsheet'!D131))</f>
        <v/>
      </c>
      <c r="B119" s="77" t="str">
        <f>IF(ISBLANK('Trust - Frontsheet'!E131),"",'Trust - Frontsheet'!E131)</f>
        <v/>
      </c>
      <c r="C119" s="77" t="str">
        <f>IF(ISBLANK('Trust - Frontsheet'!F131),"","'" &amp; 'Trust - Frontsheet'!F131 &amp; "'")</f>
        <v/>
      </c>
      <c r="D119" s="77" t="str">
        <f>IF(ISBLANK('Trust - Frontsheet'!G131),"",'Trust - Frontsheet'!G131)</f>
        <v/>
      </c>
      <c r="E119" s="77" t="str">
        <f>IF(ISBLANK('Trust - Frontsheet'!H131),"",'Trust - Frontsheet'!H131)</f>
        <v/>
      </c>
      <c r="F119" s="77">
        <f>'Trust - Frontsheet'!I131</f>
        <v>0</v>
      </c>
      <c r="G119" s="77">
        <f>'Trust - Frontsheet'!J131</f>
        <v>0</v>
      </c>
      <c r="H119" s="77">
        <f>'Trust - Frontsheet'!K131</f>
        <v>0</v>
      </c>
      <c r="I119" s="77">
        <f>'Trust - Frontsheet'!L131</f>
        <v>0</v>
      </c>
      <c r="J119" s="77">
        <f>'Trust - Frontsheet'!M131</f>
        <v>0</v>
      </c>
      <c r="K119" s="77">
        <f>'Trust - Frontsheet'!N131</f>
        <v>0</v>
      </c>
      <c r="L119" s="77">
        <f>'Trust - Frontsheet'!O131</f>
        <v>0</v>
      </c>
      <c r="M119" s="77">
        <f>'Trust - Frontsheet'!P131</f>
        <v>0</v>
      </c>
      <c r="N119" s="77">
        <f>'Trust - Frontsheet'!Q131</f>
        <v>0</v>
      </c>
      <c r="O119" s="77">
        <f>'Trust - Frontsheet'!R131</f>
        <v>0</v>
      </c>
      <c r="P119" s="77">
        <f>'Trust - Frontsheet'!S131</f>
        <v>0</v>
      </c>
      <c r="Q119" s="77">
        <f>'Trust - Frontsheet'!T131</f>
        <v>0</v>
      </c>
      <c r="R119" s="77">
        <f>IF(OR('Trust - Frontsheet'!AA131="",'Trust - Frontsheet'!AA131="-"),0,('Trust - Frontsheet'!AA131))</f>
        <v>0</v>
      </c>
      <c r="S119" s="77">
        <f>IF(OR('Trust - Frontsheet'!AB131="",'Trust - Frontsheet'!AB131="-"),0,('Trust - Frontsheet'!AB131))</f>
        <v>0</v>
      </c>
      <c r="T119" s="77">
        <f>IF(OR('Trust - Frontsheet'!AC131="",'Trust - Frontsheet'!AC131="-"),0,('Trust - Frontsheet'!AC131))</f>
        <v>0</v>
      </c>
      <c r="U119" s="77">
        <f>IF(OR('Trust - Frontsheet'!AD131="",'Trust - Frontsheet'!AD131="-"),0,('Trust - Frontsheet'!AD131))</f>
        <v>0</v>
      </c>
      <c r="V119" s="77">
        <f>IF(OR('Trust - Frontsheet'!AE131="",'Trust - Frontsheet'!AE131="-"),0,('Trust - Frontsheet'!AE131))</f>
        <v>0</v>
      </c>
      <c r="W119" s="77">
        <f>IF(OR('Trust - Frontsheet'!AF131="",'Trust - Frontsheet'!AF131="-"),0,('Trust - Frontsheet'!AF131))</f>
        <v>0</v>
      </c>
      <c r="X119" s="77">
        <f>'Trust - Frontsheet'!U131</f>
        <v>0</v>
      </c>
      <c r="Y119" s="77">
        <f>IF(OR('Trust - Frontsheet'!V131="",'Trust - Frontsheet'!V131="-"),0,('Trust - Frontsheet'!V131))</f>
        <v>0</v>
      </c>
      <c r="Z119" s="77">
        <f>IF(OR('Trust - Frontsheet'!W131="",'Trust - Frontsheet'!W131="-"),0,('Trust - Frontsheet'!W131))</f>
        <v>0</v>
      </c>
      <c r="AA119" s="77">
        <f>IF(OR('Trust - Frontsheet'!X131="",'Trust - Frontsheet'!X131="-"),0,('Trust - Frontsheet'!X131))</f>
        <v>0</v>
      </c>
      <c r="AB119" s="77">
        <f>IF(OR('Trust - Frontsheet'!Y131="",'Trust - Frontsheet'!Y131="-"),0,('Trust - Frontsheet'!Y131))</f>
        <v>0</v>
      </c>
      <c r="AC119" s="77">
        <f>IF(OR('Trust - Frontsheet'!Z131="",'Trust - Frontsheet'!Z131="-"),0,('Trust - Frontsheet'!Z131))</f>
        <v>0</v>
      </c>
      <c r="AD119" s="77" t="str">
        <f>IF(A119="","",(IF(ISBLANK('Trust - Frontsheet'!F9),"",'Trust - Frontsheet'!F9)))</f>
        <v/>
      </c>
    </row>
    <row r="120" spans="1:30" s="77" customFormat="1" x14ac:dyDescent="0.25">
      <c r="A120" s="77" t="str">
        <f>IF('Trust - Frontsheet'!D132=0,"",IF('Trust - Frontsheet'!D132="","",'Trust - Frontsheet'!D132))</f>
        <v/>
      </c>
      <c r="B120" s="77" t="str">
        <f>IF(ISBLANK('Trust - Frontsheet'!E132),"",'Trust - Frontsheet'!E132)</f>
        <v/>
      </c>
      <c r="C120" s="77" t="str">
        <f>IF(ISBLANK('Trust - Frontsheet'!F132),"","'" &amp; 'Trust - Frontsheet'!F132 &amp; "'")</f>
        <v/>
      </c>
      <c r="D120" s="77" t="str">
        <f>IF(ISBLANK('Trust - Frontsheet'!G132),"",'Trust - Frontsheet'!G132)</f>
        <v/>
      </c>
      <c r="E120" s="77" t="str">
        <f>IF(ISBLANK('Trust - Frontsheet'!H132),"",'Trust - Frontsheet'!H132)</f>
        <v/>
      </c>
      <c r="F120" s="77">
        <f>'Trust - Frontsheet'!I132</f>
        <v>0</v>
      </c>
      <c r="G120" s="77">
        <f>'Trust - Frontsheet'!J132</f>
        <v>0</v>
      </c>
      <c r="H120" s="77">
        <f>'Trust - Frontsheet'!K132</f>
        <v>0</v>
      </c>
      <c r="I120" s="77">
        <f>'Trust - Frontsheet'!L132</f>
        <v>0</v>
      </c>
      <c r="J120" s="77">
        <f>'Trust - Frontsheet'!M132</f>
        <v>0</v>
      </c>
      <c r="K120" s="77">
        <f>'Trust - Frontsheet'!N132</f>
        <v>0</v>
      </c>
      <c r="L120" s="77">
        <f>'Trust - Frontsheet'!O132</f>
        <v>0</v>
      </c>
      <c r="M120" s="77">
        <f>'Trust - Frontsheet'!P132</f>
        <v>0</v>
      </c>
      <c r="N120" s="77">
        <f>'Trust - Frontsheet'!Q132</f>
        <v>0</v>
      </c>
      <c r="O120" s="77">
        <f>'Trust - Frontsheet'!R132</f>
        <v>0</v>
      </c>
      <c r="P120" s="77">
        <f>'Trust - Frontsheet'!S132</f>
        <v>0</v>
      </c>
      <c r="Q120" s="77">
        <f>'Trust - Frontsheet'!T132</f>
        <v>0</v>
      </c>
      <c r="R120" s="77">
        <f>IF(OR('Trust - Frontsheet'!AA132="",'Trust - Frontsheet'!AA132="-"),0,('Trust - Frontsheet'!AA132))</f>
        <v>0</v>
      </c>
      <c r="S120" s="77">
        <f>IF(OR('Trust - Frontsheet'!AB132="",'Trust - Frontsheet'!AB132="-"),0,('Trust - Frontsheet'!AB132))</f>
        <v>0</v>
      </c>
      <c r="T120" s="77">
        <f>IF(OR('Trust - Frontsheet'!AC132="",'Trust - Frontsheet'!AC132="-"),0,('Trust - Frontsheet'!AC132))</f>
        <v>0</v>
      </c>
      <c r="U120" s="77">
        <f>IF(OR('Trust - Frontsheet'!AD132="",'Trust - Frontsheet'!AD132="-"),0,('Trust - Frontsheet'!AD132))</f>
        <v>0</v>
      </c>
      <c r="V120" s="77">
        <f>IF(OR('Trust - Frontsheet'!AE132="",'Trust - Frontsheet'!AE132="-"),0,('Trust - Frontsheet'!AE132))</f>
        <v>0</v>
      </c>
      <c r="W120" s="77">
        <f>IF(OR('Trust - Frontsheet'!AF132="",'Trust - Frontsheet'!AF132="-"),0,('Trust - Frontsheet'!AF132))</f>
        <v>0</v>
      </c>
      <c r="X120" s="77">
        <f>'Trust - Frontsheet'!U132</f>
        <v>0</v>
      </c>
      <c r="Y120" s="77">
        <f>IF(OR('Trust - Frontsheet'!V132="",'Trust - Frontsheet'!V132="-"),0,('Trust - Frontsheet'!V132))</f>
        <v>0</v>
      </c>
      <c r="Z120" s="77">
        <f>IF(OR('Trust - Frontsheet'!W132="",'Trust - Frontsheet'!W132="-"),0,('Trust - Frontsheet'!W132))</f>
        <v>0</v>
      </c>
      <c r="AA120" s="77">
        <f>IF(OR('Trust - Frontsheet'!X132="",'Trust - Frontsheet'!X132="-"),0,('Trust - Frontsheet'!X132))</f>
        <v>0</v>
      </c>
      <c r="AB120" s="77">
        <f>IF(OR('Trust - Frontsheet'!Y132="",'Trust - Frontsheet'!Y132="-"),0,('Trust - Frontsheet'!Y132))</f>
        <v>0</v>
      </c>
      <c r="AC120" s="77">
        <f>IF(OR('Trust - Frontsheet'!Z132="",'Trust - Frontsheet'!Z132="-"),0,('Trust - Frontsheet'!Z132))</f>
        <v>0</v>
      </c>
      <c r="AD120" s="77" t="str">
        <f>IF(A120="","",(IF(ISBLANK('Trust - Frontsheet'!F9),"",'Trust - Frontsheet'!F9)))</f>
        <v/>
      </c>
    </row>
    <row r="121" spans="1:30" s="77" customFormat="1" x14ac:dyDescent="0.25">
      <c r="A121" s="77" t="str">
        <f>IF('Trust - Frontsheet'!D133=0,"",IF('Trust - Frontsheet'!D133="","",'Trust - Frontsheet'!D133))</f>
        <v/>
      </c>
      <c r="B121" s="77" t="str">
        <f>IF(ISBLANK('Trust - Frontsheet'!E133),"",'Trust - Frontsheet'!E133)</f>
        <v/>
      </c>
      <c r="C121" s="77" t="str">
        <f>IF(ISBLANK('Trust - Frontsheet'!F133),"","'" &amp; 'Trust - Frontsheet'!F133 &amp; "'")</f>
        <v/>
      </c>
      <c r="D121" s="77" t="str">
        <f>IF(ISBLANK('Trust - Frontsheet'!G133),"",'Trust - Frontsheet'!G133)</f>
        <v/>
      </c>
      <c r="E121" s="77" t="str">
        <f>IF(ISBLANK('Trust - Frontsheet'!H133),"",'Trust - Frontsheet'!H133)</f>
        <v/>
      </c>
      <c r="F121" s="77">
        <f>'Trust - Frontsheet'!I133</f>
        <v>0</v>
      </c>
      <c r="G121" s="77">
        <f>'Trust - Frontsheet'!J133</f>
        <v>0</v>
      </c>
      <c r="H121" s="77">
        <f>'Trust - Frontsheet'!K133</f>
        <v>0</v>
      </c>
      <c r="I121" s="77">
        <f>'Trust - Frontsheet'!L133</f>
        <v>0</v>
      </c>
      <c r="J121" s="77">
        <f>'Trust - Frontsheet'!M133</f>
        <v>0</v>
      </c>
      <c r="K121" s="77">
        <f>'Trust - Frontsheet'!N133</f>
        <v>0</v>
      </c>
      <c r="L121" s="77">
        <f>'Trust - Frontsheet'!O133</f>
        <v>0</v>
      </c>
      <c r="M121" s="77">
        <f>'Trust - Frontsheet'!P133</f>
        <v>0</v>
      </c>
      <c r="N121" s="77">
        <f>'Trust - Frontsheet'!Q133</f>
        <v>0</v>
      </c>
      <c r="O121" s="77">
        <f>'Trust - Frontsheet'!R133</f>
        <v>0</v>
      </c>
      <c r="P121" s="77">
        <f>'Trust - Frontsheet'!S133</f>
        <v>0</v>
      </c>
      <c r="Q121" s="77">
        <f>'Trust - Frontsheet'!T133</f>
        <v>0</v>
      </c>
      <c r="R121" s="77">
        <f>IF(OR('Trust - Frontsheet'!AA133="",'Trust - Frontsheet'!AA133="-"),0,('Trust - Frontsheet'!AA133))</f>
        <v>0</v>
      </c>
      <c r="S121" s="77">
        <f>IF(OR('Trust - Frontsheet'!AB133="",'Trust - Frontsheet'!AB133="-"),0,('Trust - Frontsheet'!AB133))</f>
        <v>0</v>
      </c>
      <c r="T121" s="77">
        <f>IF(OR('Trust - Frontsheet'!AC133="",'Trust - Frontsheet'!AC133="-"),0,('Trust - Frontsheet'!AC133))</f>
        <v>0</v>
      </c>
      <c r="U121" s="77">
        <f>IF(OR('Trust - Frontsheet'!AD133="",'Trust - Frontsheet'!AD133="-"),0,('Trust - Frontsheet'!AD133))</f>
        <v>0</v>
      </c>
      <c r="V121" s="77">
        <f>IF(OR('Trust - Frontsheet'!AE133="",'Trust - Frontsheet'!AE133="-"),0,('Trust - Frontsheet'!AE133))</f>
        <v>0</v>
      </c>
      <c r="W121" s="77">
        <f>IF(OR('Trust - Frontsheet'!AF133="",'Trust - Frontsheet'!AF133="-"),0,('Trust - Frontsheet'!AF133))</f>
        <v>0</v>
      </c>
      <c r="X121" s="77">
        <f>'Trust - Frontsheet'!U133</f>
        <v>0</v>
      </c>
      <c r="Y121" s="77">
        <f>IF(OR('Trust - Frontsheet'!V133="",'Trust - Frontsheet'!V133="-"),0,('Trust - Frontsheet'!V133))</f>
        <v>0</v>
      </c>
      <c r="Z121" s="77">
        <f>IF(OR('Trust - Frontsheet'!W133="",'Trust - Frontsheet'!W133="-"),0,('Trust - Frontsheet'!W133))</f>
        <v>0</v>
      </c>
      <c r="AA121" s="77">
        <f>IF(OR('Trust - Frontsheet'!X133="",'Trust - Frontsheet'!X133="-"),0,('Trust - Frontsheet'!X133))</f>
        <v>0</v>
      </c>
      <c r="AB121" s="77">
        <f>IF(OR('Trust - Frontsheet'!Y133="",'Trust - Frontsheet'!Y133="-"),0,('Trust - Frontsheet'!Y133))</f>
        <v>0</v>
      </c>
      <c r="AC121" s="77">
        <f>IF(OR('Trust - Frontsheet'!Z133="",'Trust - Frontsheet'!Z133="-"),0,('Trust - Frontsheet'!Z133))</f>
        <v>0</v>
      </c>
      <c r="AD121" s="77" t="str">
        <f>IF(A121="","",(IF(ISBLANK('Trust - Frontsheet'!F9),"",'Trust - Frontsheet'!F9)))</f>
        <v/>
      </c>
    </row>
    <row r="122" spans="1:30" s="77" customFormat="1" x14ac:dyDescent="0.25">
      <c r="A122" s="77" t="str">
        <f>IF('Trust - Frontsheet'!D134=0,"",IF('Trust - Frontsheet'!D134="","",'Trust - Frontsheet'!D134))</f>
        <v/>
      </c>
      <c r="B122" s="77" t="str">
        <f>IF(ISBLANK('Trust - Frontsheet'!E134),"",'Trust - Frontsheet'!E134)</f>
        <v/>
      </c>
      <c r="C122" s="77" t="str">
        <f>IF(ISBLANK('Trust - Frontsheet'!F134),"","'" &amp; 'Trust - Frontsheet'!F134 &amp; "'")</f>
        <v/>
      </c>
      <c r="D122" s="77" t="str">
        <f>IF(ISBLANK('Trust - Frontsheet'!G134),"",'Trust - Frontsheet'!G134)</f>
        <v/>
      </c>
      <c r="E122" s="77" t="str">
        <f>IF(ISBLANK('Trust - Frontsheet'!H134),"",'Trust - Frontsheet'!H134)</f>
        <v/>
      </c>
      <c r="F122" s="77">
        <f>'Trust - Frontsheet'!I134</f>
        <v>0</v>
      </c>
      <c r="G122" s="77">
        <f>'Trust - Frontsheet'!J134</f>
        <v>0</v>
      </c>
      <c r="H122" s="77">
        <f>'Trust - Frontsheet'!K134</f>
        <v>0</v>
      </c>
      <c r="I122" s="77">
        <f>'Trust - Frontsheet'!L134</f>
        <v>0</v>
      </c>
      <c r="J122" s="77">
        <f>'Trust - Frontsheet'!M134</f>
        <v>0</v>
      </c>
      <c r="K122" s="77">
        <f>'Trust - Frontsheet'!N134</f>
        <v>0</v>
      </c>
      <c r="L122" s="77">
        <f>'Trust - Frontsheet'!O134</f>
        <v>0</v>
      </c>
      <c r="M122" s="77">
        <f>'Trust - Frontsheet'!P134</f>
        <v>0</v>
      </c>
      <c r="N122" s="77">
        <f>'Trust - Frontsheet'!Q134</f>
        <v>0</v>
      </c>
      <c r="O122" s="77">
        <f>'Trust - Frontsheet'!R134</f>
        <v>0</v>
      </c>
      <c r="P122" s="77">
        <f>'Trust - Frontsheet'!S134</f>
        <v>0</v>
      </c>
      <c r="Q122" s="77">
        <f>'Trust - Frontsheet'!T134</f>
        <v>0</v>
      </c>
      <c r="R122" s="77">
        <f>IF(OR('Trust - Frontsheet'!AA134="",'Trust - Frontsheet'!AA134="-"),0,('Trust - Frontsheet'!AA134))</f>
        <v>0</v>
      </c>
      <c r="S122" s="77">
        <f>IF(OR('Trust - Frontsheet'!AB134="",'Trust - Frontsheet'!AB134="-"),0,('Trust - Frontsheet'!AB134))</f>
        <v>0</v>
      </c>
      <c r="T122" s="77">
        <f>IF(OR('Trust - Frontsheet'!AC134="",'Trust - Frontsheet'!AC134="-"),0,('Trust - Frontsheet'!AC134))</f>
        <v>0</v>
      </c>
      <c r="U122" s="77">
        <f>IF(OR('Trust - Frontsheet'!AD134="",'Trust - Frontsheet'!AD134="-"),0,('Trust - Frontsheet'!AD134))</f>
        <v>0</v>
      </c>
      <c r="V122" s="77">
        <f>IF(OR('Trust - Frontsheet'!AE134="",'Trust - Frontsheet'!AE134="-"),0,('Trust - Frontsheet'!AE134))</f>
        <v>0</v>
      </c>
      <c r="W122" s="77">
        <f>IF(OR('Trust - Frontsheet'!AF134="",'Trust - Frontsheet'!AF134="-"),0,('Trust - Frontsheet'!AF134))</f>
        <v>0</v>
      </c>
      <c r="X122" s="77">
        <f>'Trust - Frontsheet'!U134</f>
        <v>0</v>
      </c>
      <c r="Y122" s="77">
        <f>IF(OR('Trust - Frontsheet'!V134="",'Trust - Frontsheet'!V134="-"),0,('Trust - Frontsheet'!V134))</f>
        <v>0</v>
      </c>
      <c r="Z122" s="77">
        <f>IF(OR('Trust - Frontsheet'!W134="",'Trust - Frontsheet'!W134="-"),0,('Trust - Frontsheet'!W134))</f>
        <v>0</v>
      </c>
      <c r="AA122" s="77">
        <f>IF(OR('Trust - Frontsheet'!X134="",'Trust - Frontsheet'!X134="-"),0,('Trust - Frontsheet'!X134))</f>
        <v>0</v>
      </c>
      <c r="AB122" s="77">
        <f>IF(OR('Trust - Frontsheet'!Y134="",'Trust - Frontsheet'!Y134="-"),0,('Trust - Frontsheet'!Y134))</f>
        <v>0</v>
      </c>
      <c r="AC122" s="77">
        <f>IF(OR('Trust - Frontsheet'!Z134="",'Trust - Frontsheet'!Z134="-"),0,('Trust - Frontsheet'!Z134))</f>
        <v>0</v>
      </c>
      <c r="AD122" s="77" t="str">
        <f>IF(A122="","",(IF(ISBLANK('Trust - Frontsheet'!F9),"",'Trust - Frontsheet'!F9)))</f>
        <v/>
      </c>
    </row>
    <row r="123" spans="1:30" s="77" customFormat="1" x14ac:dyDescent="0.25">
      <c r="A123" s="77" t="str">
        <f>IF('Trust - Frontsheet'!D135=0,"",IF('Trust - Frontsheet'!D135="","",'Trust - Frontsheet'!D135))</f>
        <v/>
      </c>
      <c r="B123" s="77" t="str">
        <f>IF(ISBLANK('Trust - Frontsheet'!E135),"",'Trust - Frontsheet'!E135)</f>
        <v/>
      </c>
      <c r="C123" s="77" t="str">
        <f>IF(ISBLANK('Trust - Frontsheet'!F135),"","'" &amp; 'Trust - Frontsheet'!F135 &amp; "'")</f>
        <v/>
      </c>
      <c r="D123" s="77" t="str">
        <f>IF(ISBLANK('Trust - Frontsheet'!G135),"",'Trust - Frontsheet'!G135)</f>
        <v/>
      </c>
      <c r="E123" s="77" t="str">
        <f>IF(ISBLANK('Trust - Frontsheet'!H135),"",'Trust - Frontsheet'!H135)</f>
        <v/>
      </c>
      <c r="F123" s="77">
        <f>'Trust - Frontsheet'!I135</f>
        <v>0</v>
      </c>
      <c r="G123" s="77">
        <f>'Trust - Frontsheet'!J135</f>
        <v>0</v>
      </c>
      <c r="H123" s="77">
        <f>'Trust - Frontsheet'!K135</f>
        <v>0</v>
      </c>
      <c r="I123" s="77">
        <f>'Trust - Frontsheet'!L135</f>
        <v>0</v>
      </c>
      <c r="J123" s="77">
        <f>'Trust - Frontsheet'!M135</f>
        <v>0</v>
      </c>
      <c r="K123" s="77">
        <f>'Trust - Frontsheet'!N135</f>
        <v>0</v>
      </c>
      <c r="L123" s="77">
        <f>'Trust - Frontsheet'!O135</f>
        <v>0</v>
      </c>
      <c r="M123" s="77">
        <f>'Trust - Frontsheet'!P135</f>
        <v>0</v>
      </c>
      <c r="N123" s="77">
        <f>'Trust - Frontsheet'!Q135</f>
        <v>0</v>
      </c>
      <c r="O123" s="77">
        <f>'Trust - Frontsheet'!R135</f>
        <v>0</v>
      </c>
      <c r="P123" s="77">
        <f>'Trust - Frontsheet'!S135</f>
        <v>0</v>
      </c>
      <c r="Q123" s="77">
        <f>'Trust - Frontsheet'!T135</f>
        <v>0</v>
      </c>
      <c r="R123" s="77">
        <f>IF(OR('Trust - Frontsheet'!AA135="",'Trust - Frontsheet'!AA135="-"),0,('Trust - Frontsheet'!AA135))</f>
        <v>0</v>
      </c>
      <c r="S123" s="77">
        <f>IF(OR('Trust - Frontsheet'!AB135="",'Trust - Frontsheet'!AB135="-"),0,('Trust - Frontsheet'!AB135))</f>
        <v>0</v>
      </c>
      <c r="T123" s="77">
        <f>IF(OR('Trust - Frontsheet'!AC135="",'Trust - Frontsheet'!AC135="-"),0,('Trust - Frontsheet'!AC135))</f>
        <v>0</v>
      </c>
      <c r="U123" s="77">
        <f>IF(OR('Trust - Frontsheet'!AD135="",'Trust - Frontsheet'!AD135="-"),0,('Trust - Frontsheet'!AD135))</f>
        <v>0</v>
      </c>
      <c r="V123" s="77">
        <f>IF(OR('Trust - Frontsheet'!AE135="",'Trust - Frontsheet'!AE135="-"),0,('Trust - Frontsheet'!AE135))</f>
        <v>0</v>
      </c>
      <c r="W123" s="77">
        <f>IF(OR('Trust - Frontsheet'!AF135="",'Trust - Frontsheet'!AF135="-"),0,('Trust - Frontsheet'!AF135))</f>
        <v>0</v>
      </c>
      <c r="X123" s="77">
        <f>'Trust - Frontsheet'!U135</f>
        <v>0</v>
      </c>
      <c r="Y123" s="77">
        <f>IF(OR('Trust - Frontsheet'!V135="",'Trust - Frontsheet'!V135="-"),0,('Trust - Frontsheet'!V135))</f>
        <v>0</v>
      </c>
      <c r="Z123" s="77">
        <f>IF(OR('Trust - Frontsheet'!W135="",'Trust - Frontsheet'!W135="-"),0,('Trust - Frontsheet'!W135))</f>
        <v>0</v>
      </c>
      <c r="AA123" s="77">
        <f>IF(OR('Trust - Frontsheet'!X135="",'Trust - Frontsheet'!X135="-"),0,('Trust - Frontsheet'!X135))</f>
        <v>0</v>
      </c>
      <c r="AB123" s="77">
        <f>IF(OR('Trust - Frontsheet'!Y135="",'Trust - Frontsheet'!Y135="-"),0,('Trust - Frontsheet'!Y135))</f>
        <v>0</v>
      </c>
      <c r="AC123" s="77">
        <f>IF(OR('Trust - Frontsheet'!Z135="",'Trust - Frontsheet'!Z135="-"),0,('Trust - Frontsheet'!Z135))</f>
        <v>0</v>
      </c>
      <c r="AD123" s="77" t="str">
        <f>IF(A123="","",(IF(ISBLANK('Trust - Frontsheet'!F9),"",'Trust - Frontsheet'!F9)))</f>
        <v/>
      </c>
    </row>
    <row r="124" spans="1:30" s="77" customFormat="1" x14ac:dyDescent="0.25">
      <c r="A124" s="77" t="str">
        <f>IF('Trust - Frontsheet'!D136=0,"",IF('Trust - Frontsheet'!D136="","",'Trust - Frontsheet'!D136))</f>
        <v/>
      </c>
      <c r="B124" s="77" t="str">
        <f>IF(ISBLANK('Trust - Frontsheet'!E136),"",'Trust - Frontsheet'!E136)</f>
        <v/>
      </c>
      <c r="C124" s="77" t="str">
        <f>IF(ISBLANK('Trust - Frontsheet'!F136),"","'" &amp; 'Trust - Frontsheet'!F136 &amp; "'")</f>
        <v/>
      </c>
      <c r="D124" s="77" t="str">
        <f>IF(ISBLANK('Trust - Frontsheet'!G136),"",'Trust - Frontsheet'!G136)</f>
        <v/>
      </c>
      <c r="E124" s="77" t="str">
        <f>IF(ISBLANK('Trust - Frontsheet'!H136),"",'Trust - Frontsheet'!H136)</f>
        <v/>
      </c>
      <c r="F124" s="77">
        <f>'Trust - Frontsheet'!I136</f>
        <v>0</v>
      </c>
      <c r="G124" s="77">
        <f>'Trust - Frontsheet'!J136</f>
        <v>0</v>
      </c>
      <c r="H124" s="77">
        <f>'Trust - Frontsheet'!K136</f>
        <v>0</v>
      </c>
      <c r="I124" s="77">
        <f>'Trust - Frontsheet'!L136</f>
        <v>0</v>
      </c>
      <c r="J124" s="77">
        <f>'Trust - Frontsheet'!M136</f>
        <v>0</v>
      </c>
      <c r="K124" s="77">
        <f>'Trust - Frontsheet'!N136</f>
        <v>0</v>
      </c>
      <c r="L124" s="77">
        <f>'Trust - Frontsheet'!O136</f>
        <v>0</v>
      </c>
      <c r="M124" s="77">
        <f>'Trust - Frontsheet'!P136</f>
        <v>0</v>
      </c>
      <c r="N124" s="77">
        <f>'Trust - Frontsheet'!Q136</f>
        <v>0</v>
      </c>
      <c r="O124" s="77">
        <f>'Trust - Frontsheet'!R136</f>
        <v>0</v>
      </c>
      <c r="P124" s="77">
        <f>'Trust - Frontsheet'!S136</f>
        <v>0</v>
      </c>
      <c r="Q124" s="77">
        <f>'Trust - Frontsheet'!T136</f>
        <v>0</v>
      </c>
      <c r="R124" s="77">
        <f>IF(OR('Trust - Frontsheet'!AA136="",'Trust - Frontsheet'!AA136="-"),0,('Trust - Frontsheet'!AA136))</f>
        <v>0</v>
      </c>
      <c r="S124" s="77">
        <f>IF(OR('Trust - Frontsheet'!AB136="",'Trust - Frontsheet'!AB136="-"),0,('Trust - Frontsheet'!AB136))</f>
        <v>0</v>
      </c>
      <c r="T124" s="77">
        <f>IF(OR('Trust - Frontsheet'!AC136="",'Trust - Frontsheet'!AC136="-"),0,('Trust - Frontsheet'!AC136))</f>
        <v>0</v>
      </c>
      <c r="U124" s="77">
        <f>IF(OR('Trust - Frontsheet'!AD136="",'Trust - Frontsheet'!AD136="-"),0,('Trust - Frontsheet'!AD136))</f>
        <v>0</v>
      </c>
      <c r="V124" s="77">
        <f>IF(OR('Trust - Frontsheet'!AE136="",'Trust - Frontsheet'!AE136="-"),0,('Trust - Frontsheet'!AE136))</f>
        <v>0</v>
      </c>
      <c r="W124" s="77">
        <f>IF(OR('Trust - Frontsheet'!AF136="",'Trust - Frontsheet'!AF136="-"),0,('Trust - Frontsheet'!AF136))</f>
        <v>0</v>
      </c>
      <c r="X124" s="77">
        <f>'Trust - Frontsheet'!U136</f>
        <v>0</v>
      </c>
      <c r="Y124" s="77">
        <f>IF(OR('Trust - Frontsheet'!V136="",'Trust - Frontsheet'!V136="-"),0,('Trust - Frontsheet'!V136))</f>
        <v>0</v>
      </c>
      <c r="Z124" s="77">
        <f>IF(OR('Trust - Frontsheet'!W136="",'Trust - Frontsheet'!W136="-"),0,('Trust - Frontsheet'!W136))</f>
        <v>0</v>
      </c>
      <c r="AA124" s="77">
        <f>IF(OR('Trust - Frontsheet'!X136="",'Trust - Frontsheet'!X136="-"),0,('Trust - Frontsheet'!X136))</f>
        <v>0</v>
      </c>
      <c r="AB124" s="77">
        <f>IF(OR('Trust - Frontsheet'!Y136="",'Trust - Frontsheet'!Y136="-"),0,('Trust - Frontsheet'!Y136))</f>
        <v>0</v>
      </c>
      <c r="AC124" s="77">
        <f>IF(OR('Trust - Frontsheet'!Z136="",'Trust - Frontsheet'!Z136="-"),0,('Trust - Frontsheet'!Z136))</f>
        <v>0</v>
      </c>
      <c r="AD124" s="77" t="str">
        <f>IF(A124="","",(IF(ISBLANK('Trust - Frontsheet'!F9),"",'Trust - Frontsheet'!F9)))</f>
        <v/>
      </c>
    </row>
    <row r="125" spans="1:30" s="77" customFormat="1" x14ac:dyDescent="0.25">
      <c r="A125" s="77" t="str">
        <f>IF('Trust - Frontsheet'!D137=0,"",IF('Trust - Frontsheet'!D137="","",'Trust - Frontsheet'!D137))</f>
        <v/>
      </c>
      <c r="B125" s="77" t="str">
        <f>IF(ISBLANK('Trust - Frontsheet'!E137),"",'Trust - Frontsheet'!E137)</f>
        <v/>
      </c>
      <c r="C125" s="77" t="str">
        <f>IF(ISBLANK('Trust - Frontsheet'!F137),"","'" &amp; 'Trust - Frontsheet'!F137 &amp; "'")</f>
        <v/>
      </c>
      <c r="D125" s="77" t="str">
        <f>IF(ISBLANK('Trust - Frontsheet'!G137),"",'Trust - Frontsheet'!G137)</f>
        <v/>
      </c>
      <c r="E125" s="77" t="str">
        <f>IF(ISBLANK('Trust - Frontsheet'!H137),"",'Trust - Frontsheet'!H137)</f>
        <v/>
      </c>
      <c r="F125" s="77">
        <f>'Trust - Frontsheet'!I137</f>
        <v>0</v>
      </c>
      <c r="G125" s="77">
        <f>'Trust - Frontsheet'!J137</f>
        <v>0</v>
      </c>
      <c r="H125" s="77">
        <f>'Trust - Frontsheet'!K137</f>
        <v>0</v>
      </c>
      <c r="I125" s="77">
        <f>'Trust - Frontsheet'!L137</f>
        <v>0</v>
      </c>
      <c r="J125" s="77">
        <f>'Trust - Frontsheet'!M137</f>
        <v>0</v>
      </c>
      <c r="K125" s="77">
        <f>'Trust - Frontsheet'!N137</f>
        <v>0</v>
      </c>
      <c r="L125" s="77">
        <f>'Trust - Frontsheet'!O137</f>
        <v>0</v>
      </c>
      <c r="M125" s="77">
        <f>'Trust - Frontsheet'!P137</f>
        <v>0</v>
      </c>
      <c r="N125" s="77">
        <f>'Trust - Frontsheet'!Q137</f>
        <v>0</v>
      </c>
      <c r="O125" s="77">
        <f>'Trust - Frontsheet'!R137</f>
        <v>0</v>
      </c>
      <c r="P125" s="77">
        <f>'Trust - Frontsheet'!S137</f>
        <v>0</v>
      </c>
      <c r="Q125" s="77">
        <f>'Trust - Frontsheet'!T137</f>
        <v>0</v>
      </c>
      <c r="R125" s="77">
        <f>IF(OR('Trust - Frontsheet'!AA137="",'Trust - Frontsheet'!AA137="-"),0,('Trust - Frontsheet'!AA137))</f>
        <v>0</v>
      </c>
      <c r="S125" s="77">
        <f>IF(OR('Trust - Frontsheet'!AB137="",'Trust - Frontsheet'!AB137="-"),0,('Trust - Frontsheet'!AB137))</f>
        <v>0</v>
      </c>
      <c r="T125" s="77">
        <f>IF(OR('Trust - Frontsheet'!AC137="",'Trust - Frontsheet'!AC137="-"),0,('Trust - Frontsheet'!AC137))</f>
        <v>0</v>
      </c>
      <c r="U125" s="77">
        <f>IF(OR('Trust - Frontsheet'!AD137="",'Trust - Frontsheet'!AD137="-"),0,('Trust - Frontsheet'!AD137))</f>
        <v>0</v>
      </c>
      <c r="V125" s="77">
        <f>IF(OR('Trust - Frontsheet'!AE137="",'Trust - Frontsheet'!AE137="-"),0,('Trust - Frontsheet'!AE137))</f>
        <v>0</v>
      </c>
      <c r="W125" s="77">
        <f>IF(OR('Trust - Frontsheet'!AF137="",'Trust - Frontsheet'!AF137="-"),0,('Trust - Frontsheet'!AF137))</f>
        <v>0</v>
      </c>
      <c r="X125" s="77">
        <f>'Trust - Frontsheet'!U137</f>
        <v>0</v>
      </c>
      <c r="Y125" s="77">
        <f>IF(OR('Trust - Frontsheet'!V137="",'Trust - Frontsheet'!V137="-"),0,('Trust - Frontsheet'!V137))</f>
        <v>0</v>
      </c>
      <c r="Z125" s="77">
        <f>IF(OR('Trust - Frontsheet'!W137="",'Trust - Frontsheet'!W137="-"),0,('Trust - Frontsheet'!W137))</f>
        <v>0</v>
      </c>
      <c r="AA125" s="77">
        <f>IF(OR('Trust - Frontsheet'!X137="",'Trust - Frontsheet'!X137="-"),0,('Trust - Frontsheet'!X137))</f>
        <v>0</v>
      </c>
      <c r="AB125" s="77">
        <f>IF(OR('Trust - Frontsheet'!Y137="",'Trust - Frontsheet'!Y137="-"),0,('Trust - Frontsheet'!Y137))</f>
        <v>0</v>
      </c>
      <c r="AC125" s="77">
        <f>IF(OR('Trust - Frontsheet'!Z137="",'Trust - Frontsheet'!Z137="-"),0,('Trust - Frontsheet'!Z137))</f>
        <v>0</v>
      </c>
      <c r="AD125" s="77" t="str">
        <f>IF(A125="","",(IF(ISBLANK('Trust - Frontsheet'!F9),"",'Trust - Frontsheet'!F9)))</f>
        <v/>
      </c>
    </row>
    <row r="126" spans="1:30" s="77" customFormat="1" x14ac:dyDescent="0.25">
      <c r="A126" s="77" t="str">
        <f>IF('Trust - Frontsheet'!D138=0,"",IF('Trust - Frontsheet'!D138="","",'Trust - Frontsheet'!D138))</f>
        <v/>
      </c>
      <c r="B126" s="77" t="str">
        <f>IF(ISBLANK('Trust - Frontsheet'!E138),"",'Trust - Frontsheet'!E138)</f>
        <v/>
      </c>
      <c r="C126" s="77" t="str">
        <f>IF(ISBLANK('Trust - Frontsheet'!F138),"","'" &amp; 'Trust - Frontsheet'!F138 &amp; "'")</f>
        <v/>
      </c>
      <c r="D126" s="77" t="str">
        <f>IF(ISBLANK('Trust - Frontsheet'!G138),"",'Trust - Frontsheet'!G138)</f>
        <v/>
      </c>
      <c r="E126" s="77" t="str">
        <f>IF(ISBLANK('Trust - Frontsheet'!H138),"",'Trust - Frontsheet'!H138)</f>
        <v/>
      </c>
      <c r="F126" s="77">
        <f>'Trust - Frontsheet'!I138</f>
        <v>0</v>
      </c>
      <c r="G126" s="77">
        <f>'Trust - Frontsheet'!J138</f>
        <v>0</v>
      </c>
      <c r="H126" s="77">
        <f>'Trust - Frontsheet'!K138</f>
        <v>0</v>
      </c>
      <c r="I126" s="77">
        <f>'Trust - Frontsheet'!L138</f>
        <v>0</v>
      </c>
      <c r="J126" s="77">
        <f>'Trust - Frontsheet'!M138</f>
        <v>0</v>
      </c>
      <c r="K126" s="77">
        <f>'Trust - Frontsheet'!N138</f>
        <v>0</v>
      </c>
      <c r="L126" s="77">
        <f>'Trust - Frontsheet'!O138</f>
        <v>0</v>
      </c>
      <c r="M126" s="77">
        <f>'Trust - Frontsheet'!P138</f>
        <v>0</v>
      </c>
      <c r="N126" s="77">
        <f>'Trust - Frontsheet'!Q138</f>
        <v>0</v>
      </c>
      <c r="O126" s="77">
        <f>'Trust - Frontsheet'!R138</f>
        <v>0</v>
      </c>
      <c r="P126" s="77">
        <f>'Trust - Frontsheet'!S138</f>
        <v>0</v>
      </c>
      <c r="Q126" s="77">
        <f>'Trust - Frontsheet'!T138</f>
        <v>0</v>
      </c>
      <c r="R126" s="77">
        <f>IF(OR('Trust - Frontsheet'!AA138="",'Trust - Frontsheet'!AA138="-"),0,('Trust - Frontsheet'!AA138))</f>
        <v>0</v>
      </c>
      <c r="S126" s="77">
        <f>IF(OR('Trust - Frontsheet'!AB138="",'Trust - Frontsheet'!AB138="-"),0,('Trust - Frontsheet'!AB138))</f>
        <v>0</v>
      </c>
      <c r="T126" s="77">
        <f>IF(OR('Trust - Frontsheet'!AC138="",'Trust - Frontsheet'!AC138="-"),0,('Trust - Frontsheet'!AC138))</f>
        <v>0</v>
      </c>
      <c r="U126" s="77">
        <f>IF(OR('Trust - Frontsheet'!AD138="",'Trust - Frontsheet'!AD138="-"),0,('Trust - Frontsheet'!AD138))</f>
        <v>0</v>
      </c>
      <c r="V126" s="77">
        <f>IF(OR('Trust - Frontsheet'!AE138="",'Trust - Frontsheet'!AE138="-"),0,('Trust - Frontsheet'!AE138))</f>
        <v>0</v>
      </c>
      <c r="W126" s="77">
        <f>IF(OR('Trust - Frontsheet'!AF138="",'Trust - Frontsheet'!AF138="-"),0,('Trust - Frontsheet'!AF138))</f>
        <v>0</v>
      </c>
      <c r="X126" s="77">
        <f>'Trust - Frontsheet'!U138</f>
        <v>0</v>
      </c>
      <c r="Y126" s="77">
        <f>IF(OR('Trust - Frontsheet'!V138="",'Trust - Frontsheet'!V138="-"),0,('Trust - Frontsheet'!V138))</f>
        <v>0</v>
      </c>
      <c r="Z126" s="77">
        <f>IF(OR('Trust - Frontsheet'!W138="",'Trust - Frontsheet'!W138="-"),0,('Trust - Frontsheet'!W138))</f>
        <v>0</v>
      </c>
      <c r="AA126" s="77">
        <f>IF(OR('Trust - Frontsheet'!X138="",'Trust - Frontsheet'!X138="-"),0,('Trust - Frontsheet'!X138))</f>
        <v>0</v>
      </c>
      <c r="AB126" s="77">
        <f>IF(OR('Trust - Frontsheet'!Y138="",'Trust - Frontsheet'!Y138="-"),0,('Trust - Frontsheet'!Y138))</f>
        <v>0</v>
      </c>
      <c r="AC126" s="77">
        <f>IF(OR('Trust - Frontsheet'!Z138="",'Trust - Frontsheet'!Z138="-"),0,('Trust - Frontsheet'!Z138))</f>
        <v>0</v>
      </c>
      <c r="AD126" s="77" t="str">
        <f>IF(A126="","",(IF(ISBLANK('Trust - Frontsheet'!F9),"",'Trust - Frontsheet'!F9)))</f>
        <v/>
      </c>
    </row>
    <row r="127" spans="1:30" s="77" customFormat="1" x14ac:dyDescent="0.25">
      <c r="A127" s="77" t="str">
        <f>IF('Trust - Frontsheet'!D139=0,"",IF('Trust - Frontsheet'!D139="","",'Trust - Frontsheet'!D139))</f>
        <v/>
      </c>
      <c r="B127" s="77" t="str">
        <f>IF(ISBLANK('Trust - Frontsheet'!E139),"",'Trust - Frontsheet'!E139)</f>
        <v/>
      </c>
      <c r="C127" s="77" t="str">
        <f>IF(ISBLANK('Trust - Frontsheet'!F139),"","'" &amp; 'Trust - Frontsheet'!F139 &amp; "'")</f>
        <v/>
      </c>
      <c r="D127" s="77" t="str">
        <f>IF(ISBLANK('Trust - Frontsheet'!G139),"",'Trust - Frontsheet'!G139)</f>
        <v/>
      </c>
      <c r="E127" s="77" t="str">
        <f>IF(ISBLANK('Trust - Frontsheet'!H139),"",'Trust - Frontsheet'!H139)</f>
        <v/>
      </c>
      <c r="F127" s="77">
        <f>'Trust - Frontsheet'!I139</f>
        <v>0</v>
      </c>
      <c r="G127" s="77">
        <f>'Trust - Frontsheet'!J139</f>
        <v>0</v>
      </c>
      <c r="H127" s="77">
        <f>'Trust - Frontsheet'!K139</f>
        <v>0</v>
      </c>
      <c r="I127" s="77">
        <f>'Trust - Frontsheet'!L139</f>
        <v>0</v>
      </c>
      <c r="J127" s="77">
        <f>'Trust - Frontsheet'!M139</f>
        <v>0</v>
      </c>
      <c r="K127" s="77">
        <f>'Trust - Frontsheet'!N139</f>
        <v>0</v>
      </c>
      <c r="L127" s="77">
        <f>'Trust - Frontsheet'!O139</f>
        <v>0</v>
      </c>
      <c r="M127" s="77">
        <f>'Trust - Frontsheet'!P139</f>
        <v>0</v>
      </c>
      <c r="N127" s="77">
        <f>'Trust - Frontsheet'!Q139</f>
        <v>0</v>
      </c>
      <c r="O127" s="77">
        <f>'Trust - Frontsheet'!R139</f>
        <v>0</v>
      </c>
      <c r="P127" s="77">
        <f>'Trust - Frontsheet'!S139</f>
        <v>0</v>
      </c>
      <c r="Q127" s="77">
        <f>'Trust - Frontsheet'!T139</f>
        <v>0</v>
      </c>
      <c r="R127" s="77">
        <f>IF(OR('Trust - Frontsheet'!AA139="",'Trust - Frontsheet'!AA139="-"),0,('Trust - Frontsheet'!AA139))</f>
        <v>0</v>
      </c>
      <c r="S127" s="77">
        <f>IF(OR('Trust - Frontsheet'!AB139="",'Trust - Frontsheet'!AB139="-"),0,('Trust - Frontsheet'!AB139))</f>
        <v>0</v>
      </c>
      <c r="T127" s="77">
        <f>IF(OR('Trust - Frontsheet'!AC139="",'Trust - Frontsheet'!AC139="-"),0,('Trust - Frontsheet'!AC139))</f>
        <v>0</v>
      </c>
      <c r="U127" s="77">
        <f>IF(OR('Trust - Frontsheet'!AD139="",'Trust - Frontsheet'!AD139="-"),0,('Trust - Frontsheet'!AD139))</f>
        <v>0</v>
      </c>
      <c r="V127" s="77">
        <f>IF(OR('Trust - Frontsheet'!AE139="",'Trust - Frontsheet'!AE139="-"),0,('Trust - Frontsheet'!AE139))</f>
        <v>0</v>
      </c>
      <c r="W127" s="77">
        <f>IF(OR('Trust - Frontsheet'!AF139="",'Trust - Frontsheet'!AF139="-"),0,('Trust - Frontsheet'!AF139))</f>
        <v>0</v>
      </c>
      <c r="X127" s="77">
        <f>'Trust - Frontsheet'!U139</f>
        <v>0</v>
      </c>
      <c r="Y127" s="77">
        <f>IF(OR('Trust - Frontsheet'!V139="",'Trust - Frontsheet'!V139="-"),0,('Trust - Frontsheet'!V139))</f>
        <v>0</v>
      </c>
      <c r="Z127" s="77">
        <f>IF(OR('Trust - Frontsheet'!W139="",'Trust - Frontsheet'!W139="-"),0,('Trust - Frontsheet'!W139))</f>
        <v>0</v>
      </c>
      <c r="AA127" s="77">
        <f>IF(OR('Trust - Frontsheet'!X139="",'Trust - Frontsheet'!X139="-"),0,('Trust - Frontsheet'!X139))</f>
        <v>0</v>
      </c>
      <c r="AB127" s="77">
        <f>IF(OR('Trust - Frontsheet'!Y139="",'Trust - Frontsheet'!Y139="-"),0,('Trust - Frontsheet'!Y139))</f>
        <v>0</v>
      </c>
      <c r="AC127" s="77">
        <f>IF(OR('Trust - Frontsheet'!Z139="",'Trust - Frontsheet'!Z139="-"),0,('Trust - Frontsheet'!Z139))</f>
        <v>0</v>
      </c>
      <c r="AD127" s="77" t="str">
        <f>IF(A127="","",(IF(ISBLANK('Trust - Frontsheet'!F9),"",'Trust - Frontsheet'!F9)))</f>
        <v/>
      </c>
    </row>
    <row r="128" spans="1:30" s="77" customFormat="1" x14ac:dyDescent="0.25">
      <c r="A128" s="77" t="str">
        <f>IF('Trust - Frontsheet'!D140=0,"",IF('Trust - Frontsheet'!D140="","",'Trust - Frontsheet'!D140))</f>
        <v/>
      </c>
      <c r="B128" s="77" t="str">
        <f>IF(ISBLANK('Trust - Frontsheet'!E140),"",'Trust - Frontsheet'!E140)</f>
        <v/>
      </c>
      <c r="C128" s="77" t="str">
        <f>IF(ISBLANK('Trust - Frontsheet'!F140),"","'" &amp; 'Trust - Frontsheet'!F140 &amp; "'")</f>
        <v/>
      </c>
      <c r="D128" s="77" t="str">
        <f>IF(ISBLANK('Trust - Frontsheet'!G140),"",'Trust - Frontsheet'!G140)</f>
        <v/>
      </c>
      <c r="E128" s="77" t="str">
        <f>IF(ISBLANK('Trust - Frontsheet'!H140),"",'Trust - Frontsheet'!H140)</f>
        <v/>
      </c>
      <c r="F128" s="77">
        <f>'Trust - Frontsheet'!I140</f>
        <v>0</v>
      </c>
      <c r="G128" s="77">
        <f>'Trust - Frontsheet'!J140</f>
        <v>0</v>
      </c>
      <c r="H128" s="77">
        <f>'Trust - Frontsheet'!K140</f>
        <v>0</v>
      </c>
      <c r="I128" s="77">
        <f>'Trust - Frontsheet'!L140</f>
        <v>0</v>
      </c>
      <c r="J128" s="77">
        <f>'Trust - Frontsheet'!M140</f>
        <v>0</v>
      </c>
      <c r="K128" s="77">
        <f>'Trust - Frontsheet'!N140</f>
        <v>0</v>
      </c>
      <c r="L128" s="77">
        <f>'Trust - Frontsheet'!O140</f>
        <v>0</v>
      </c>
      <c r="M128" s="77">
        <f>'Trust - Frontsheet'!P140</f>
        <v>0</v>
      </c>
      <c r="N128" s="77">
        <f>'Trust - Frontsheet'!Q140</f>
        <v>0</v>
      </c>
      <c r="O128" s="77">
        <f>'Trust - Frontsheet'!R140</f>
        <v>0</v>
      </c>
      <c r="P128" s="77">
        <f>'Trust - Frontsheet'!S140</f>
        <v>0</v>
      </c>
      <c r="Q128" s="77">
        <f>'Trust - Frontsheet'!T140</f>
        <v>0</v>
      </c>
      <c r="R128" s="77">
        <f>IF(OR('Trust - Frontsheet'!AA140="",'Trust - Frontsheet'!AA140="-"),0,('Trust - Frontsheet'!AA140))</f>
        <v>0</v>
      </c>
      <c r="S128" s="77">
        <f>IF(OR('Trust - Frontsheet'!AB140="",'Trust - Frontsheet'!AB140="-"),0,('Trust - Frontsheet'!AB140))</f>
        <v>0</v>
      </c>
      <c r="T128" s="77">
        <f>IF(OR('Trust - Frontsheet'!AC140="",'Trust - Frontsheet'!AC140="-"),0,('Trust - Frontsheet'!AC140))</f>
        <v>0</v>
      </c>
      <c r="U128" s="77">
        <f>IF(OR('Trust - Frontsheet'!AD140="",'Trust - Frontsheet'!AD140="-"),0,('Trust - Frontsheet'!AD140))</f>
        <v>0</v>
      </c>
      <c r="V128" s="77">
        <f>IF(OR('Trust - Frontsheet'!AE140="",'Trust - Frontsheet'!AE140="-"),0,('Trust - Frontsheet'!AE140))</f>
        <v>0</v>
      </c>
      <c r="W128" s="77">
        <f>IF(OR('Trust - Frontsheet'!AF140="",'Trust - Frontsheet'!AF140="-"),0,('Trust - Frontsheet'!AF140))</f>
        <v>0</v>
      </c>
      <c r="X128" s="77">
        <f>'Trust - Frontsheet'!U140</f>
        <v>0</v>
      </c>
      <c r="Y128" s="77">
        <f>IF(OR('Trust - Frontsheet'!V140="",'Trust - Frontsheet'!V140="-"),0,('Trust - Frontsheet'!V140))</f>
        <v>0</v>
      </c>
      <c r="Z128" s="77">
        <f>IF(OR('Trust - Frontsheet'!W140="",'Trust - Frontsheet'!W140="-"),0,('Trust - Frontsheet'!W140))</f>
        <v>0</v>
      </c>
      <c r="AA128" s="77">
        <f>IF(OR('Trust - Frontsheet'!X140="",'Trust - Frontsheet'!X140="-"),0,('Trust - Frontsheet'!X140))</f>
        <v>0</v>
      </c>
      <c r="AB128" s="77">
        <f>IF(OR('Trust - Frontsheet'!Y140="",'Trust - Frontsheet'!Y140="-"),0,('Trust - Frontsheet'!Y140))</f>
        <v>0</v>
      </c>
      <c r="AC128" s="77">
        <f>IF(OR('Trust - Frontsheet'!Z140="",'Trust - Frontsheet'!Z140="-"),0,('Trust - Frontsheet'!Z140))</f>
        <v>0</v>
      </c>
      <c r="AD128" s="77" t="str">
        <f>IF(A128="","",(IF(ISBLANK('Trust - Frontsheet'!F9),"",'Trust - Frontsheet'!F9)))</f>
        <v/>
      </c>
    </row>
    <row r="129" spans="1:30" s="77" customFormat="1" x14ac:dyDescent="0.25">
      <c r="A129" s="77" t="str">
        <f>IF('Trust - Frontsheet'!D141=0,"",IF('Trust - Frontsheet'!D141="","",'Trust - Frontsheet'!D141))</f>
        <v/>
      </c>
      <c r="B129" s="77" t="str">
        <f>IF(ISBLANK('Trust - Frontsheet'!E141),"",'Trust - Frontsheet'!E141)</f>
        <v/>
      </c>
      <c r="C129" s="77" t="str">
        <f>IF(ISBLANK('Trust - Frontsheet'!F141),"","'" &amp; 'Trust - Frontsheet'!F141 &amp; "'")</f>
        <v/>
      </c>
      <c r="D129" s="77" t="str">
        <f>IF(ISBLANK('Trust - Frontsheet'!G141),"",'Trust - Frontsheet'!G141)</f>
        <v/>
      </c>
      <c r="E129" s="77" t="str">
        <f>IF(ISBLANK('Trust - Frontsheet'!H141),"",'Trust - Frontsheet'!H141)</f>
        <v/>
      </c>
      <c r="F129" s="77">
        <f>'Trust - Frontsheet'!I141</f>
        <v>0</v>
      </c>
      <c r="G129" s="77">
        <f>'Trust - Frontsheet'!J141</f>
        <v>0</v>
      </c>
      <c r="H129" s="77">
        <f>'Trust - Frontsheet'!K141</f>
        <v>0</v>
      </c>
      <c r="I129" s="77">
        <f>'Trust - Frontsheet'!L141</f>
        <v>0</v>
      </c>
      <c r="J129" s="77">
        <f>'Trust - Frontsheet'!M141</f>
        <v>0</v>
      </c>
      <c r="K129" s="77">
        <f>'Trust - Frontsheet'!N141</f>
        <v>0</v>
      </c>
      <c r="L129" s="77">
        <f>'Trust - Frontsheet'!O141</f>
        <v>0</v>
      </c>
      <c r="M129" s="77">
        <f>'Trust - Frontsheet'!P141</f>
        <v>0</v>
      </c>
      <c r="N129" s="77">
        <f>'Trust - Frontsheet'!Q141</f>
        <v>0</v>
      </c>
      <c r="O129" s="77">
        <f>'Trust - Frontsheet'!R141</f>
        <v>0</v>
      </c>
      <c r="P129" s="77">
        <f>'Trust - Frontsheet'!S141</f>
        <v>0</v>
      </c>
      <c r="Q129" s="77">
        <f>'Trust - Frontsheet'!T141</f>
        <v>0</v>
      </c>
      <c r="R129" s="77">
        <f>IF(OR('Trust - Frontsheet'!AA141="",'Trust - Frontsheet'!AA141="-"),0,('Trust - Frontsheet'!AA141))</f>
        <v>0</v>
      </c>
      <c r="S129" s="77">
        <f>IF(OR('Trust - Frontsheet'!AB141="",'Trust - Frontsheet'!AB141="-"),0,('Trust - Frontsheet'!AB141))</f>
        <v>0</v>
      </c>
      <c r="T129" s="77">
        <f>IF(OR('Trust - Frontsheet'!AC141="",'Trust - Frontsheet'!AC141="-"),0,('Trust - Frontsheet'!AC141))</f>
        <v>0</v>
      </c>
      <c r="U129" s="77">
        <f>IF(OR('Trust - Frontsheet'!AD141="",'Trust - Frontsheet'!AD141="-"),0,('Trust - Frontsheet'!AD141))</f>
        <v>0</v>
      </c>
      <c r="V129" s="77">
        <f>IF(OR('Trust - Frontsheet'!AE141="",'Trust - Frontsheet'!AE141="-"),0,('Trust - Frontsheet'!AE141))</f>
        <v>0</v>
      </c>
      <c r="W129" s="77">
        <f>IF(OR('Trust - Frontsheet'!AF141="",'Trust - Frontsheet'!AF141="-"),0,('Trust - Frontsheet'!AF141))</f>
        <v>0</v>
      </c>
      <c r="X129" s="77">
        <f>'Trust - Frontsheet'!U141</f>
        <v>0</v>
      </c>
      <c r="Y129" s="77">
        <f>IF(OR('Trust - Frontsheet'!V141="",'Trust - Frontsheet'!V141="-"),0,('Trust - Frontsheet'!V141))</f>
        <v>0</v>
      </c>
      <c r="Z129" s="77">
        <f>IF(OR('Trust - Frontsheet'!W141="",'Trust - Frontsheet'!W141="-"),0,('Trust - Frontsheet'!W141))</f>
        <v>0</v>
      </c>
      <c r="AA129" s="77">
        <f>IF(OR('Trust - Frontsheet'!X141="",'Trust - Frontsheet'!X141="-"),0,('Trust - Frontsheet'!X141))</f>
        <v>0</v>
      </c>
      <c r="AB129" s="77">
        <f>IF(OR('Trust - Frontsheet'!Y141="",'Trust - Frontsheet'!Y141="-"),0,('Trust - Frontsheet'!Y141))</f>
        <v>0</v>
      </c>
      <c r="AC129" s="77">
        <f>IF(OR('Trust - Frontsheet'!Z141="",'Trust - Frontsheet'!Z141="-"),0,('Trust - Frontsheet'!Z141))</f>
        <v>0</v>
      </c>
      <c r="AD129" s="77" t="str">
        <f>IF(A129="","",(IF(ISBLANK('Trust - Frontsheet'!F9),"",'Trust - Frontsheet'!F9)))</f>
        <v/>
      </c>
    </row>
    <row r="130" spans="1:30" s="77" customFormat="1" x14ac:dyDescent="0.25">
      <c r="A130" s="77" t="str">
        <f>IF('Trust - Frontsheet'!D142=0,"",IF('Trust - Frontsheet'!D142="","",'Trust - Frontsheet'!D142))</f>
        <v/>
      </c>
      <c r="B130" s="77" t="str">
        <f>IF(ISBLANK('Trust - Frontsheet'!E142),"",'Trust - Frontsheet'!E142)</f>
        <v/>
      </c>
      <c r="C130" s="77" t="str">
        <f>IF(ISBLANK('Trust - Frontsheet'!F142),"","'" &amp; 'Trust - Frontsheet'!F142 &amp; "'")</f>
        <v/>
      </c>
      <c r="D130" s="77" t="str">
        <f>IF(ISBLANK('Trust - Frontsheet'!G142),"",'Trust - Frontsheet'!G142)</f>
        <v/>
      </c>
      <c r="E130" s="77" t="str">
        <f>IF(ISBLANK('Trust - Frontsheet'!H142),"",'Trust - Frontsheet'!H142)</f>
        <v/>
      </c>
      <c r="F130" s="77">
        <f>'Trust - Frontsheet'!I142</f>
        <v>0</v>
      </c>
      <c r="G130" s="77">
        <f>'Trust - Frontsheet'!J142</f>
        <v>0</v>
      </c>
      <c r="H130" s="77">
        <f>'Trust - Frontsheet'!K142</f>
        <v>0</v>
      </c>
      <c r="I130" s="77">
        <f>'Trust - Frontsheet'!L142</f>
        <v>0</v>
      </c>
      <c r="J130" s="77">
        <f>'Trust - Frontsheet'!M142</f>
        <v>0</v>
      </c>
      <c r="K130" s="77">
        <f>'Trust - Frontsheet'!N142</f>
        <v>0</v>
      </c>
      <c r="L130" s="77">
        <f>'Trust - Frontsheet'!O142</f>
        <v>0</v>
      </c>
      <c r="M130" s="77">
        <f>'Trust - Frontsheet'!P142</f>
        <v>0</v>
      </c>
      <c r="N130" s="77">
        <f>'Trust - Frontsheet'!Q142</f>
        <v>0</v>
      </c>
      <c r="O130" s="77">
        <f>'Trust - Frontsheet'!R142</f>
        <v>0</v>
      </c>
      <c r="P130" s="77">
        <f>'Trust - Frontsheet'!S142</f>
        <v>0</v>
      </c>
      <c r="Q130" s="77">
        <f>'Trust - Frontsheet'!T142</f>
        <v>0</v>
      </c>
      <c r="R130" s="77">
        <f>IF(OR('Trust - Frontsheet'!AA142="",'Trust - Frontsheet'!AA142="-"),0,('Trust - Frontsheet'!AA142))</f>
        <v>0</v>
      </c>
      <c r="S130" s="77">
        <f>IF(OR('Trust - Frontsheet'!AB142="",'Trust - Frontsheet'!AB142="-"),0,('Trust - Frontsheet'!AB142))</f>
        <v>0</v>
      </c>
      <c r="T130" s="77">
        <f>IF(OR('Trust - Frontsheet'!AC142="",'Trust - Frontsheet'!AC142="-"),0,('Trust - Frontsheet'!AC142))</f>
        <v>0</v>
      </c>
      <c r="U130" s="77">
        <f>IF(OR('Trust - Frontsheet'!AD142="",'Trust - Frontsheet'!AD142="-"),0,('Trust - Frontsheet'!AD142))</f>
        <v>0</v>
      </c>
      <c r="V130" s="77">
        <f>IF(OR('Trust - Frontsheet'!AE142="",'Trust - Frontsheet'!AE142="-"),0,('Trust - Frontsheet'!AE142))</f>
        <v>0</v>
      </c>
      <c r="W130" s="77">
        <f>IF(OR('Trust - Frontsheet'!AF142="",'Trust - Frontsheet'!AF142="-"),0,('Trust - Frontsheet'!AF142))</f>
        <v>0</v>
      </c>
      <c r="X130" s="77">
        <f>'Trust - Frontsheet'!U142</f>
        <v>0</v>
      </c>
      <c r="Y130" s="77">
        <f>IF(OR('Trust - Frontsheet'!V142="",'Trust - Frontsheet'!V142="-"),0,('Trust - Frontsheet'!V142))</f>
        <v>0</v>
      </c>
      <c r="Z130" s="77">
        <f>IF(OR('Trust - Frontsheet'!W142="",'Trust - Frontsheet'!W142="-"),0,('Trust - Frontsheet'!W142))</f>
        <v>0</v>
      </c>
      <c r="AA130" s="77">
        <f>IF(OR('Trust - Frontsheet'!X142="",'Trust - Frontsheet'!X142="-"),0,('Trust - Frontsheet'!X142))</f>
        <v>0</v>
      </c>
      <c r="AB130" s="77">
        <f>IF(OR('Trust - Frontsheet'!Y142="",'Trust - Frontsheet'!Y142="-"),0,('Trust - Frontsheet'!Y142))</f>
        <v>0</v>
      </c>
      <c r="AC130" s="77">
        <f>IF(OR('Trust - Frontsheet'!Z142="",'Trust - Frontsheet'!Z142="-"),0,('Trust - Frontsheet'!Z142))</f>
        <v>0</v>
      </c>
      <c r="AD130" s="77" t="str">
        <f>IF(A130="","",(IF(ISBLANK('Trust - Frontsheet'!F9),"",'Trust - Frontsheet'!F9)))</f>
        <v/>
      </c>
    </row>
    <row r="131" spans="1:30" s="77" customFormat="1" x14ac:dyDescent="0.25">
      <c r="A131" s="77" t="str">
        <f>IF('Trust - Frontsheet'!D143=0,"",IF('Trust - Frontsheet'!D143="","",'Trust - Frontsheet'!D143))</f>
        <v/>
      </c>
      <c r="B131" s="77" t="str">
        <f>IF(ISBLANK('Trust - Frontsheet'!E143),"",'Trust - Frontsheet'!E143)</f>
        <v/>
      </c>
      <c r="C131" s="77" t="str">
        <f>IF(ISBLANK('Trust - Frontsheet'!F143),"","'" &amp; 'Trust - Frontsheet'!F143 &amp; "'")</f>
        <v/>
      </c>
      <c r="D131" s="77" t="str">
        <f>IF(ISBLANK('Trust - Frontsheet'!G143),"",'Trust - Frontsheet'!G143)</f>
        <v/>
      </c>
      <c r="E131" s="77" t="str">
        <f>IF(ISBLANK('Trust - Frontsheet'!H143),"",'Trust - Frontsheet'!H143)</f>
        <v/>
      </c>
      <c r="F131" s="77">
        <f>'Trust - Frontsheet'!I143</f>
        <v>0</v>
      </c>
      <c r="G131" s="77">
        <f>'Trust - Frontsheet'!J143</f>
        <v>0</v>
      </c>
      <c r="H131" s="77">
        <f>'Trust - Frontsheet'!K143</f>
        <v>0</v>
      </c>
      <c r="I131" s="77">
        <f>'Trust - Frontsheet'!L143</f>
        <v>0</v>
      </c>
      <c r="J131" s="77">
        <f>'Trust - Frontsheet'!M143</f>
        <v>0</v>
      </c>
      <c r="K131" s="77">
        <f>'Trust - Frontsheet'!N143</f>
        <v>0</v>
      </c>
      <c r="L131" s="77">
        <f>'Trust - Frontsheet'!O143</f>
        <v>0</v>
      </c>
      <c r="M131" s="77">
        <f>'Trust - Frontsheet'!P143</f>
        <v>0</v>
      </c>
      <c r="N131" s="77">
        <f>'Trust - Frontsheet'!Q143</f>
        <v>0</v>
      </c>
      <c r="O131" s="77">
        <f>'Trust - Frontsheet'!R143</f>
        <v>0</v>
      </c>
      <c r="P131" s="77">
        <f>'Trust - Frontsheet'!S143</f>
        <v>0</v>
      </c>
      <c r="Q131" s="77">
        <f>'Trust - Frontsheet'!T143</f>
        <v>0</v>
      </c>
      <c r="R131" s="77">
        <f>IF(OR('Trust - Frontsheet'!AA143="",'Trust - Frontsheet'!AA143="-"),0,('Trust - Frontsheet'!AA143))</f>
        <v>0</v>
      </c>
      <c r="S131" s="77">
        <f>IF(OR('Trust - Frontsheet'!AB143="",'Trust - Frontsheet'!AB143="-"),0,('Trust - Frontsheet'!AB143))</f>
        <v>0</v>
      </c>
      <c r="T131" s="77">
        <f>IF(OR('Trust - Frontsheet'!AC143="",'Trust - Frontsheet'!AC143="-"),0,('Trust - Frontsheet'!AC143))</f>
        <v>0</v>
      </c>
      <c r="U131" s="77">
        <f>IF(OR('Trust - Frontsheet'!AD143="",'Trust - Frontsheet'!AD143="-"),0,('Trust - Frontsheet'!AD143))</f>
        <v>0</v>
      </c>
      <c r="V131" s="77">
        <f>IF(OR('Trust - Frontsheet'!AE143="",'Trust - Frontsheet'!AE143="-"),0,('Trust - Frontsheet'!AE143))</f>
        <v>0</v>
      </c>
      <c r="W131" s="77">
        <f>IF(OR('Trust - Frontsheet'!AF143="",'Trust - Frontsheet'!AF143="-"),0,('Trust - Frontsheet'!AF143))</f>
        <v>0</v>
      </c>
      <c r="X131" s="77">
        <f>'Trust - Frontsheet'!U143</f>
        <v>0</v>
      </c>
      <c r="Y131" s="77">
        <f>IF(OR('Trust - Frontsheet'!V143="",'Trust - Frontsheet'!V143="-"),0,('Trust - Frontsheet'!V143))</f>
        <v>0</v>
      </c>
      <c r="Z131" s="77">
        <f>IF(OR('Trust - Frontsheet'!W143="",'Trust - Frontsheet'!W143="-"),0,('Trust - Frontsheet'!W143))</f>
        <v>0</v>
      </c>
      <c r="AA131" s="77">
        <f>IF(OR('Trust - Frontsheet'!X143="",'Trust - Frontsheet'!X143="-"),0,('Trust - Frontsheet'!X143))</f>
        <v>0</v>
      </c>
      <c r="AB131" s="77">
        <f>IF(OR('Trust - Frontsheet'!Y143="",'Trust - Frontsheet'!Y143="-"),0,('Trust - Frontsheet'!Y143))</f>
        <v>0</v>
      </c>
      <c r="AC131" s="77">
        <f>IF(OR('Trust - Frontsheet'!Z143="",'Trust - Frontsheet'!Z143="-"),0,('Trust - Frontsheet'!Z143))</f>
        <v>0</v>
      </c>
      <c r="AD131" s="77" t="str">
        <f>IF(A131="","",(IF(ISBLANK('Trust - Frontsheet'!F9),"",'Trust - Frontsheet'!F9)))</f>
        <v/>
      </c>
    </row>
    <row r="132" spans="1:30" s="77" customFormat="1" x14ac:dyDescent="0.25">
      <c r="A132" s="77" t="str">
        <f>IF('Trust - Frontsheet'!D144=0,"",IF('Trust - Frontsheet'!D144="","",'Trust - Frontsheet'!D144))</f>
        <v/>
      </c>
      <c r="B132" s="77" t="str">
        <f>IF(ISBLANK('Trust - Frontsheet'!E144),"",'Trust - Frontsheet'!E144)</f>
        <v/>
      </c>
      <c r="C132" s="77" t="str">
        <f>IF(ISBLANK('Trust - Frontsheet'!F144),"","'" &amp; 'Trust - Frontsheet'!F144 &amp; "'")</f>
        <v/>
      </c>
      <c r="D132" s="77" t="str">
        <f>IF(ISBLANK('Trust - Frontsheet'!G144),"",'Trust - Frontsheet'!G144)</f>
        <v/>
      </c>
      <c r="E132" s="77" t="str">
        <f>IF(ISBLANK('Trust - Frontsheet'!H144),"",'Trust - Frontsheet'!H144)</f>
        <v/>
      </c>
      <c r="F132" s="77">
        <f>'Trust - Frontsheet'!I144</f>
        <v>0</v>
      </c>
      <c r="G132" s="77">
        <f>'Trust - Frontsheet'!J144</f>
        <v>0</v>
      </c>
      <c r="H132" s="77">
        <f>'Trust - Frontsheet'!K144</f>
        <v>0</v>
      </c>
      <c r="I132" s="77">
        <f>'Trust - Frontsheet'!L144</f>
        <v>0</v>
      </c>
      <c r="J132" s="77">
        <f>'Trust - Frontsheet'!M144</f>
        <v>0</v>
      </c>
      <c r="K132" s="77">
        <f>'Trust - Frontsheet'!N144</f>
        <v>0</v>
      </c>
      <c r="L132" s="77">
        <f>'Trust - Frontsheet'!O144</f>
        <v>0</v>
      </c>
      <c r="M132" s="77">
        <f>'Trust - Frontsheet'!P144</f>
        <v>0</v>
      </c>
      <c r="N132" s="77">
        <f>'Trust - Frontsheet'!Q144</f>
        <v>0</v>
      </c>
      <c r="O132" s="77">
        <f>'Trust - Frontsheet'!R144</f>
        <v>0</v>
      </c>
      <c r="P132" s="77">
        <f>'Trust - Frontsheet'!S144</f>
        <v>0</v>
      </c>
      <c r="Q132" s="77">
        <f>'Trust - Frontsheet'!T144</f>
        <v>0</v>
      </c>
      <c r="R132" s="77">
        <f>IF(OR('Trust - Frontsheet'!AA144="",'Trust - Frontsheet'!AA144="-"),0,('Trust - Frontsheet'!AA144))</f>
        <v>0</v>
      </c>
      <c r="S132" s="77">
        <f>IF(OR('Trust - Frontsheet'!AB144="",'Trust - Frontsheet'!AB144="-"),0,('Trust - Frontsheet'!AB144))</f>
        <v>0</v>
      </c>
      <c r="T132" s="77">
        <f>IF(OR('Trust - Frontsheet'!AC144="",'Trust - Frontsheet'!AC144="-"),0,('Trust - Frontsheet'!AC144))</f>
        <v>0</v>
      </c>
      <c r="U132" s="77">
        <f>IF(OR('Trust - Frontsheet'!AD144="",'Trust - Frontsheet'!AD144="-"),0,('Trust - Frontsheet'!AD144))</f>
        <v>0</v>
      </c>
      <c r="V132" s="77">
        <f>IF(OR('Trust - Frontsheet'!AE144="",'Trust - Frontsheet'!AE144="-"),0,('Trust - Frontsheet'!AE144))</f>
        <v>0</v>
      </c>
      <c r="W132" s="77">
        <f>IF(OR('Trust - Frontsheet'!AF144="",'Trust - Frontsheet'!AF144="-"),0,('Trust - Frontsheet'!AF144))</f>
        <v>0</v>
      </c>
      <c r="X132" s="77">
        <f>'Trust - Frontsheet'!U144</f>
        <v>0</v>
      </c>
      <c r="Y132" s="77">
        <f>IF(OR('Trust - Frontsheet'!V144="",'Trust - Frontsheet'!V144="-"),0,('Trust - Frontsheet'!V144))</f>
        <v>0</v>
      </c>
      <c r="Z132" s="77">
        <f>IF(OR('Trust - Frontsheet'!W144="",'Trust - Frontsheet'!W144="-"),0,('Trust - Frontsheet'!W144))</f>
        <v>0</v>
      </c>
      <c r="AA132" s="77">
        <f>IF(OR('Trust - Frontsheet'!X144="",'Trust - Frontsheet'!X144="-"),0,('Trust - Frontsheet'!X144))</f>
        <v>0</v>
      </c>
      <c r="AB132" s="77">
        <f>IF(OR('Trust - Frontsheet'!Y144="",'Trust - Frontsheet'!Y144="-"),0,('Trust - Frontsheet'!Y144))</f>
        <v>0</v>
      </c>
      <c r="AC132" s="77">
        <f>IF(OR('Trust - Frontsheet'!Z144="",'Trust - Frontsheet'!Z144="-"),0,('Trust - Frontsheet'!Z144))</f>
        <v>0</v>
      </c>
      <c r="AD132" s="77" t="str">
        <f>IF(A132="","",(IF(ISBLANK('Trust - Frontsheet'!F9),"",'Trust - Frontsheet'!F9)))</f>
        <v/>
      </c>
    </row>
    <row r="133" spans="1:30" s="77" customFormat="1" x14ac:dyDescent="0.25">
      <c r="A133" s="77" t="str">
        <f>IF('Trust - Frontsheet'!D145=0,"",IF('Trust - Frontsheet'!D145="","",'Trust - Frontsheet'!D145))</f>
        <v/>
      </c>
      <c r="B133" s="77" t="str">
        <f>IF(ISBLANK('Trust - Frontsheet'!E145),"",'Trust - Frontsheet'!E145)</f>
        <v/>
      </c>
      <c r="C133" s="77" t="str">
        <f>IF(ISBLANK('Trust - Frontsheet'!F145),"","'" &amp; 'Trust - Frontsheet'!F145 &amp; "'")</f>
        <v/>
      </c>
      <c r="D133" s="77" t="str">
        <f>IF(ISBLANK('Trust - Frontsheet'!G145),"",'Trust - Frontsheet'!G145)</f>
        <v/>
      </c>
      <c r="E133" s="77" t="str">
        <f>IF(ISBLANK('Trust - Frontsheet'!H145),"",'Trust - Frontsheet'!H145)</f>
        <v/>
      </c>
      <c r="F133" s="77">
        <f>'Trust - Frontsheet'!I145</f>
        <v>0</v>
      </c>
      <c r="G133" s="77">
        <f>'Trust - Frontsheet'!J145</f>
        <v>0</v>
      </c>
      <c r="H133" s="77">
        <f>'Trust - Frontsheet'!K145</f>
        <v>0</v>
      </c>
      <c r="I133" s="77">
        <f>'Trust - Frontsheet'!L145</f>
        <v>0</v>
      </c>
      <c r="J133" s="77">
        <f>'Trust - Frontsheet'!M145</f>
        <v>0</v>
      </c>
      <c r="K133" s="77">
        <f>'Trust - Frontsheet'!N145</f>
        <v>0</v>
      </c>
      <c r="L133" s="77">
        <f>'Trust - Frontsheet'!O145</f>
        <v>0</v>
      </c>
      <c r="M133" s="77">
        <f>'Trust - Frontsheet'!P145</f>
        <v>0</v>
      </c>
      <c r="N133" s="77">
        <f>'Trust - Frontsheet'!Q145</f>
        <v>0</v>
      </c>
      <c r="O133" s="77">
        <f>'Trust - Frontsheet'!R145</f>
        <v>0</v>
      </c>
      <c r="P133" s="77">
        <f>'Trust - Frontsheet'!S145</f>
        <v>0</v>
      </c>
      <c r="Q133" s="77">
        <f>'Trust - Frontsheet'!T145</f>
        <v>0</v>
      </c>
      <c r="R133" s="77">
        <f>IF(OR('Trust - Frontsheet'!AA145="",'Trust - Frontsheet'!AA145="-"),0,('Trust - Frontsheet'!AA145))</f>
        <v>0</v>
      </c>
      <c r="S133" s="77">
        <f>IF(OR('Trust - Frontsheet'!AB145="",'Trust - Frontsheet'!AB145="-"),0,('Trust - Frontsheet'!AB145))</f>
        <v>0</v>
      </c>
      <c r="T133" s="77">
        <f>IF(OR('Trust - Frontsheet'!AC145="",'Trust - Frontsheet'!AC145="-"),0,('Trust - Frontsheet'!AC145))</f>
        <v>0</v>
      </c>
      <c r="U133" s="77">
        <f>IF(OR('Trust - Frontsheet'!AD145="",'Trust - Frontsheet'!AD145="-"),0,('Trust - Frontsheet'!AD145))</f>
        <v>0</v>
      </c>
      <c r="V133" s="77">
        <f>IF(OR('Trust - Frontsheet'!AE145="",'Trust - Frontsheet'!AE145="-"),0,('Trust - Frontsheet'!AE145))</f>
        <v>0</v>
      </c>
      <c r="W133" s="77">
        <f>IF(OR('Trust - Frontsheet'!AF145="",'Trust - Frontsheet'!AF145="-"),0,('Trust - Frontsheet'!AF145))</f>
        <v>0</v>
      </c>
      <c r="X133" s="77">
        <f>'Trust - Frontsheet'!U145</f>
        <v>0</v>
      </c>
      <c r="Y133" s="77">
        <f>IF(OR('Trust - Frontsheet'!V145="",'Trust - Frontsheet'!V145="-"),0,('Trust - Frontsheet'!V145))</f>
        <v>0</v>
      </c>
      <c r="Z133" s="77">
        <f>IF(OR('Trust - Frontsheet'!W145="",'Trust - Frontsheet'!W145="-"),0,('Trust - Frontsheet'!W145))</f>
        <v>0</v>
      </c>
      <c r="AA133" s="77">
        <f>IF(OR('Trust - Frontsheet'!X145="",'Trust - Frontsheet'!X145="-"),0,('Trust - Frontsheet'!X145))</f>
        <v>0</v>
      </c>
      <c r="AB133" s="77">
        <f>IF(OR('Trust - Frontsheet'!Y145="",'Trust - Frontsheet'!Y145="-"),0,('Trust - Frontsheet'!Y145))</f>
        <v>0</v>
      </c>
      <c r="AC133" s="77">
        <f>IF(OR('Trust - Frontsheet'!Z145="",'Trust - Frontsheet'!Z145="-"),0,('Trust - Frontsheet'!Z145))</f>
        <v>0</v>
      </c>
      <c r="AD133" s="77" t="str">
        <f>IF(A133="","",(IF(ISBLANK('Trust - Frontsheet'!F9),"",'Trust - Frontsheet'!F9)))</f>
        <v/>
      </c>
    </row>
    <row r="134" spans="1:30" s="77" customFormat="1" x14ac:dyDescent="0.25">
      <c r="A134" s="77" t="str">
        <f>IF('Trust - Frontsheet'!D146=0,"",IF('Trust - Frontsheet'!D146="","",'Trust - Frontsheet'!D146))</f>
        <v/>
      </c>
      <c r="B134" s="77" t="str">
        <f>IF(ISBLANK('Trust - Frontsheet'!E146),"",'Trust - Frontsheet'!E146)</f>
        <v/>
      </c>
      <c r="C134" s="77" t="str">
        <f>IF(ISBLANK('Trust - Frontsheet'!F146),"","'" &amp; 'Trust - Frontsheet'!F146 &amp; "'")</f>
        <v/>
      </c>
      <c r="D134" s="77" t="str">
        <f>IF(ISBLANK('Trust - Frontsheet'!G146),"",'Trust - Frontsheet'!G146)</f>
        <v/>
      </c>
      <c r="E134" s="77" t="str">
        <f>IF(ISBLANK('Trust - Frontsheet'!H146),"",'Trust - Frontsheet'!H146)</f>
        <v/>
      </c>
      <c r="F134" s="77">
        <f>'Trust - Frontsheet'!I146</f>
        <v>0</v>
      </c>
      <c r="G134" s="77">
        <f>'Trust - Frontsheet'!J146</f>
        <v>0</v>
      </c>
      <c r="H134" s="77">
        <f>'Trust - Frontsheet'!K146</f>
        <v>0</v>
      </c>
      <c r="I134" s="77">
        <f>'Trust - Frontsheet'!L146</f>
        <v>0</v>
      </c>
      <c r="J134" s="77">
        <f>'Trust - Frontsheet'!M146</f>
        <v>0</v>
      </c>
      <c r="K134" s="77">
        <f>'Trust - Frontsheet'!N146</f>
        <v>0</v>
      </c>
      <c r="L134" s="77">
        <f>'Trust - Frontsheet'!O146</f>
        <v>0</v>
      </c>
      <c r="M134" s="77">
        <f>'Trust - Frontsheet'!P146</f>
        <v>0</v>
      </c>
      <c r="N134" s="77">
        <f>'Trust - Frontsheet'!Q146</f>
        <v>0</v>
      </c>
      <c r="O134" s="77">
        <f>'Trust - Frontsheet'!R146</f>
        <v>0</v>
      </c>
      <c r="P134" s="77">
        <f>'Trust - Frontsheet'!S146</f>
        <v>0</v>
      </c>
      <c r="Q134" s="77">
        <f>'Trust - Frontsheet'!T146</f>
        <v>0</v>
      </c>
      <c r="R134" s="77">
        <f>IF(OR('Trust - Frontsheet'!AA146="",'Trust - Frontsheet'!AA146="-"),0,('Trust - Frontsheet'!AA146))</f>
        <v>0</v>
      </c>
      <c r="S134" s="77">
        <f>IF(OR('Trust - Frontsheet'!AB146="",'Trust - Frontsheet'!AB146="-"),0,('Trust - Frontsheet'!AB146))</f>
        <v>0</v>
      </c>
      <c r="T134" s="77">
        <f>IF(OR('Trust - Frontsheet'!AC146="",'Trust - Frontsheet'!AC146="-"),0,('Trust - Frontsheet'!AC146))</f>
        <v>0</v>
      </c>
      <c r="U134" s="77">
        <f>IF(OR('Trust - Frontsheet'!AD146="",'Trust - Frontsheet'!AD146="-"),0,('Trust - Frontsheet'!AD146))</f>
        <v>0</v>
      </c>
      <c r="V134" s="77">
        <f>IF(OR('Trust - Frontsheet'!AE146="",'Trust - Frontsheet'!AE146="-"),0,('Trust - Frontsheet'!AE146))</f>
        <v>0</v>
      </c>
      <c r="W134" s="77">
        <f>IF(OR('Trust - Frontsheet'!AF146="",'Trust - Frontsheet'!AF146="-"),0,('Trust - Frontsheet'!AF146))</f>
        <v>0</v>
      </c>
      <c r="X134" s="77">
        <f>'Trust - Frontsheet'!U146</f>
        <v>0</v>
      </c>
      <c r="Y134" s="77">
        <f>IF(OR('Trust - Frontsheet'!V146="",'Trust - Frontsheet'!V146="-"),0,('Trust - Frontsheet'!V146))</f>
        <v>0</v>
      </c>
      <c r="Z134" s="77">
        <f>IF(OR('Trust - Frontsheet'!W146="",'Trust - Frontsheet'!W146="-"),0,('Trust - Frontsheet'!W146))</f>
        <v>0</v>
      </c>
      <c r="AA134" s="77">
        <f>IF(OR('Trust - Frontsheet'!X146="",'Trust - Frontsheet'!X146="-"),0,('Trust - Frontsheet'!X146))</f>
        <v>0</v>
      </c>
      <c r="AB134" s="77">
        <f>IF(OR('Trust - Frontsheet'!Y146="",'Trust - Frontsheet'!Y146="-"),0,('Trust - Frontsheet'!Y146))</f>
        <v>0</v>
      </c>
      <c r="AC134" s="77">
        <f>IF(OR('Trust - Frontsheet'!Z146="",'Trust - Frontsheet'!Z146="-"),0,('Trust - Frontsheet'!Z146))</f>
        <v>0</v>
      </c>
      <c r="AD134" s="77" t="str">
        <f>IF(A134="","",(IF(ISBLANK('Trust - Frontsheet'!F9),"",'Trust - Frontsheet'!F9)))</f>
        <v/>
      </c>
    </row>
    <row r="135" spans="1:30" s="77" customFormat="1" x14ac:dyDescent="0.25">
      <c r="A135" s="77" t="str">
        <f>IF('Trust - Frontsheet'!D147=0,"",IF('Trust - Frontsheet'!D147="","",'Trust - Frontsheet'!D147))</f>
        <v/>
      </c>
      <c r="B135" s="77" t="str">
        <f>IF(ISBLANK('Trust - Frontsheet'!E147),"",'Trust - Frontsheet'!E147)</f>
        <v/>
      </c>
      <c r="C135" s="77" t="str">
        <f>IF(ISBLANK('Trust - Frontsheet'!F147),"","'" &amp; 'Trust - Frontsheet'!F147 &amp; "'")</f>
        <v/>
      </c>
      <c r="D135" s="77" t="str">
        <f>IF(ISBLANK('Trust - Frontsheet'!G147),"",'Trust - Frontsheet'!G147)</f>
        <v/>
      </c>
      <c r="E135" s="77" t="str">
        <f>IF(ISBLANK('Trust - Frontsheet'!H147),"",'Trust - Frontsheet'!H147)</f>
        <v/>
      </c>
      <c r="F135" s="77">
        <f>'Trust - Frontsheet'!I147</f>
        <v>0</v>
      </c>
      <c r="G135" s="77">
        <f>'Trust - Frontsheet'!J147</f>
        <v>0</v>
      </c>
      <c r="H135" s="77">
        <f>'Trust - Frontsheet'!K147</f>
        <v>0</v>
      </c>
      <c r="I135" s="77">
        <f>'Trust - Frontsheet'!L147</f>
        <v>0</v>
      </c>
      <c r="J135" s="77">
        <f>'Trust - Frontsheet'!M147</f>
        <v>0</v>
      </c>
      <c r="K135" s="77">
        <f>'Trust - Frontsheet'!N147</f>
        <v>0</v>
      </c>
      <c r="L135" s="77">
        <f>'Trust - Frontsheet'!O147</f>
        <v>0</v>
      </c>
      <c r="M135" s="77">
        <f>'Trust - Frontsheet'!P147</f>
        <v>0</v>
      </c>
      <c r="N135" s="77">
        <f>'Trust - Frontsheet'!Q147</f>
        <v>0</v>
      </c>
      <c r="O135" s="77">
        <f>'Trust - Frontsheet'!R147</f>
        <v>0</v>
      </c>
      <c r="P135" s="77">
        <f>'Trust - Frontsheet'!S147</f>
        <v>0</v>
      </c>
      <c r="Q135" s="77">
        <f>'Trust - Frontsheet'!T147</f>
        <v>0</v>
      </c>
      <c r="R135" s="77">
        <f>IF(OR('Trust - Frontsheet'!AA147="",'Trust - Frontsheet'!AA147="-"),0,('Trust - Frontsheet'!AA147))</f>
        <v>0</v>
      </c>
      <c r="S135" s="77">
        <f>IF(OR('Trust - Frontsheet'!AB147="",'Trust - Frontsheet'!AB147="-"),0,('Trust - Frontsheet'!AB147))</f>
        <v>0</v>
      </c>
      <c r="T135" s="77">
        <f>IF(OR('Trust - Frontsheet'!AC147="",'Trust - Frontsheet'!AC147="-"),0,('Trust - Frontsheet'!AC147))</f>
        <v>0</v>
      </c>
      <c r="U135" s="77">
        <f>IF(OR('Trust - Frontsheet'!AD147="",'Trust - Frontsheet'!AD147="-"),0,('Trust - Frontsheet'!AD147))</f>
        <v>0</v>
      </c>
      <c r="V135" s="77">
        <f>IF(OR('Trust - Frontsheet'!AE147="",'Trust - Frontsheet'!AE147="-"),0,('Trust - Frontsheet'!AE147))</f>
        <v>0</v>
      </c>
      <c r="W135" s="77">
        <f>IF(OR('Trust - Frontsheet'!AF147="",'Trust - Frontsheet'!AF147="-"),0,('Trust - Frontsheet'!AF147))</f>
        <v>0</v>
      </c>
      <c r="X135" s="77">
        <f>'Trust - Frontsheet'!U147</f>
        <v>0</v>
      </c>
      <c r="Y135" s="77">
        <f>IF(OR('Trust - Frontsheet'!V147="",'Trust - Frontsheet'!V147="-"),0,('Trust - Frontsheet'!V147))</f>
        <v>0</v>
      </c>
      <c r="Z135" s="77">
        <f>IF(OR('Trust - Frontsheet'!W147="",'Trust - Frontsheet'!W147="-"),0,('Trust - Frontsheet'!W147))</f>
        <v>0</v>
      </c>
      <c r="AA135" s="77">
        <f>IF(OR('Trust - Frontsheet'!X147="",'Trust - Frontsheet'!X147="-"),0,('Trust - Frontsheet'!X147))</f>
        <v>0</v>
      </c>
      <c r="AB135" s="77">
        <f>IF(OR('Trust - Frontsheet'!Y147="",'Trust - Frontsheet'!Y147="-"),0,('Trust - Frontsheet'!Y147))</f>
        <v>0</v>
      </c>
      <c r="AC135" s="77">
        <f>IF(OR('Trust - Frontsheet'!Z147="",'Trust - Frontsheet'!Z147="-"),0,('Trust - Frontsheet'!Z147))</f>
        <v>0</v>
      </c>
      <c r="AD135" s="77" t="str">
        <f>IF(A135="","",(IF(ISBLANK('Trust - Frontsheet'!F9),"",'Trust - Frontsheet'!F9)))</f>
        <v/>
      </c>
    </row>
    <row r="136" spans="1:30" s="77" customFormat="1" x14ac:dyDescent="0.25">
      <c r="A136" s="77" t="str">
        <f>IF('Trust - Frontsheet'!D148=0,"",IF('Trust - Frontsheet'!D148="","",'Trust - Frontsheet'!D148))</f>
        <v/>
      </c>
      <c r="B136" s="77" t="str">
        <f>IF(ISBLANK('Trust - Frontsheet'!E148),"",'Trust - Frontsheet'!E148)</f>
        <v/>
      </c>
      <c r="C136" s="77" t="str">
        <f>IF(ISBLANK('Trust - Frontsheet'!F148),"","'" &amp; 'Trust - Frontsheet'!F148 &amp; "'")</f>
        <v/>
      </c>
      <c r="D136" s="77" t="str">
        <f>IF(ISBLANK('Trust - Frontsheet'!G148),"",'Trust - Frontsheet'!G148)</f>
        <v/>
      </c>
      <c r="E136" s="77" t="str">
        <f>IF(ISBLANK('Trust - Frontsheet'!H148),"",'Trust - Frontsheet'!H148)</f>
        <v/>
      </c>
      <c r="F136" s="77">
        <f>'Trust - Frontsheet'!I148</f>
        <v>0</v>
      </c>
      <c r="G136" s="77">
        <f>'Trust - Frontsheet'!J148</f>
        <v>0</v>
      </c>
      <c r="H136" s="77">
        <f>'Trust - Frontsheet'!K148</f>
        <v>0</v>
      </c>
      <c r="I136" s="77">
        <f>'Trust - Frontsheet'!L148</f>
        <v>0</v>
      </c>
      <c r="J136" s="77">
        <f>'Trust - Frontsheet'!M148</f>
        <v>0</v>
      </c>
      <c r="K136" s="77">
        <f>'Trust - Frontsheet'!N148</f>
        <v>0</v>
      </c>
      <c r="L136" s="77">
        <f>'Trust - Frontsheet'!O148</f>
        <v>0</v>
      </c>
      <c r="M136" s="77">
        <f>'Trust - Frontsheet'!P148</f>
        <v>0</v>
      </c>
      <c r="N136" s="77">
        <f>'Trust - Frontsheet'!Q148</f>
        <v>0</v>
      </c>
      <c r="O136" s="77">
        <f>'Trust - Frontsheet'!R148</f>
        <v>0</v>
      </c>
      <c r="P136" s="77">
        <f>'Trust - Frontsheet'!S148</f>
        <v>0</v>
      </c>
      <c r="Q136" s="77">
        <f>'Trust - Frontsheet'!T148</f>
        <v>0</v>
      </c>
      <c r="R136" s="77">
        <f>IF(OR('Trust - Frontsheet'!AA148="",'Trust - Frontsheet'!AA148="-"),0,('Trust - Frontsheet'!AA148))</f>
        <v>0</v>
      </c>
      <c r="S136" s="77">
        <f>IF(OR('Trust - Frontsheet'!AB148="",'Trust - Frontsheet'!AB148="-"),0,('Trust - Frontsheet'!AB148))</f>
        <v>0</v>
      </c>
      <c r="T136" s="77">
        <f>IF(OR('Trust - Frontsheet'!AC148="",'Trust - Frontsheet'!AC148="-"),0,('Trust - Frontsheet'!AC148))</f>
        <v>0</v>
      </c>
      <c r="U136" s="77">
        <f>IF(OR('Trust - Frontsheet'!AD148="",'Trust - Frontsheet'!AD148="-"),0,('Trust - Frontsheet'!AD148))</f>
        <v>0</v>
      </c>
      <c r="V136" s="77">
        <f>IF(OR('Trust - Frontsheet'!AE148="",'Trust - Frontsheet'!AE148="-"),0,('Trust - Frontsheet'!AE148))</f>
        <v>0</v>
      </c>
      <c r="W136" s="77">
        <f>IF(OR('Trust - Frontsheet'!AF148="",'Trust - Frontsheet'!AF148="-"),0,('Trust - Frontsheet'!AF148))</f>
        <v>0</v>
      </c>
      <c r="X136" s="77">
        <f>'Trust - Frontsheet'!U148</f>
        <v>0</v>
      </c>
      <c r="Y136" s="77">
        <f>IF(OR('Trust - Frontsheet'!V148="",'Trust - Frontsheet'!V148="-"),0,('Trust - Frontsheet'!V148))</f>
        <v>0</v>
      </c>
      <c r="Z136" s="77">
        <f>IF(OR('Trust - Frontsheet'!W148="",'Trust - Frontsheet'!W148="-"),0,('Trust - Frontsheet'!W148))</f>
        <v>0</v>
      </c>
      <c r="AA136" s="77">
        <f>IF(OR('Trust - Frontsheet'!X148="",'Trust - Frontsheet'!X148="-"),0,('Trust - Frontsheet'!X148))</f>
        <v>0</v>
      </c>
      <c r="AB136" s="77">
        <f>IF(OR('Trust - Frontsheet'!Y148="",'Trust - Frontsheet'!Y148="-"),0,('Trust - Frontsheet'!Y148))</f>
        <v>0</v>
      </c>
      <c r="AC136" s="77">
        <f>IF(OR('Trust - Frontsheet'!Z148="",'Trust - Frontsheet'!Z148="-"),0,('Trust - Frontsheet'!Z148))</f>
        <v>0</v>
      </c>
      <c r="AD136" s="77" t="str">
        <f>IF(A136="","",(IF(ISBLANK('Trust - Frontsheet'!F9),"",'Trust - Frontsheet'!F9)))</f>
        <v/>
      </c>
    </row>
    <row r="137" spans="1:30" s="77" customFormat="1" x14ac:dyDescent="0.25">
      <c r="A137" s="77" t="str">
        <f>IF('Trust - Frontsheet'!D149=0,"",IF('Trust - Frontsheet'!D149="","",'Trust - Frontsheet'!D149))</f>
        <v/>
      </c>
      <c r="B137" s="77" t="str">
        <f>IF(ISBLANK('Trust - Frontsheet'!E149),"",'Trust - Frontsheet'!E149)</f>
        <v/>
      </c>
      <c r="C137" s="77" t="str">
        <f>IF(ISBLANK('Trust - Frontsheet'!F149),"","'" &amp; 'Trust - Frontsheet'!F149 &amp; "'")</f>
        <v/>
      </c>
      <c r="D137" s="77" t="str">
        <f>IF(ISBLANK('Trust - Frontsheet'!G149),"",'Trust - Frontsheet'!G149)</f>
        <v/>
      </c>
      <c r="E137" s="77" t="str">
        <f>IF(ISBLANK('Trust - Frontsheet'!H149),"",'Trust - Frontsheet'!H149)</f>
        <v/>
      </c>
      <c r="F137" s="77">
        <f>'Trust - Frontsheet'!I149</f>
        <v>0</v>
      </c>
      <c r="G137" s="77">
        <f>'Trust - Frontsheet'!J149</f>
        <v>0</v>
      </c>
      <c r="H137" s="77">
        <f>'Trust - Frontsheet'!K149</f>
        <v>0</v>
      </c>
      <c r="I137" s="77">
        <f>'Trust - Frontsheet'!L149</f>
        <v>0</v>
      </c>
      <c r="J137" s="77">
        <f>'Trust - Frontsheet'!M149</f>
        <v>0</v>
      </c>
      <c r="K137" s="77">
        <f>'Trust - Frontsheet'!N149</f>
        <v>0</v>
      </c>
      <c r="L137" s="77">
        <f>'Trust - Frontsheet'!O149</f>
        <v>0</v>
      </c>
      <c r="M137" s="77">
        <f>'Trust - Frontsheet'!P149</f>
        <v>0</v>
      </c>
      <c r="N137" s="77">
        <f>'Trust - Frontsheet'!Q149</f>
        <v>0</v>
      </c>
      <c r="O137" s="77">
        <f>'Trust - Frontsheet'!R149</f>
        <v>0</v>
      </c>
      <c r="P137" s="77">
        <f>'Trust - Frontsheet'!S149</f>
        <v>0</v>
      </c>
      <c r="Q137" s="77">
        <f>'Trust - Frontsheet'!T149</f>
        <v>0</v>
      </c>
      <c r="R137" s="77">
        <f>IF(OR('Trust - Frontsheet'!AA149="",'Trust - Frontsheet'!AA149="-"),0,('Trust - Frontsheet'!AA149))</f>
        <v>0</v>
      </c>
      <c r="S137" s="77">
        <f>IF(OR('Trust - Frontsheet'!AB149="",'Trust - Frontsheet'!AB149="-"),0,('Trust - Frontsheet'!AB149))</f>
        <v>0</v>
      </c>
      <c r="T137" s="77">
        <f>IF(OR('Trust - Frontsheet'!AC149="",'Trust - Frontsheet'!AC149="-"),0,('Trust - Frontsheet'!AC149))</f>
        <v>0</v>
      </c>
      <c r="U137" s="77">
        <f>IF(OR('Trust - Frontsheet'!AD149="",'Trust - Frontsheet'!AD149="-"),0,('Trust - Frontsheet'!AD149))</f>
        <v>0</v>
      </c>
      <c r="V137" s="77">
        <f>IF(OR('Trust - Frontsheet'!AE149="",'Trust - Frontsheet'!AE149="-"),0,('Trust - Frontsheet'!AE149))</f>
        <v>0</v>
      </c>
      <c r="W137" s="77">
        <f>IF(OR('Trust - Frontsheet'!AF149="",'Trust - Frontsheet'!AF149="-"),0,('Trust - Frontsheet'!AF149))</f>
        <v>0</v>
      </c>
      <c r="X137" s="77">
        <f>'Trust - Frontsheet'!U149</f>
        <v>0</v>
      </c>
      <c r="Y137" s="77">
        <f>IF(OR('Trust - Frontsheet'!V149="",'Trust - Frontsheet'!V149="-"),0,('Trust - Frontsheet'!V149))</f>
        <v>0</v>
      </c>
      <c r="Z137" s="77">
        <f>IF(OR('Trust - Frontsheet'!W149="",'Trust - Frontsheet'!W149="-"),0,('Trust - Frontsheet'!W149))</f>
        <v>0</v>
      </c>
      <c r="AA137" s="77">
        <f>IF(OR('Trust - Frontsheet'!X149="",'Trust - Frontsheet'!X149="-"),0,('Trust - Frontsheet'!X149))</f>
        <v>0</v>
      </c>
      <c r="AB137" s="77">
        <f>IF(OR('Trust - Frontsheet'!Y149="",'Trust - Frontsheet'!Y149="-"),0,('Trust - Frontsheet'!Y149))</f>
        <v>0</v>
      </c>
      <c r="AC137" s="77">
        <f>IF(OR('Trust - Frontsheet'!Z149="",'Trust - Frontsheet'!Z149="-"),0,('Trust - Frontsheet'!Z149))</f>
        <v>0</v>
      </c>
      <c r="AD137" s="77" t="str">
        <f>IF(A137="","",(IF(ISBLANK('Trust - Frontsheet'!F9),"",'Trust - Frontsheet'!F9)))</f>
        <v/>
      </c>
    </row>
    <row r="138" spans="1:30" s="77" customFormat="1" x14ac:dyDescent="0.25">
      <c r="A138" s="77" t="str">
        <f>IF('Trust - Frontsheet'!D150=0,"",IF('Trust - Frontsheet'!D150="","",'Trust - Frontsheet'!D150))</f>
        <v/>
      </c>
      <c r="B138" s="77" t="str">
        <f>IF(ISBLANK('Trust - Frontsheet'!E150),"",'Trust - Frontsheet'!E150)</f>
        <v/>
      </c>
      <c r="C138" s="77" t="str">
        <f>IF(ISBLANK('Trust - Frontsheet'!F150),"","'" &amp; 'Trust - Frontsheet'!F150 &amp; "'")</f>
        <v/>
      </c>
      <c r="D138" s="77" t="str">
        <f>IF(ISBLANK('Trust - Frontsheet'!G150),"",'Trust - Frontsheet'!G150)</f>
        <v/>
      </c>
      <c r="E138" s="77" t="str">
        <f>IF(ISBLANK('Trust - Frontsheet'!H150),"",'Trust - Frontsheet'!H150)</f>
        <v/>
      </c>
      <c r="F138" s="77">
        <f>'Trust - Frontsheet'!I150</f>
        <v>0</v>
      </c>
      <c r="G138" s="77">
        <f>'Trust - Frontsheet'!J150</f>
        <v>0</v>
      </c>
      <c r="H138" s="77">
        <f>'Trust - Frontsheet'!K150</f>
        <v>0</v>
      </c>
      <c r="I138" s="77">
        <f>'Trust - Frontsheet'!L150</f>
        <v>0</v>
      </c>
      <c r="J138" s="77">
        <f>'Trust - Frontsheet'!M150</f>
        <v>0</v>
      </c>
      <c r="K138" s="77">
        <f>'Trust - Frontsheet'!N150</f>
        <v>0</v>
      </c>
      <c r="L138" s="77">
        <f>'Trust - Frontsheet'!O150</f>
        <v>0</v>
      </c>
      <c r="M138" s="77">
        <f>'Trust - Frontsheet'!P150</f>
        <v>0</v>
      </c>
      <c r="N138" s="77">
        <f>'Trust - Frontsheet'!Q150</f>
        <v>0</v>
      </c>
      <c r="O138" s="77">
        <f>'Trust - Frontsheet'!R150</f>
        <v>0</v>
      </c>
      <c r="P138" s="77">
        <f>'Trust - Frontsheet'!S150</f>
        <v>0</v>
      </c>
      <c r="Q138" s="77">
        <f>'Trust - Frontsheet'!T150</f>
        <v>0</v>
      </c>
      <c r="R138" s="77">
        <f>IF(OR('Trust - Frontsheet'!AA150="",'Trust - Frontsheet'!AA150="-"),0,('Trust - Frontsheet'!AA150))</f>
        <v>0</v>
      </c>
      <c r="S138" s="77">
        <f>IF(OR('Trust - Frontsheet'!AB150="",'Trust - Frontsheet'!AB150="-"),0,('Trust - Frontsheet'!AB150))</f>
        <v>0</v>
      </c>
      <c r="T138" s="77">
        <f>IF(OR('Trust - Frontsheet'!AC150="",'Trust - Frontsheet'!AC150="-"),0,('Trust - Frontsheet'!AC150))</f>
        <v>0</v>
      </c>
      <c r="U138" s="77">
        <f>IF(OR('Trust - Frontsheet'!AD150="",'Trust - Frontsheet'!AD150="-"),0,('Trust - Frontsheet'!AD150))</f>
        <v>0</v>
      </c>
      <c r="V138" s="77">
        <f>IF(OR('Trust - Frontsheet'!AE150="",'Trust - Frontsheet'!AE150="-"),0,('Trust - Frontsheet'!AE150))</f>
        <v>0</v>
      </c>
      <c r="W138" s="77">
        <f>IF(OR('Trust - Frontsheet'!AF150="",'Trust - Frontsheet'!AF150="-"),0,('Trust - Frontsheet'!AF150))</f>
        <v>0</v>
      </c>
      <c r="X138" s="77">
        <f>'Trust - Frontsheet'!U150</f>
        <v>0</v>
      </c>
      <c r="Y138" s="77">
        <f>IF(OR('Trust - Frontsheet'!V150="",'Trust - Frontsheet'!V150="-"),0,('Trust - Frontsheet'!V150))</f>
        <v>0</v>
      </c>
      <c r="Z138" s="77">
        <f>IF(OR('Trust - Frontsheet'!W150="",'Trust - Frontsheet'!W150="-"),0,('Trust - Frontsheet'!W150))</f>
        <v>0</v>
      </c>
      <c r="AA138" s="77">
        <f>IF(OR('Trust - Frontsheet'!X150="",'Trust - Frontsheet'!X150="-"),0,('Trust - Frontsheet'!X150))</f>
        <v>0</v>
      </c>
      <c r="AB138" s="77">
        <f>IF(OR('Trust - Frontsheet'!Y150="",'Trust - Frontsheet'!Y150="-"),0,('Trust - Frontsheet'!Y150))</f>
        <v>0</v>
      </c>
      <c r="AC138" s="77">
        <f>IF(OR('Trust - Frontsheet'!Z150="",'Trust - Frontsheet'!Z150="-"),0,('Trust - Frontsheet'!Z150))</f>
        <v>0</v>
      </c>
      <c r="AD138" s="77" t="str">
        <f>IF(A138="","",(IF(ISBLANK('Trust - Frontsheet'!F9),"",'Trust - Frontsheet'!F9)))</f>
        <v/>
      </c>
    </row>
    <row r="139" spans="1:30" s="77" customFormat="1" x14ac:dyDescent="0.25">
      <c r="A139" s="77" t="str">
        <f>IF('Trust - Frontsheet'!D151=0,"",IF('Trust - Frontsheet'!D151="","",'Trust - Frontsheet'!D151))</f>
        <v/>
      </c>
      <c r="B139" s="77" t="str">
        <f>IF(ISBLANK('Trust - Frontsheet'!E151),"",'Trust - Frontsheet'!E151)</f>
        <v/>
      </c>
      <c r="C139" s="77" t="str">
        <f>IF(ISBLANK('Trust - Frontsheet'!F151),"","'" &amp; 'Trust - Frontsheet'!F151 &amp; "'")</f>
        <v/>
      </c>
      <c r="D139" s="77" t="str">
        <f>IF(ISBLANK('Trust - Frontsheet'!G151),"",'Trust - Frontsheet'!G151)</f>
        <v/>
      </c>
      <c r="E139" s="77" t="str">
        <f>IF(ISBLANK('Trust - Frontsheet'!H151),"",'Trust - Frontsheet'!H151)</f>
        <v/>
      </c>
      <c r="F139" s="77">
        <f>'Trust - Frontsheet'!I151</f>
        <v>0</v>
      </c>
      <c r="G139" s="77">
        <f>'Trust - Frontsheet'!J151</f>
        <v>0</v>
      </c>
      <c r="H139" s="77">
        <f>'Trust - Frontsheet'!K151</f>
        <v>0</v>
      </c>
      <c r="I139" s="77">
        <f>'Trust - Frontsheet'!L151</f>
        <v>0</v>
      </c>
      <c r="J139" s="77">
        <f>'Trust - Frontsheet'!M151</f>
        <v>0</v>
      </c>
      <c r="K139" s="77">
        <f>'Trust - Frontsheet'!N151</f>
        <v>0</v>
      </c>
      <c r="L139" s="77">
        <f>'Trust - Frontsheet'!O151</f>
        <v>0</v>
      </c>
      <c r="M139" s="77">
        <f>'Trust - Frontsheet'!P151</f>
        <v>0</v>
      </c>
      <c r="N139" s="77">
        <f>'Trust - Frontsheet'!Q151</f>
        <v>0</v>
      </c>
      <c r="O139" s="77">
        <f>'Trust - Frontsheet'!R151</f>
        <v>0</v>
      </c>
      <c r="P139" s="77">
        <f>'Trust - Frontsheet'!S151</f>
        <v>0</v>
      </c>
      <c r="Q139" s="77">
        <f>'Trust - Frontsheet'!T151</f>
        <v>0</v>
      </c>
      <c r="R139" s="77">
        <f>IF(OR('Trust - Frontsheet'!AA151="",'Trust - Frontsheet'!AA151="-"),0,('Trust - Frontsheet'!AA151))</f>
        <v>0</v>
      </c>
      <c r="S139" s="77">
        <f>IF(OR('Trust - Frontsheet'!AB151="",'Trust - Frontsheet'!AB151="-"),0,('Trust - Frontsheet'!AB151))</f>
        <v>0</v>
      </c>
      <c r="T139" s="77">
        <f>IF(OR('Trust - Frontsheet'!AC151="",'Trust - Frontsheet'!AC151="-"),0,('Trust - Frontsheet'!AC151))</f>
        <v>0</v>
      </c>
      <c r="U139" s="77">
        <f>IF(OR('Trust - Frontsheet'!AD151="",'Trust - Frontsheet'!AD151="-"),0,('Trust - Frontsheet'!AD151))</f>
        <v>0</v>
      </c>
      <c r="V139" s="77">
        <f>IF(OR('Trust - Frontsheet'!AE151="",'Trust - Frontsheet'!AE151="-"),0,('Trust - Frontsheet'!AE151))</f>
        <v>0</v>
      </c>
      <c r="W139" s="77">
        <f>IF(OR('Trust - Frontsheet'!AF151="",'Trust - Frontsheet'!AF151="-"),0,('Trust - Frontsheet'!AF151))</f>
        <v>0</v>
      </c>
      <c r="X139" s="77">
        <f>'Trust - Frontsheet'!U151</f>
        <v>0</v>
      </c>
      <c r="Y139" s="77">
        <f>IF(OR('Trust - Frontsheet'!V151="",'Trust - Frontsheet'!V151="-"),0,('Trust - Frontsheet'!V151))</f>
        <v>0</v>
      </c>
      <c r="Z139" s="77">
        <f>IF(OR('Trust - Frontsheet'!W151="",'Trust - Frontsheet'!W151="-"),0,('Trust - Frontsheet'!W151))</f>
        <v>0</v>
      </c>
      <c r="AA139" s="77">
        <f>IF(OR('Trust - Frontsheet'!X151="",'Trust - Frontsheet'!X151="-"),0,('Trust - Frontsheet'!X151))</f>
        <v>0</v>
      </c>
      <c r="AB139" s="77">
        <f>IF(OR('Trust - Frontsheet'!Y151="",'Trust - Frontsheet'!Y151="-"),0,('Trust - Frontsheet'!Y151))</f>
        <v>0</v>
      </c>
      <c r="AC139" s="77">
        <f>IF(OR('Trust - Frontsheet'!Z151="",'Trust - Frontsheet'!Z151="-"),0,('Trust - Frontsheet'!Z151))</f>
        <v>0</v>
      </c>
      <c r="AD139" s="77" t="str">
        <f>IF(A139="","",(IF(ISBLANK('Trust - Frontsheet'!F9),"",'Trust - Frontsheet'!F9)))</f>
        <v/>
      </c>
    </row>
    <row r="140" spans="1:30" s="77" customFormat="1" x14ac:dyDescent="0.25">
      <c r="A140" s="77" t="str">
        <f>IF('Trust - Frontsheet'!D152=0,"",IF('Trust - Frontsheet'!D152="","",'Trust - Frontsheet'!D152))</f>
        <v/>
      </c>
      <c r="B140" s="77" t="str">
        <f>IF(ISBLANK('Trust - Frontsheet'!E152),"",'Trust - Frontsheet'!E152)</f>
        <v/>
      </c>
      <c r="C140" s="77" t="str">
        <f>IF(ISBLANK('Trust - Frontsheet'!F152),"","'" &amp; 'Trust - Frontsheet'!F152 &amp; "'")</f>
        <v/>
      </c>
      <c r="D140" s="77" t="str">
        <f>IF(ISBLANK('Trust - Frontsheet'!G152),"",'Trust - Frontsheet'!G152)</f>
        <v/>
      </c>
      <c r="E140" s="77" t="str">
        <f>IF(ISBLANK('Trust - Frontsheet'!H152),"",'Trust - Frontsheet'!H152)</f>
        <v/>
      </c>
      <c r="F140" s="77">
        <f>'Trust - Frontsheet'!I152</f>
        <v>0</v>
      </c>
      <c r="G140" s="77">
        <f>'Trust - Frontsheet'!J152</f>
        <v>0</v>
      </c>
      <c r="H140" s="77">
        <f>'Trust - Frontsheet'!K152</f>
        <v>0</v>
      </c>
      <c r="I140" s="77">
        <f>'Trust - Frontsheet'!L152</f>
        <v>0</v>
      </c>
      <c r="J140" s="77">
        <f>'Trust - Frontsheet'!M152</f>
        <v>0</v>
      </c>
      <c r="K140" s="77">
        <f>'Trust - Frontsheet'!N152</f>
        <v>0</v>
      </c>
      <c r="L140" s="77">
        <f>'Trust - Frontsheet'!O152</f>
        <v>0</v>
      </c>
      <c r="M140" s="77">
        <f>'Trust - Frontsheet'!P152</f>
        <v>0</v>
      </c>
      <c r="N140" s="77">
        <f>'Trust - Frontsheet'!Q152</f>
        <v>0</v>
      </c>
      <c r="O140" s="77">
        <f>'Trust - Frontsheet'!R152</f>
        <v>0</v>
      </c>
      <c r="P140" s="77">
        <f>'Trust - Frontsheet'!S152</f>
        <v>0</v>
      </c>
      <c r="Q140" s="77">
        <f>'Trust - Frontsheet'!T152</f>
        <v>0</v>
      </c>
      <c r="R140" s="77">
        <f>IF(OR('Trust - Frontsheet'!AA152="",'Trust - Frontsheet'!AA152="-"),0,('Trust - Frontsheet'!AA152))</f>
        <v>0</v>
      </c>
      <c r="S140" s="77">
        <f>IF(OR('Trust - Frontsheet'!AB152="",'Trust - Frontsheet'!AB152="-"),0,('Trust - Frontsheet'!AB152))</f>
        <v>0</v>
      </c>
      <c r="T140" s="77">
        <f>IF(OR('Trust - Frontsheet'!AC152="",'Trust - Frontsheet'!AC152="-"),0,('Trust - Frontsheet'!AC152))</f>
        <v>0</v>
      </c>
      <c r="U140" s="77">
        <f>IF(OR('Trust - Frontsheet'!AD152="",'Trust - Frontsheet'!AD152="-"),0,('Trust - Frontsheet'!AD152))</f>
        <v>0</v>
      </c>
      <c r="V140" s="77">
        <f>IF(OR('Trust - Frontsheet'!AE152="",'Trust - Frontsheet'!AE152="-"),0,('Trust - Frontsheet'!AE152))</f>
        <v>0</v>
      </c>
      <c r="W140" s="77">
        <f>IF(OR('Trust - Frontsheet'!AF152="",'Trust - Frontsheet'!AF152="-"),0,('Trust - Frontsheet'!AF152))</f>
        <v>0</v>
      </c>
      <c r="X140" s="77">
        <f>'Trust - Frontsheet'!U152</f>
        <v>0</v>
      </c>
      <c r="Y140" s="77">
        <f>IF(OR('Trust - Frontsheet'!V152="",'Trust - Frontsheet'!V152="-"),0,('Trust - Frontsheet'!V152))</f>
        <v>0</v>
      </c>
      <c r="Z140" s="77">
        <f>IF(OR('Trust - Frontsheet'!W152="",'Trust - Frontsheet'!W152="-"),0,('Trust - Frontsheet'!W152))</f>
        <v>0</v>
      </c>
      <c r="AA140" s="77">
        <f>IF(OR('Trust - Frontsheet'!X152="",'Trust - Frontsheet'!X152="-"),0,('Trust - Frontsheet'!X152))</f>
        <v>0</v>
      </c>
      <c r="AB140" s="77">
        <f>IF(OR('Trust - Frontsheet'!Y152="",'Trust - Frontsheet'!Y152="-"),0,('Trust - Frontsheet'!Y152))</f>
        <v>0</v>
      </c>
      <c r="AC140" s="77">
        <f>IF(OR('Trust - Frontsheet'!Z152="",'Trust - Frontsheet'!Z152="-"),0,('Trust - Frontsheet'!Z152))</f>
        <v>0</v>
      </c>
      <c r="AD140" s="77" t="str">
        <f>IF(A140="","",(IF(ISBLANK('Trust - Frontsheet'!F9),"",'Trust - Frontsheet'!F9)))</f>
        <v/>
      </c>
    </row>
    <row r="141" spans="1:30" s="77" customFormat="1" x14ac:dyDescent="0.25">
      <c r="A141" s="77" t="str">
        <f>IF('Trust - Frontsheet'!D153=0,"",IF('Trust - Frontsheet'!D153="","",'Trust - Frontsheet'!D153))</f>
        <v/>
      </c>
      <c r="B141" s="77" t="str">
        <f>IF(ISBLANK('Trust - Frontsheet'!E153),"",'Trust - Frontsheet'!E153)</f>
        <v/>
      </c>
      <c r="C141" s="77" t="str">
        <f>IF(ISBLANK('Trust - Frontsheet'!F153),"","'" &amp; 'Trust - Frontsheet'!F153 &amp; "'")</f>
        <v/>
      </c>
      <c r="D141" s="77" t="str">
        <f>IF(ISBLANK('Trust - Frontsheet'!G153),"",'Trust - Frontsheet'!G153)</f>
        <v/>
      </c>
      <c r="E141" s="77" t="str">
        <f>IF(ISBLANK('Trust - Frontsheet'!H153),"",'Trust - Frontsheet'!H153)</f>
        <v/>
      </c>
      <c r="F141" s="77">
        <f>'Trust - Frontsheet'!I153</f>
        <v>0</v>
      </c>
      <c r="G141" s="77">
        <f>'Trust - Frontsheet'!J153</f>
        <v>0</v>
      </c>
      <c r="H141" s="77">
        <f>'Trust - Frontsheet'!K153</f>
        <v>0</v>
      </c>
      <c r="I141" s="77">
        <f>'Trust - Frontsheet'!L153</f>
        <v>0</v>
      </c>
      <c r="J141" s="77">
        <f>'Trust - Frontsheet'!M153</f>
        <v>0</v>
      </c>
      <c r="K141" s="77">
        <f>'Trust - Frontsheet'!N153</f>
        <v>0</v>
      </c>
      <c r="L141" s="77">
        <f>'Trust - Frontsheet'!O153</f>
        <v>0</v>
      </c>
      <c r="M141" s="77">
        <f>'Trust - Frontsheet'!P153</f>
        <v>0</v>
      </c>
      <c r="N141" s="77">
        <f>'Trust - Frontsheet'!Q153</f>
        <v>0</v>
      </c>
      <c r="O141" s="77">
        <f>'Trust - Frontsheet'!R153</f>
        <v>0</v>
      </c>
      <c r="P141" s="77">
        <f>'Trust - Frontsheet'!S153</f>
        <v>0</v>
      </c>
      <c r="Q141" s="77">
        <f>'Trust - Frontsheet'!T153</f>
        <v>0</v>
      </c>
      <c r="R141" s="77">
        <f>IF(OR('Trust - Frontsheet'!AA153="",'Trust - Frontsheet'!AA153="-"),0,('Trust - Frontsheet'!AA153))</f>
        <v>0</v>
      </c>
      <c r="S141" s="77">
        <f>IF(OR('Trust - Frontsheet'!AB153="",'Trust - Frontsheet'!AB153="-"),0,('Trust - Frontsheet'!AB153))</f>
        <v>0</v>
      </c>
      <c r="T141" s="77">
        <f>IF(OR('Trust - Frontsheet'!AC153="",'Trust - Frontsheet'!AC153="-"),0,('Trust - Frontsheet'!AC153))</f>
        <v>0</v>
      </c>
      <c r="U141" s="77">
        <f>IF(OR('Trust - Frontsheet'!AD153="",'Trust - Frontsheet'!AD153="-"),0,('Trust - Frontsheet'!AD153))</f>
        <v>0</v>
      </c>
      <c r="V141" s="77">
        <f>IF(OR('Trust - Frontsheet'!AE153="",'Trust - Frontsheet'!AE153="-"),0,('Trust - Frontsheet'!AE153))</f>
        <v>0</v>
      </c>
      <c r="W141" s="77">
        <f>IF(OR('Trust - Frontsheet'!AF153="",'Trust - Frontsheet'!AF153="-"),0,('Trust - Frontsheet'!AF153))</f>
        <v>0</v>
      </c>
      <c r="X141" s="77">
        <f>'Trust - Frontsheet'!U153</f>
        <v>0</v>
      </c>
      <c r="Y141" s="77">
        <f>IF(OR('Trust - Frontsheet'!V153="",'Trust - Frontsheet'!V153="-"),0,('Trust - Frontsheet'!V153))</f>
        <v>0</v>
      </c>
      <c r="Z141" s="77">
        <f>IF(OR('Trust - Frontsheet'!W153="",'Trust - Frontsheet'!W153="-"),0,('Trust - Frontsheet'!W153))</f>
        <v>0</v>
      </c>
      <c r="AA141" s="77">
        <f>IF(OR('Trust - Frontsheet'!X153="",'Trust - Frontsheet'!X153="-"),0,('Trust - Frontsheet'!X153))</f>
        <v>0</v>
      </c>
      <c r="AB141" s="77">
        <f>IF(OR('Trust - Frontsheet'!Y153="",'Trust - Frontsheet'!Y153="-"),0,('Trust - Frontsheet'!Y153))</f>
        <v>0</v>
      </c>
      <c r="AC141" s="77">
        <f>IF(OR('Trust - Frontsheet'!Z153="",'Trust - Frontsheet'!Z153="-"),0,('Trust - Frontsheet'!Z153))</f>
        <v>0</v>
      </c>
      <c r="AD141" s="77" t="str">
        <f>IF(A141="","",(IF(ISBLANK('Trust - Frontsheet'!F9),"",'Trust - Frontsheet'!F9)))</f>
        <v/>
      </c>
    </row>
    <row r="142" spans="1:30" s="77" customFormat="1" x14ac:dyDescent="0.25">
      <c r="A142" s="77" t="str">
        <f>IF('Trust - Frontsheet'!D154=0,"",IF('Trust - Frontsheet'!D154="","",'Trust - Frontsheet'!D154))</f>
        <v/>
      </c>
      <c r="B142" s="77" t="str">
        <f>IF(ISBLANK('Trust - Frontsheet'!E154),"",'Trust - Frontsheet'!E154)</f>
        <v/>
      </c>
      <c r="C142" s="77" t="str">
        <f>IF(ISBLANK('Trust - Frontsheet'!F154),"","'" &amp; 'Trust - Frontsheet'!F154 &amp; "'")</f>
        <v/>
      </c>
      <c r="D142" s="77" t="str">
        <f>IF(ISBLANK('Trust - Frontsheet'!G154),"",'Trust - Frontsheet'!G154)</f>
        <v/>
      </c>
      <c r="E142" s="77" t="str">
        <f>IF(ISBLANK('Trust - Frontsheet'!H154),"",'Trust - Frontsheet'!H154)</f>
        <v/>
      </c>
      <c r="F142" s="77">
        <f>'Trust - Frontsheet'!I154</f>
        <v>0</v>
      </c>
      <c r="G142" s="77">
        <f>'Trust - Frontsheet'!J154</f>
        <v>0</v>
      </c>
      <c r="H142" s="77">
        <f>'Trust - Frontsheet'!K154</f>
        <v>0</v>
      </c>
      <c r="I142" s="77">
        <f>'Trust - Frontsheet'!L154</f>
        <v>0</v>
      </c>
      <c r="J142" s="77">
        <f>'Trust - Frontsheet'!M154</f>
        <v>0</v>
      </c>
      <c r="K142" s="77">
        <f>'Trust - Frontsheet'!N154</f>
        <v>0</v>
      </c>
      <c r="L142" s="77">
        <f>'Trust - Frontsheet'!O154</f>
        <v>0</v>
      </c>
      <c r="M142" s="77">
        <f>'Trust - Frontsheet'!P154</f>
        <v>0</v>
      </c>
      <c r="N142" s="77">
        <f>'Trust - Frontsheet'!Q154</f>
        <v>0</v>
      </c>
      <c r="O142" s="77">
        <f>'Trust - Frontsheet'!R154</f>
        <v>0</v>
      </c>
      <c r="P142" s="77">
        <f>'Trust - Frontsheet'!S154</f>
        <v>0</v>
      </c>
      <c r="Q142" s="77">
        <f>'Trust - Frontsheet'!T154</f>
        <v>0</v>
      </c>
      <c r="R142" s="77">
        <f>IF(OR('Trust - Frontsheet'!AA154="",'Trust - Frontsheet'!AA154="-"),0,('Trust - Frontsheet'!AA154))</f>
        <v>0</v>
      </c>
      <c r="S142" s="77">
        <f>IF(OR('Trust - Frontsheet'!AB154="",'Trust - Frontsheet'!AB154="-"),0,('Trust - Frontsheet'!AB154))</f>
        <v>0</v>
      </c>
      <c r="T142" s="77">
        <f>IF(OR('Trust - Frontsheet'!AC154="",'Trust - Frontsheet'!AC154="-"),0,('Trust - Frontsheet'!AC154))</f>
        <v>0</v>
      </c>
      <c r="U142" s="77">
        <f>IF(OR('Trust - Frontsheet'!AD154="",'Trust - Frontsheet'!AD154="-"),0,('Trust - Frontsheet'!AD154))</f>
        <v>0</v>
      </c>
      <c r="V142" s="77">
        <f>IF(OR('Trust - Frontsheet'!AE154="",'Trust - Frontsheet'!AE154="-"),0,('Trust - Frontsheet'!AE154))</f>
        <v>0</v>
      </c>
      <c r="W142" s="77">
        <f>IF(OR('Trust - Frontsheet'!AF154="",'Trust - Frontsheet'!AF154="-"),0,('Trust - Frontsheet'!AF154))</f>
        <v>0</v>
      </c>
      <c r="X142" s="77">
        <f>'Trust - Frontsheet'!U154</f>
        <v>0</v>
      </c>
      <c r="Y142" s="77">
        <f>IF(OR('Trust - Frontsheet'!V154="",'Trust - Frontsheet'!V154="-"),0,('Trust - Frontsheet'!V154))</f>
        <v>0</v>
      </c>
      <c r="Z142" s="77">
        <f>IF(OR('Trust - Frontsheet'!W154="",'Trust - Frontsheet'!W154="-"),0,('Trust - Frontsheet'!W154))</f>
        <v>0</v>
      </c>
      <c r="AA142" s="77">
        <f>IF(OR('Trust - Frontsheet'!X154="",'Trust - Frontsheet'!X154="-"),0,('Trust - Frontsheet'!X154))</f>
        <v>0</v>
      </c>
      <c r="AB142" s="77">
        <f>IF(OR('Trust - Frontsheet'!Y154="",'Trust - Frontsheet'!Y154="-"),0,('Trust - Frontsheet'!Y154))</f>
        <v>0</v>
      </c>
      <c r="AC142" s="77">
        <f>IF(OR('Trust - Frontsheet'!Z154="",'Trust - Frontsheet'!Z154="-"),0,('Trust - Frontsheet'!Z154))</f>
        <v>0</v>
      </c>
      <c r="AD142" s="77" t="str">
        <f>IF(A142="","",(IF(ISBLANK('Trust - Frontsheet'!F9),"",'Trust - Frontsheet'!F9)))</f>
        <v/>
      </c>
    </row>
    <row r="143" spans="1:30" s="77" customFormat="1" x14ac:dyDescent="0.25">
      <c r="A143" s="77" t="str">
        <f>IF('Trust - Frontsheet'!D155=0,"",IF('Trust - Frontsheet'!D155="","",'Trust - Frontsheet'!D155))</f>
        <v/>
      </c>
      <c r="B143" s="77" t="str">
        <f>IF(ISBLANK('Trust - Frontsheet'!E155),"",'Trust - Frontsheet'!E155)</f>
        <v/>
      </c>
      <c r="C143" s="77" t="str">
        <f>IF(ISBLANK('Trust - Frontsheet'!F155),"","'" &amp; 'Trust - Frontsheet'!F155 &amp; "'")</f>
        <v/>
      </c>
      <c r="D143" s="77" t="str">
        <f>IF(ISBLANK('Trust - Frontsheet'!G155),"",'Trust - Frontsheet'!G155)</f>
        <v/>
      </c>
      <c r="E143" s="77" t="str">
        <f>IF(ISBLANK('Trust - Frontsheet'!H155),"",'Trust - Frontsheet'!H155)</f>
        <v/>
      </c>
      <c r="F143" s="77">
        <f>'Trust - Frontsheet'!I155</f>
        <v>0</v>
      </c>
      <c r="G143" s="77">
        <f>'Trust - Frontsheet'!J155</f>
        <v>0</v>
      </c>
      <c r="H143" s="77">
        <f>'Trust - Frontsheet'!K155</f>
        <v>0</v>
      </c>
      <c r="I143" s="77">
        <f>'Trust - Frontsheet'!L155</f>
        <v>0</v>
      </c>
      <c r="J143" s="77">
        <f>'Trust - Frontsheet'!M155</f>
        <v>0</v>
      </c>
      <c r="K143" s="77">
        <f>'Trust - Frontsheet'!N155</f>
        <v>0</v>
      </c>
      <c r="L143" s="77">
        <f>'Trust - Frontsheet'!O155</f>
        <v>0</v>
      </c>
      <c r="M143" s="77">
        <f>'Trust - Frontsheet'!P155</f>
        <v>0</v>
      </c>
      <c r="N143" s="77">
        <f>'Trust - Frontsheet'!Q155</f>
        <v>0</v>
      </c>
      <c r="O143" s="77">
        <f>'Trust - Frontsheet'!R155</f>
        <v>0</v>
      </c>
      <c r="P143" s="77">
        <f>'Trust - Frontsheet'!S155</f>
        <v>0</v>
      </c>
      <c r="Q143" s="77">
        <f>'Trust - Frontsheet'!T155</f>
        <v>0</v>
      </c>
      <c r="R143" s="77">
        <f>IF(OR('Trust - Frontsheet'!AA155="",'Trust - Frontsheet'!AA155="-"),0,('Trust - Frontsheet'!AA155))</f>
        <v>0</v>
      </c>
      <c r="S143" s="77">
        <f>IF(OR('Trust - Frontsheet'!AB155="",'Trust - Frontsheet'!AB155="-"),0,('Trust - Frontsheet'!AB155))</f>
        <v>0</v>
      </c>
      <c r="T143" s="77">
        <f>IF(OR('Trust - Frontsheet'!AC155="",'Trust - Frontsheet'!AC155="-"),0,('Trust - Frontsheet'!AC155))</f>
        <v>0</v>
      </c>
      <c r="U143" s="77">
        <f>IF(OR('Trust - Frontsheet'!AD155="",'Trust - Frontsheet'!AD155="-"),0,('Trust - Frontsheet'!AD155))</f>
        <v>0</v>
      </c>
      <c r="V143" s="77">
        <f>IF(OR('Trust - Frontsheet'!AE155="",'Trust - Frontsheet'!AE155="-"),0,('Trust - Frontsheet'!AE155))</f>
        <v>0</v>
      </c>
      <c r="W143" s="77">
        <f>IF(OR('Trust - Frontsheet'!AF155="",'Trust - Frontsheet'!AF155="-"),0,('Trust - Frontsheet'!AF155))</f>
        <v>0</v>
      </c>
      <c r="X143" s="77">
        <f>'Trust - Frontsheet'!U155</f>
        <v>0</v>
      </c>
      <c r="Y143" s="77">
        <f>IF(OR('Trust - Frontsheet'!V155="",'Trust - Frontsheet'!V155="-"),0,('Trust - Frontsheet'!V155))</f>
        <v>0</v>
      </c>
      <c r="Z143" s="77">
        <f>IF(OR('Trust - Frontsheet'!W155="",'Trust - Frontsheet'!W155="-"),0,('Trust - Frontsheet'!W155))</f>
        <v>0</v>
      </c>
      <c r="AA143" s="77">
        <f>IF(OR('Trust - Frontsheet'!X155="",'Trust - Frontsheet'!X155="-"),0,('Trust - Frontsheet'!X155))</f>
        <v>0</v>
      </c>
      <c r="AB143" s="77">
        <f>IF(OR('Trust - Frontsheet'!Y155="",'Trust - Frontsheet'!Y155="-"),0,('Trust - Frontsheet'!Y155))</f>
        <v>0</v>
      </c>
      <c r="AC143" s="77">
        <f>IF(OR('Trust - Frontsheet'!Z155="",'Trust - Frontsheet'!Z155="-"),0,('Trust - Frontsheet'!Z155))</f>
        <v>0</v>
      </c>
      <c r="AD143" s="77" t="str">
        <f>IF(A143="","",(IF(ISBLANK('Trust - Frontsheet'!F9),"",'Trust - Frontsheet'!F9)))</f>
        <v/>
      </c>
    </row>
    <row r="144" spans="1:30" s="77" customFormat="1" x14ac:dyDescent="0.25">
      <c r="A144" s="77" t="str">
        <f>IF('Trust - Frontsheet'!D156=0,"",IF('Trust - Frontsheet'!D156="","",'Trust - Frontsheet'!D156))</f>
        <v/>
      </c>
      <c r="B144" s="77" t="str">
        <f>IF(ISBLANK('Trust - Frontsheet'!E156),"",'Trust - Frontsheet'!E156)</f>
        <v/>
      </c>
      <c r="C144" s="77" t="str">
        <f>IF(ISBLANK('Trust - Frontsheet'!F156),"","'" &amp; 'Trust - Frontsheet'!F156 &amp; "'")</f>
        <v/>
      </c>
      <c r="D144" s="77" t="str">
        <f>IF(ISBLANK('Trust - Frontsheet'!G156),"",'Trust - Frontsheet'!G156)</f>
        <v/>
      </c>
      <c r="E144" s="77" t="str">
        <f>IF(ISBLANK('Trust - Frontsheet'!H156),"",'Trust - Frontsheet'!H156)</f>
        <v/>
      </c>
      <c r="F144" s="77">
        <f>'Trust - Frontsheet'!I156</f>
        <v>0</v>
      </c>
      <c r="G144" s="77">
        <f>'Trust - Frontsheet'!J156</f>
        <v>0</v>
      </c>
      <c r="H144" s="77">
        <f>'Trust - Frontsheet'!K156</f>
        <v>0</v>
      </c>
      <c r="I144" s="77">
        <f>'Trust - Frontsheet'!L156</f>
        <v>0</v>
      </c>
      <c r="J144" s="77">
        <f>'Trust - Frontsheet'!M156</f>
        <v>0</v>
      </c>
      <c r="K144" s="77">
        <f>'Trust - Frontsheet'!N156</f>
        <v>0</v>
      </c>
      <c r="L144" s="77">
        <f>'Trust - Frontsheet'!O156</f>
        <v>0</v>
      </c>
      <c r="M144" s="77">
        <f>'Trust - Frontsheet'!P156</f>
        <v>0</v>
      </c>
      <c r="N144" s="77">
        <f>'Trust - Frontsheet'!Q156</f>
        <v>0</v>
      </c>
      <c r="O144" s="77">
        <f>'Trust - Frontsheet'!R156</f>
        <v>0</v>
      </c>
      <c r="P144" s="77">
        <f>'Trust - Frontsheet'!S156</f>
        <v>0</v>
      </c>
      <c r="Q144" s="77">
        <f>'Trust - Frontsheet'!T156</f>
        <v>0</v>
      </c>
      <c r="R144" s="77">
        <f>IF(OR('Trust - Frontsheet'!AA156="",'Trust - Frontsheet'!AA156="-"),0,('Trust - Frontsheet'!AA156))</f>
        <v>0</v>
      </c>
      <c r="S144" s="77">
        <f>IF(OR('Trust - Frontsheet'!AB156="",'Trust - Frontsheet'!AB156="-"),0,('Trust - Frontsheet'!AB156))</f>
        <v>0</v>
      </c>
      <c r="T144" s="77">
        <f>IF(OR('Trust - Frontsheet'!AC156="",'Trust - Frontsheet'!AC156="-"),0,('Trust - Frontsheet'!AC156))</f>
        <v>0</v>
      </c>
      <c r="U144" s="77">
        <f>IF(OR('Trust - Frontsheet'!AD156="",'Trust - Frontsheet'!AD156="-"),0,('Trust - Frontsheet'!AD156))</f>
        <v>0</v>
      </c>
      <c r="V144" s="77">
        <f>IF(OR('Trust - Frontsheet'!AE156="",'Trust - Frontsheet'!AE156="-"),0,('Trust - Frontsheet'!AE156))</f>
        <v>0</v>
      </c>
      <c r="W144" s="77">
        <f>IF(OR('Trust - Frontsheet'!AF156="",'Trust - Frontsheet'!AF156="-"),0,('Trust - Frontsheet'!AF156))</f>
        <v>0</v>
      </c>
      <c r="X144" s="77">
        <f>'Trust - Frontsheet'!U156</f>
        <v>0</v>
      </c>
      <c r="Y144" s="77">
        <f>IF(OR('Trust - Frontsheet'!V156="",'Trust - Frontsheet'!V156="-"),0,('Trust - Frontsheet'!V156))</f>
        <v>0</v>
      </c>
      <c r="Z144" s="77">
        <f>IF(OR('Trust - Frontsheet'!W156="",'Trust - Frontsheet'!W156="-"),0,('Trust - Frontsheet'!W156))</f>
        <v>0</v>
      </c>
      <c r="AA144" s="77">
        <f>IF(OR('Trust - Frontsheet'!X156="",'Trust - Frontsheet'!X156="-"),0,('Trust - Frontsheet'!X156))</f>
        <v>0</v>
      </c>
      <c r="AB144" s="77">
        <f>IF(OR('Trust - Frontsheet'!Y156="",'Trust - Frontsheet'!Y156="-"),0,('Trust - Frontsheet'!Y156))</f>
        <v>0</v>
      </c>
      <c r="AC144" s="77">
        <f>IF(OR('Trust - Frontsheet'!Z156="",'Trust - Frontsheet'!Z156="-"),0,('Trust - Frontsheet'!Z156))</f>
        <v>0</v>
      </c>
      <c r="AD144" s="77" t="str">
        <f>IF(A144="","",(IF(ISBLANK('Trust - Frontsheet'!F9),"",'Trust - Frontsheet'!F9)))</f>
        <v/>
      </c>
    </row>
    <row r="145" spans="1:30" s="77" customFormat="1" x14ac:dyDescent="0.25">
      <c r="A145" s="77" t="str">
        <f>IF('Trust - Frontsheet'!D157=0,"",IF('Trust - Frontsheet'!D157="","",'Trust - Frontsheet'!D157))</f>
        <v/>
      </c>
      <c r="B145" s="77" t="str">
        <f>IF(ISBLANK('Trust - Frontsheet'!E157),"",'Trust - Frontsheet'!E157)</f>
        <v/>
      </c>
      <c r="C145" s="77" t="str">
        <f>IF(ISBLANK('Trust - Frontsheet'!F157),"","'" &amp; 'Trust - Frontsheet'!F157 &amp; "'")</f>
        <v/>
      </c>
      <c r="D145" s="77" t="str">
        <f>IF(ISBLANK('Trust - Frontsheet'!G157),"",'Trust - Frontsheet'!G157)</f>
        <v/>
      </c>
      <c r="E145" s="77" t="str">
        <f>IF(ISBLANK('Trust - Frontsheet'!H157),"",'Trust - Frontsheet'!H157)</f>
        <v/>
      </c>
      <c r="F145" s="77">
        <f>'Trust - Frontsheet'!I157</f>
        <v>0</v>
      </c>
      <c r="G145" s="77">
        <f>'Trust - Frontsheet'!J157</f>
        <v>0</v>
      </c>
      <c r="H145" s="77">
        <f>'Trust - Frontsheet'!K157</f>
        <v>0</v>
      </c>
      <c r="I145" s="77">
        <f>'Trust - Frontsheet'!L157</f>
        <v>0</v>
      </c>
      <c r="J145" s="77">
        <f>'Trust - Frontsheet'!M157</f>
        <v>0</v>
      </c>
      <c r="K145" s="77">
        <f>'Trust - Frontsheet'!N157</f>
        <v>0</v>
      </c>
      <c r="L145" s="77">
        <f>'Trust - Frontsheet'!O157</f>
        <v>0</v>
      </c>
      <c r="M145" s="77">
        <f>'Trust - Frontsheet'!P157</f>
        <v>0</v>
      </c>
      <c r="N145" s="77">
        <f>'Trust - Frontsheet'!Q157</f>
        <v>0</v>
      </c>
      <c r="O145" s="77">
        <f>'Trust - Frontsheet'!R157</f>
        <v>0</v>
      </c>
      <c r="P145" s="77">
        <f>'Trust - Frontsheet'!S157</f>
        <v>0</v>
      </c>
      <c r="Q145" s="77">
        <f>'Trust - Frontsheet'!T157</f>
        <v>0</v>
      </c>
      <c r="R145" s="77">
        <f>IF(OR('Trust - Frontsheet'!AA157="",'Trust - Frontsheet'!AA157="-"),0,('Trust - Frontsheet'!AA157))</f>
        <v>0</v>
      </c>
      <c r="S145" s="77">
        <f>IF(OR('Trust - Frontsheet'!AB157="",'Trust - Frontsheet'!AB157="-"),0,('Trust - Frontsheet'!AB157))</f>
        <v>0</v>
      </c>
      <c r="T145" s="77">
        <f>IF(OR('Trust - Frontsheet'!AC157="",'Trust - Frontsheet'!AC157="-"),0,('Trust - Frontsheet'!AC157))</f>
        <v>0</v>
      </c>
      <c r="U145" s="77">
        <f>IF(OR('Trust - Frontsheet'!AD157="",'Trust - Frontsheet'!AD157="-"),0,('Trust - Frontsheet'!AD157))</f>
        <v>0</v>
      </c>
      <c r="V145" s="77">
        <f>IF(OR('Trust - Frontsheet'!AE157="",'Trust - Frontsheet'!AE157="-"),0,('Trust - Frontsheet'!AE157))</f>
        <v>0</v>
      </c>
      <c r="W145" s="77">
        <f>IF(OR('Trust - Frontsheet'!AF157="",'Trust - Frontsheet'!AF157="-"),0,('Trust - Frontsheet'!AF157))</f>
        <v>0</v>
      </c>
      <c r="X145" s="77">
        <f>'Trust - Frontsheet'!U157</f>
        <v>0</v>
      </c>
      <c r="Y145" s="77">
        <f>IF(OR('Trust - Frontsheet'!V157="",'Trust - Frontsheet'!V157="-"),0,('Trust - Frontsheet'!V157))</f>
        <v>0</v>
      </c>
      <c r="Z145" s="77">
        <f>IF(OR('Trust - Frontsheet'!W157="",'Trust - Frontsheet'!W157="-"),0,('Trust - Frontsheet'!W157))</f>
        <v>0</v>
      </c>
      <c r="AA145" s="77">
        <f>IF(OR('Trust - Frontsheet'!X157="",'Trust - Frontsheet'!X157="-"),0,('Trust - Frontsheet'!X157))</f>
        <v>0</v>
      </c>
      <c r="AB145" s="77">
        <f>IF(OR('Trust - Frontsheet'!Y157="",'Trust - Frontsheet'!Y157="-"),0,('Trust - Frontsheet'!Y157))</f>
        <v>0</v>
      </c>
      <c r="AC145" s="77">
        <f>IF(OR('Trust - Frontsheet'!Z157="",'Trust - Frontsheet'!Z157="-"),0,('Trust - Frontsheet'!Z157))</f>
        <v>0</v>
      </c>
      <c r="AD145" s="77" t="str">
        <f>IF(A145="","",(IF(ISBLANK('Trust - Frontsheet'!F9),"",'Trust - Frontsheet'!F9)))</f>
        <v/>
      </c>
    </row>
    <row r="146" spans="1:30" s="77" customFormat="1" x14ac:dyDescent="0.25">
      <c r="A146" s="77" t="str">
        <f>IF('Trust - Frontsheet'!D158=0,"",IF('Trust - Frontsheet'!D158="","",'Trust - Frontsheet'!D158))</f>
        <v/>
      </c>
      <c r="B146" s="77" t="str">
        <f>IF(ISBLANK('Trust - Frontsheet'!E158),"",'Trust - Frontsheet'!E158)</f>
        <v/>
      </c>
      <c r="C146" s="77" t="str">
        <f>IF(ISBLANK('Trust - Frontsheet'!F158),"","'" &amp; 'Trust - Frontsheet'!F158 &amp; "'")</f>
        <v/>
      </c>
      <c r="D146" s="77" t="str">
        <f>IF(ISBLANK('Trust - Frontsheet'!G158),"",'Trust - Frontsheet'!G158)</f>
        <v/>
      </c>
      <c r="E146" s="77" t="str">
        <f>IF(ISBLANK('Trust - Frontsheet'!H158),"",'Trust - Frontsheet'!H158)</f>
        <v/>
      </c>
      <c r="F146" s="77">
        <f>'Trust - Frontsheet'!I158</f>
        <v>0</v>
      </c>
      <c r="G146" s="77">
        <f>'Trust - Frontsheet'!J158</f>
        <v>0</v>
      </c>
      <c r="H146" s="77">
        <f>'Trust - Frontsheet'!K158</f>
        <v>0</v>
      </c>
      <c r="I146" s="77">
        <f>'Trust - Frontsheet'!L158</f>
        <v>0</v>
      </c>
      <c r="J146" s="77">
        <f>'Trust - Frontsheet'!M158</f>
        <v>0</v>
      </c>
      <c r="K146" s="77">
        <f>'Trust - Frontsheet'!N158</f>
        <v>0</v>
      </c>
      <c r="L146" s="77">
        <f>'Trust - Frontsheet'!O158</f>
        <v>0</v>
      </c>
      <c r="M146" s="77">
        <f>'Trust - Frontsheet'!P158</f>
        <v>0</v>
      </c>
      <c r="N146" s="77">
        <f>'Trust - Frontsheet'!Q158</f>
        <v>0</v>
      </c>
      <c r="O146" s="77">
        <f>'Trust - Frontsheet'!R158</f>
        <v>0</v>
      </c>
      <c r="P146" s="77">
        <f>'Trust - Frontsheet'!S158</f>
        <v>0</v>
      </c>
      <c r="Q146" s="77">
        <f>'Trust - Frontsheet'!T158</f>
        <v>0</v>
      </c>
      <c r="R146" s="77">
        <f>IF(OR('Trust - Frontsheet'!AA158="",'Trust - Frontsheet'!AA158="-"),0,('Trust - Frontsheet'!AA158))</f>
        <v>0</v>
      </c>
      <c r="S146" s="77">
        <f>IF(OR('Trust - Frontsheet'!AB158="",'Trust - Frontsheet'!AB158="-"),0,('Trust - Frontsheet'!AB158))</f>
        <v>0</v>
      </c>
      <c r="T146" s="77">
        <f>IF(OR('Trust - Frontsheet'!AC158="",'Trust - Frontsheet'!AC158="-"),0,('Trust - Frontsheet'!AC158))</f>
        <v>0</v>
      </c>
      <c r="U146" s="77">
        <f>IF(OR('Trust - Frontsheet'!AD158="",'Trust - Frontsheet'!AD158="-"),0,('Trust - Frontsheet'!AD158))</f>
        <v>0</v>
      </c>
      <c r="V146" s="77">
        <f>IF(OR('Trust - Frontsheet'!AE158="",'Trust - Frontsheet'!AE158="-"),0,('Trust - Frontsheet'!AE158))</f>
        <v>0</v>
      </c>
      <c r="W146" s="77">
        <f>IF(OR('Trust - Frontsheet'!AF158="",'Trust - Frontsheet'!AF158="-"),0,('Trust - Frontsheet'!AF158))</f>
        <v>0</v>
      </c>
      <c r="X146" s="77">
        <f>'Trust - Frontsheet'!U158</f>
        <v>0</v>
      </c>
      <c r="Y146" s="77">
        <f>IF(OR('Trust - Frontsheet'!V158="",'Trust - Frontsheet'!V158="-"),0,('Trust - Frontsheet'!V158))</f>
        <v>0</v>
      </c>
      <c r="Z146" s="77">
        <f>IF(OR('Trust - Frontsheet'!W158="",'Trust - Frontsheet'!W158="-"),0,('Trust - Frontsheet'!W158))</f>
        <v>0</v>
      </c>
      <c r="AA146" s="77">
        <f>IF(OR('Trust - Frontsheet'!X158="",'Trust - Frontsheet'!X158="-"),0,('Trust - Frontsheet'!X158))</f>
        <v>0</v>
      </c>
      <c r="AB146" s="77">
        <f>IF(OR('Trust - Frontsheet'!Y158="",'Trust - Frontsheet'!Y158="-"),0,('Trust - Frontsheet'!Y158))</f>
        <v>0</v>
      </c>
      <c r="AC146" s="77">
        <f>IF(OR('Trust - Frontsheet'!Z158="",'Trust - Frontsheet'!Z158="-"),0,('Trust - Frontsheet'!Z158))</f>
        <v>0</v>
      </c>
      <c r="AD146" s="77" t="str">
        <f>IF(A146="","",(IF(ISBLANK('Trust - Frontsheet'!F9),"",'Trust - Frontsheet'!F9)))</f>
        <v/>
      </c>
    </row>
    <row r="147" spans="1:30" s="77" customFormat="1" x14ac:dyDescent="0.25">
      <c r="A147" s="77" t="str">
        <f>IF('Trust - Frontsheet'!D159=0,"",IF('Trust - Frontsheet'!D159="","",'Trust - Frontsheet'!D159))</f>
        <v/>
      </c>
      <c r="B147" s="77" t="str">
        <f>IF(ISBLANK('Trust - Frontsheet'!E159),"",'Trust - Frontsheet'!E159)</f>
        <v/>
      </c>
      <c r="C147" s="77" t="str">
        <f>IF(ISBLANK('Trust - Frontsheet'!F159),"","'" &amp; 'Trust - Frontsheet'!F159 &amp; "'")</f>
        <v/>
      </c>
      <c r="D147" s="77" t="str">
        <f>IF(ISBLANK('Trust - Frontsheet'!G159),"",'Trust - Frontsheet'!G159)</f>
        <v/>
      </c>
      <c r="E147" s="77" t="str">
        <f>IF(ISBLANK('Trust - Frontsheet'!H159),"",'Trust - Frontsheet'!H159)</f>
        <v/>
      </c>
      <c r="F147" s="77">
        <f>'Trust - Frontsheet'!I159</f>
        <v>0</v>
      </c>
      <c r="G147" s="77">
        <f>'Trust - Frontsheet'!J159</f>
        <v>0</v>
      </c>
      <c r="H147" s="77">
        <f>'Trust - Frontsheet'!K159</f>
        <v>0</v>
      </c>
      <c r="I147" s="77">
        <f>'Trust - Frontsheet'!L159</f>
        <v>0</v>
      </c>
      <c r="J147" s="77">
        <f>'Trust - Frontsheet'!M159</f>
        <v>0</v>
      </c>
      <c r="K147" s="77">
        <f>'Trust - Frontsheet'!N159</f>
        <v>0</v>
      </c>
      <c r="L147" s="77">
        <f>'Trust - Frontsheet'!O159</f>
        <v>0</v>
      </c>
      <c r="M147" s="77">
        <f>'Trust - Frontsheet'!P159</f>
        <v>0</v>
      </c>
      <c r="N147" s="77">
        <f>'Trust - Frontsheet'!Q159</f>
        <v>0</v>
      </c>
      <c r="O147" s="77">
        <f>'Trust - Frontsheet'!R159</f>
        <v>0</v>
      </c>
      <c r="P147" s="77">
        <f>'Trust - Frontsheet'!S159</f>
        <v>0</v>
      </c>
      <c r="Q147" s="77">
        <f>'Trust - Frontsheet'!T159</f>
        <v>0</v>
      </c>
      <c r="R147" s="77">
        <f>IF(OR('Trust - Frontsheet'!AA159="",'Trust - Frontsheet'!AA159="-"),0,('Trust - Frontsheet'!AA159))</f>
        <v>0</v>
      </c>
      <c r="S147" s="77">
        <f>IF(OR('Trust - Frontsheet'!AB159="",'Trust - Frontsheet'!AB159="-"),0,('Trust - Frontsheet'!AB159))</f>
        <v>0</v>
      </c>
      <c r="T147" s="77">
        <f>IF(OR('Trust - Frontsheet'!AC159="",'Trust - Frontsheet'!AC159="-"),0,('Trust - Frontsheet'!AC159))</f>
        <v>0</v>
      </c>
      <c r="U147" s="77">
        <f>IF(OR('Trust - Frontsheet'!AD159="",'Trust - Frontsheet'!AD159="-"),0,('Trust - Frontsheet'!AD159))</f>
        <v>0</v>
      </c>
      <c r="V147" s="77">
        <f>IF(OR('Trust - Frontsheet'!AE159="",'Trust - Frontsheet'!AE159="-"),0,('Trust - Frontsheet'!AE159))</f>
        <v>0</v>
      </c>
      <c r="W147" s="77">
        <f>IF(OR('Trust - Frontsheet'!AF159="",'Trust - Frontsheet'!AF159="-"),0,('Trust - Frontsheet'!AF159))</f>
        <v>0</v>
      </c>
      <c r="X147" s="77">
        <f>'Trust - Frontsheet'!U159</f>
        <v>0</v>
      </c>
      <c r="Y147" s="77">
        <f>IF(OR('Trust - Frontsheet'!V159="",'Trust - Frontsheet'!V159="-"),0,('Trust - Frontsheet'!V159))</f>
        <v>0</v>
      </c>
      <c r="Z147" s="77">
        <f>IF(OR('Trust - Frontsheet'!W159="",'Trust - Frontsheet'!W159="-"),0,('Trust - Frontsheet'!W159))</f>
        <v>0</v>
      </c>
      <c r="AA147" s="77">
        <f>IF(OR('Trust - Frontsheet'!X159="",'Trust - Frontsheet'!X159="-"),0,('Trust - Frontsheet'!X159))</f>
        <v>0</v>
      </c>
      <c r="AB147" s="77">
        <f>IF(OR('Trust - Frontsheet'!Y159="",'Trust - Frontsheet'!Y159="-"),0,('Trust - Frontsheet'!Y159))</f>
        <v>0</v>
      </c>
      <c r="AC147" s="77">
        <f>IF(OR('Trust - Frontsheet'!Z159="",'Trust - Frontsheet'!Z159="-"),0,('Trust - Frontsheet'!Z159))</f>
        <v>0</v>
      </c>
      <c r="AD147" s="77" t="str">
        <f>IF(A147="","",(IF(ISBLANK('Trust - Frontsheet'!F9),"",'Trust - Frontsheet'!F9)))</f>
        <v/>
      </c>
    </row>
    <row r="148" spans="1:30" s="77" customFormat="1" x14ac:dyDescent="0.25">
      <c r="A148" s="77" t="str">
        <f>IF('Trust - Frontsheet'!D160=0,"",IF('Trust - Frontsheet'!D160="","",'Trust - Frontsheet'!D160))</f>
        <v/>
      </c>
      <c r="B148" s="77" t="str">
        <f>IF(ISBLANK('Trust - Frontsheet'!E160),"",'Trust - Frontsheet'!E160)</f>
        <v/>
      </c>
      <c r="C148" s="77" t="str">
        <f>IF(ISBLANK('Trust - Frontsheet'!F160),"","'" &amp; 'Trust - Frontsheet'!F160 &amp; "'")</f>
        <v/>
      </c>
      <c r="D148" s="77" t="str">
        <f>IF(ISBLANK('Trust - Frontsheet'!G160),"",'Trust - Frontsheet'!G160)</f>
        <v/>
      </c>
      <c r="E148" s="77" t="str">
        <f>IF(ISBLANK('Trust - Frontsheet'!H160),"",'Trust - Frontsheet'!H160)</f>
        <v/>
      </c>
      <c r="F148" s="77">
        <f>'Trust - Frontsheet'!I160</f>
        <v>0</v>
      </c>
      <c r="G148" s="77">
        <f>'Trust - Frontsheet'!J160</f>
        <v>0</v>
      </c>
      <c r="H148" s="77">
        <f>'Trust - Frontsheet'!K160</f>
        <v>0</v>
      </c>
      <c r="I148" s="77">
        <f>'Trust - Frontsheet'!L160</f>
        <v>0</v>
      </c>
      <c r="J148" s="77">
        <f>'Trust - Frontsheet'!M160</f>
        <v>0</v>
      </c>
      <c r="K148" s="77">
        <f>'Trust - Frontsheet'!N160</f>
        <v>0</v>
      </c>
      <c r="L148" s="77">
        <f>'Trust - Frontsheet'!O160</f>
        <v>0</v>
      </c>
      <c r="M148" s="77">
        <f>'Trust - Frontsheet'!P160</f>
        <v>0</v>
      </c>
      <c r="N148" s="77">
        <f>'Trust - Frontsheet'!Q160</f>
        <v>0</v>
      </c>
      <c r="O148" s="77">
        <f>'Trust - Frontsheet'!R160</f>
        <v>0</v>
      </c>
      <c r="P148" s="77">
        <f>'Trust - Frontsheet'!S160</f>
        <v>0</v>
      </c>
      <c r="Q148" s="77">
        <f>'Trust - Frontsheet'!T160</f>
        <v>0</v>
      </c>
      <c r="R148" s="77">
        <f>IF(OR('Trust - Frontsheet'!AA160="",'Trust - Frontsheet'!AA160="-"),0,('Trust - Frontsheet'!AA160))</f>
        <v>0</v>
      </c>
      <c r="S148" s="77">
        <f>IF(OR('Trust - Frontsheet'!AB160="",'Trust - Frontsheet'!AB160="-"),0,('Trust - Frontsheet'!AB160))</f>
        <v>0</v>
      </c>
      <c r="T148" s="77">
        <f>IF(OR('Trust - Frontsheet'!AC160="",'Trust - Frontsheet'!AC160="-"),0,('Trust - Frontsheet'!AC160))</f>
        <v>0</v>
      </c>
      <c r="U148" s="77">
        <f>IF(OR('Trust - Frontsheet'!AD160="",'Trust - Frontsheet'!AD160="-"),0,('Trust - Frontsheet'!AD160))</f>
        <v>0</v>
      </c>
      <c r="V148" s="77">
        <f>IF(OR('Trust - Frontsheet'!AE160="",'Trust - Frontsheet'!AE160="-"),0,('Trust - Frontsheet'!AE160))</f>
        <v>0</v>
      </c>
      <c r="W148" s="77">
        <f>IF(OR('Trust - Frontsheet'!AF160="",'Trust - Frontsheet'!AF160="-"),0,('Trust - Frontsheet'!AF160))</f>
        <v>0</v>
      </c>
      <c r="X148" s="77">
        <f>'Trust - Frontsheet'!U160</f>
        <v>0</v>
      </c>
      <c r="Y148" s="77">
        <f>IF(OR('Trust - Frontsheet'!V160="",'Trust - Frontsheet'!V160="-"),0,('Trust - Frontsheet'!V160))</f>
        <v>0</v>
      </c>
      <c r="Z148" s="77">
        <f>IF(OR('Trust - Frontsheet'!W160="",'Trust - Frontsheet'!W160="-"),0,('Trust - Frontsheet'!W160))</f>
        <v>0</v>
      </c>
      <c r="AA148" s="77">
        <f>IF(OR('Trust - Frontsheet'!X160="",'Trust - Frontsheet'!X160="-"),0,('Trust - Frontsheet'!X160))</f>
        <v>0</v>
      </c>
      <c r="AB148" s="77">
        <f>IF(OR('Trust - Frontsheet'!Y160="",'Trust - Frontsheet'!Y160="-"),0,('Trust - Frontsheet'!Y160))</f>
        <v>0</v>
      </c>
      <c r="AC148" s="77">
        <f>IF(OR('Trust - Frontsheet'!Z160="",'Trust - Frontsheet'!Z160="-"),0,('Trust - Frontsheet'!Z160))</f>
        <v>0</v>
      </c>
      <c r="AD148" s="77" t="str">
        <f>IF(A148="","",(IF(ISBLANK('Trust - Frontsheet'!F9),"",'Trust - Frontsheet'!F9)))</f>
        <v/>
      </c>
    </row>
    <row r="149" spans="1:30" s="77" customFormat="1" x14ac:dyDescent="0.25">
      <c r="A149" s="77" t="str">
        <f>IF('Trust - Frontsheet'!D161=0,"",IF('Trust - Frontsheet'!D161="","",'Trust - Frontsheet'!D161))</f>
        <v/>
      </c>
      <c r="B149" s="77" t="str">
        <f>IF(ISBLANK('Trust - Frontsheet'!E161),"",'Trust - Frontsheet'!E161)</f>
        <v/>
      </c>
      <c r="C149" s="77" t="str">
        <f>IF(ISBLANK('Trust - Frontsheet'!F161),"","'" &amp; 'Trust - Frontsheet'!F161 &amp; "'")</f>
        <v/>
      </c>
      <c r="D149" s="77" t="str">
        <f>IF(ISBLANK('Trust - Frontsheet'!G161),"",'Trust - Frontsheet'!G161)</f>
        <v/>
      </c>
      <c r="E149" s="77" t="str">
        <f>IF(ISBLANK('Trust - Frontsheet'!H161),"",'Trust - Frontsheet'!H161)</f>
        <v/>
      </c>
      <c r="F149" s="77">
        <f>'Trust - Frontsheet'!I161</f>
        <v>0</v>
      </c>
      <c r="G149" s="77">
        <f>'Trust - Frontsheet'!J161</f>
        <v>0</v>
      </c>
      <c r="H149" s="77">
        <f>'Trust - Frontsheet'!K161</f>
        <v>0</v>
      </c>
      <c r="I149" s="77">
        <f>'Trust - Frontsheet'!L161</f>
        <v>0</v>
      </c>
      <c r="J149" s="77">
        <f>'Trust - Frontsheet'!M161</f>
        <v>0</v>
      </c>
      <c r="K149" s="77">
        <f>'Trust - Frontsheet'!N161</f>
        <v>0</v>
      </c>
      <c r="L149" s="77">
        <f>'Trust - Frontsheet'!O161</f>
        <v>0</v>
      </c>
      <c r="M149" s="77">
        <f>'Trust - Frontsheet'!P161</f>
        <v>0</v>
      </c>
      <c r="N149" s="77">
        <f>'Trust - Frontsheet'!Q161</f>
        <v>0</v>
      </c>
      <c r="O149" s="77">
        <f>'Trust - Frontsheet'!R161</f>
        <v>0</v>
      </c>
      <c r="P149" s="77">
        <f>'Trust - Frontsheet'!S161</f>
        <v>0</v>
      </c>
      <c r="Q149" s="77">
        <f>'Trust - Frontsheet'!T161</f>
        <v>0</v>
      </c>
      <c r="R149" s="77">
        <f>IF(OR('Trust - Frontsheet'!AA161="",'Trust - Frontsheet'!AA161="-"),0,('Trust - Frontsheet'!AA161))</f>
        <v>0</v>
      </c>
      <c r="S149" s="77">
        <f>IF(OR('Trust - Frontsheet'!AB161="",'Trust - Frontsheet'!AB161="-"),0,('Trust - Frontsheet'!AB161))</f>
        <v>0</v>
      </c>
      <c r="T149" s="77">
        <f>IF(OR('Trust - Frontsheet'!AC161="",'Trust - Frontsheet'!AC161="-"),0,('Trust - Frontsheet'!AC161))</f>
        <v>0</v>
      </c>
      <c r="U149" s="77">
        <f>IF(OR('Trust - Frontsheet'!AD161="",'Trust - Frontsheet'!AD161="-"),0,('Trust - Frontsheet'!AD161))</f>
        <v>0</v>
      </c>
      <c r="V149" s="77">
        <f>IF(OR('Trust - Frontsheet'!AE161="",'Trust - Frontsheet'!AE161="-"),0,('Trust - Frontsheet'!AE161))</f>
        <v>0</v>
      </c>
      <c r="W149" s="77">
        <f>IF(OR('Trust - Frontsheet'!AF161="",'Trust - Frontsheet'!AF161="-"),0,('Trust - Frontsheet'!AF161))</f>
        <v>0</v>
      </c>
      <c r="X149" s="77">
        <f>'Trust - Frontsheet'!U161</f>
        <v>0</v>
      </c>
      <c r="Y149" s="77">
        <f>IF(OR('Trust - Frontsheet'!V161="",'Trust - Frontsheet'!V161="-"),0,('Trust - Frontsheet'!V161))</f>
        <v>0</v>
      </c>
      <c r="Z149" s="77">
        <f>IF(OR('Trust - Frontsheet'!W161="",'Trust - Frontsheet'!W161="-"),0,('Trust - Frontsheet'!W161))</f>
        <v>0</v>
      </c>
      <c r="AA149" s="77">
        <f>IF(OR('Trust - Frontsheet'!X161="",'Trust - Frontsheet'!X161="-"),0,('Trust - Frontsheet'!X161))</f>
        <v>0</v>
      </c>
      <c r="AB149" s="77">
        <f>IF(OR('Trust - Frontsheet'!Y161="",'Trust - Frontsheet'!Y161="-"),0,('Trust - Frontsheet'!Y161))</f>
        <v>0</v>
      </c>
      <c r="AC149" s="77">
        <f>IF(OR('Trust - Frontsheet'!Z161="",'Trust - Frontsheet'!Z161="-"),0,('Trust - Frontsheet'!Z161))</f>
        <v>0</v>
      </c>
      <c r="AD149" s="77" t="str">
        <f>IF(A149="","",(IF(ISBLANK('Trust - Frontsheet'!F9),"",'Trust - Frontsheet'!F9)))</f>
        <v/>
      </c>
    </row>
    <row r="150" spans="1:30" s="77" customFormat="1" x14ac:dyDescent="0.25">
      <c r="A150" s="77" t="str">
        <f>IF('Trust - Frontsheet'!D162=0,"",IF('Trust - Frontsheet'!D162="","",'Trust - Frontsheet'!D162))</f>
        <v/>
      </c>
      <c r="B150" s="77" t="str">
        <f>IF(ISBLANK('Trust - Frontsheet'!E162),"",'Trust - Frontsheet'!E162)</f>
        <v/>
      </c>
      <c r="C150" s="77" t="str">
        <f>IF(ISBLANK('Trust - Frontsheet'!F162),"","'" &amp; 'Trust - Frontsheet'!F162 &amp; "'")</f>
        <v/>
      </c>
      <c r="D150" s="77" t="str">
        <f>IF(ISBLANK('Trust - Frontsheet'!G162),"",'Trust - Frontsheet'!G162)</f>
        <v/>
      </c>
      <c r="E150" s="77" t="str">
        <f>IF(ISBLANK('Trust - Frontsheet'!H162),"",'Trust - Frontsheet'!H162)</f>
        <v/>
      </c>
      <c r="F150" s="77">
        <f>'Trust - Frontsheet'!I162</f>
        <v>0</v>
      </c>
      <c r="G150" s="77">
        <f>'Trust - Frontsheet'!J162</f>
        <v>0</v>
      </c>
      <c r="H150" s="77">
        <f>'Trust - Frontsheet'!K162</f>
        <v>0</v>
      </c>
      <c r="I150" s="77">
        <f>'Trust - Frontsheet'!L162</f>
        <v>0</v>
      </c>
      <c r="J150" s="77">
        <f>'Trust - Frontsheet'!M162</f>
        <v>0</v>
      </c>
      <c r="K150" s="77">
        <f>'Trust - Frontsheet'!N162</f>
        <v>0</v>
      </c>
      <c r="L150" s="77">
        <f>'Trust - Frontsheet'!O162</f>
        <v>0</v>
      </c>
      <c r="M150" s="77">
        <f>'Trust - Frontsheet'!P162</f>
        <v>0</v>
      </c>
      <c r="N150" s="77">
        <f>'Trust - Frontsheet'!Q162</f>
        <v>0</v>
      </c>
      <c r="O150" s="77">
        <f>'Trust - Frontsheet'!R162</f>
        <v>0</v>
      </c>
      <c r="P150" s="77">
        <f>'Trust - Frontsheet'!S162</f>
        <v>0</v>
      </c>
      <c r="Q150" s="77">
        <f>'Trust - Frontsheet'!T162</f>
        <v>0</v>
      </c>
      <c r="R150" s="77">
        <f>IF(OR('Trust - Frontsheet'!AA162="",'Trust - Frontsheet'!AA162="-"),0,('Trust - Frontsheet'!AA162))</f>
        <v>0</v>
      </c>
      <c r="S150" s="77">
        <f>IF(OR('Trust - Frontsheet'!AB162="",'Trust - Frontsheet'!AB162="-"),0,('Trust - Frontsheet'!AB162))</f>
        <v>0</v>
      </c>
      <c r="T150" s="77">
        <f>IF(OR('Trust - Frontsheet'!AC162="",'Trust - Frontsheet'!AC162="-"),0,('Trust - Frontsheet'!AC162))</f>
        <v>0</v>
      </c>
      <c r="U150" s="77">
        <f>IF(OR('Trust - Frontsheet'!AD162="",'Trust - Frontsheet'!AD162="-"),0,('Trust - Frontsheet'!AD162))</f>
        <v>0</v>
      </c>
      <c r="V150" s="77">
        <f>IF(OR('Trust - Frontsheet'!AE162="",'Trust - Frontsheet'!AE162="-"),0,('Trust - Frontsheet'!AE162))</f>
        <v>0</v>
      </c>
      <c r="W150" s="77">
        <f>IF(OR('Trust - Frontsheet'!AF162="",'Trust - Frontsheet'!AF162="-"),0,('Trust - Frontsheet'!AF162))</f>
        <v>0</v>
      </c>
      <c r="X150" s="77">
        <f>'Trust - Frontsheet'!U162</f>
        <v>0</v>
      </c>
      <c r="Y150" s="77">
        <f>IF(OR('Trust - Frontsheet'!V162="",'Trust - Frontsheet'!V162="-"),0,('Trust - Frontsheet'!V162))</f>
        <v>0</v>
      </c>
      <c r="Z150" s="77">
        <f>IF(OR('Trust - Frontsheet'!W162="",'Trust - Frontsheet'!W162="-"),0,('Trust - Frontsheet'!W162))</f>
        <v>0</v>
      </c>
      <c r="AA150" s="77">
        <f>IF(OR('Trust - Frontsheet'!X162="",'Trust - Frontsheet'!X162="-"),0,('Trust - Frontsheet'!X162))</f>
        <v>0</v>
      </c>
      <c r="AB150" s="77">
        <f>IF(OR('Trust - Frontsheet'!Y162="",'Trust - Frontsheet'!Y162="-"),0,('Trust - Frontsheet'!Y162))</f>
        <v>0</v>
      </c>
      <c r="AC150" s="77">
        <f>IF(OR('Trust - Frontsheet'!Z162="",'Trust - Frontsheet'!Z162="-"),0,('Trust - Frontsheet'!Z162))</f>
        <v>0</v>
      </c>
      <c r="AD150" s="77" t="str">
        <f>IF(A150="","",(IF(ISBLANK('Trust - Frontsheet'!F9),"",'Trust - Frontsheet'!F9)))</f>
        <v/>
      </c>
    </row>
    <row r="151" spans="1:30" s="77" customFormat="1" x14ac:dyDescent="0.25">
      <c r="A151" s="77" t="str">
        <f>IF('Trust - Frontsheet'!D163=0,"",IF('Trust - Frontsheet'!D163="","",'Trust - Frontsheet'!D163))</f>
        <v/>
      </c>
      <c r="B151" s="77" t="str">
        <f>IF(ISBLANK('Trust - Frontsheet'!E163),"",'Trust - Frontsheet'!E163)</f>
        <v/>
      </c>
      <c r="C151" s="77" t="str">
        <f>IF(ISBLANK('Trust - Frontsheet'!F163),"","'" &amp; 'Trust - Frontsheet'!F163 &amp; "'")</f>
        <v/>
      </c>
      <c r="D151" s="77" t="str">
        <f>IF(ISBLANK('Trust - Frontsheet'!G163),"",'Trust - Frontsheet'!G163)</f>
        <v/>
      </c>
      <c r="E151" s="77" t="str">
        <f>IF(ISBLANK('Trust - Frontsheet'!H163),"",'Trust - Frontsheet'!H163)</f>
        <v/>
      </c>
      <c r="F151" s="77">
        <f>'Trust - Frontsheet'!I163</f>
        <v>0</v>
      </c>
      <c r="G151" s="77">
        <f>'Trust - Frontsheet'!J163</f>
        <v>0</v>
      </c>
      <c r="H151" s="77">
        <f>'Trust - Frontsheet'!K163</f>
        <v>0</v>
      </c>
      <c r="I151" s="77">
        <f>'Trust - Frontsheet'!L163</f>
        <v>0</v>
      </c>
      <c r="J151" s="77">
        <f>'Trust - Frontsheet'!M163</f>
        <v>0</v>
      </c>
      <c r="K151" s="77">
        <f>'Trust - Frontsheet'!N163</f>
        <v>0</v>
      </c>
      <c r="L151" s="77">
        <f>'Trust - Frontsheet'!O163</f>
        <v>0</v>
      </c>
      <c r="M151" s="77">
        <f>'Trust - Frontsheet'!P163</f>
        <v>0</v>
      </c>
      <c r="N151" s="77">
        <f>'Trust - Frontsheet'!Q163</f>
        <v>0</v>
      </c>
      <c r="O151" s="77">
        <f>'Trust - Frontsheet'!R163</f>
        <v>0</v>
      </c>
      <c r="P151" s="77">
        <f>'Trust - Frontsheet'!S163</f>
        <v>0</v>
      </c>
      <c r="Q151" s="77">
        <f>'Trust - Frontsheet'!T163</f>
        <v>0</v>
      </c>
      <c r="R151" s="77">
        <f>IF(OR('Trust - Frontsheet'!AA163="",'Trust - Frontsheet'!AA163="-"),0,('Trust - Frontsheet'!AA163))</f>
        <v>0</v>
      </c>
      <c r="S151" s="77">
        <f>IF(OR('Trust - Frontsheet'!AB163="",'Trust - Frontsheet'!AB163="-"),0,('Trust - Frontsheet'!AB163))</f>
        <v>0</v>
      </c>
      <c r="T151" s="77">
        <f>IF(OR('Trust - Frontsheet'!AC163="",'Trust - Frontsheet'!AC163="-"),0,('Trust - Frontsheet'!AC163))</f>
        <v>0</v>
      </c>
      <c r="U151" s="77">
        <f>IF(OR('Trust - Frontsheet'!AD163="",'Trust - Frontsheet'!AD163="-"),0,('Trust - Frontsheet'!AD163))</f>
        <v>0</v>
      </c>
      <c r="V151" s="77">
        <f>IF(OR('Trust - Frontsheet'!AE163="",'Trust - Frontsheet'!AE163="-"),0,('Trust - Frontsheet'!AE163))</f>
        <v>0</v>
      </c>
      <c r="W151" s="77">
        <f>IF(OR('Trust - Frontsheet'!AF163="",'Trust - Frontsheet'!AF163="-"),0,('Trust - Frontsheet'!AF163))</f>
        <v>0</v>
      </c>
      <c r="X151" s="77">
        <f>'Trust - Frontsheet'!U163</f>
        <v>0</v>
      </c>
      <c r="Y151" s="77">
        <f>IF(OR('Trust - Frontsheet'!V163="",'Trust - Frontsheet'!V163="-"),0,('Trust - Frontsheet'!V163))</f>
        <v>0</v>
      </c>
      <c r="Z151" s="77">
        <f>IF(OR('Trust - Frontsheet'!W163="",'Trust - Frontsheet'!W163="-"),0,('Trust - Frontsheet'!W163))</f>
        <v>0</v>
      </c>
      <c r="AA151" s="77">
        <f>IF(OR('Trust - Frontsheet'!X163="",'Trust - Frontsheet'!X163="-"),0,('Trust - Frontsheet'!X163))</f>
        <v>0</v>
      </c>
      <c r="AB151" s="77">
        <f>IF(OR('Trust - Frontsheet'!Y163="",'Trust - Frontsheet'!Y163="-"),0,('Trust - Frontsheet'!Y163))</f>
        <v>0</v>
      </c>
      <c r="AC151" s="77">
        <f>IF(OR('Trust - Frontsheet'!Z163="",'Trust - Frontsheet'!Z163="-"),0,('Trust - Frontsheet'!Z163))</f>
        <v>0</v>
      </c>
      <c r="AD151" s="77" t="str">
        <f>IF(A151="","",(IF(ISBLANK('Trust - Frontsheet'!F9),"",'Trust - Frontsheet'!F9)))</f>
        <v/>
      </c>
    </row>
    <row r="152" spans="1:30" s="77" customFormat="1" x14ac:dyDescent="0.25">
      <c r="A152" s="77" t="str">
        <f>IF('Trust - Frontsheet'!D164=0,"",IF('Trust - Frontsheet'!D164="","",'Trust - Frontsheet'!D164))</f>
        <v/>
      </c>
      <c r="B152" s="77" t="str">
        <f>IF(ISBLANK('Trust - Frontsheet'!E164),"",'Trust - Frontsheet'!E164)</f>
        <v/>
      </c>
      <c r="C152" s="77" t="str">
        <f>IF(ISBLANK('Trust - Frontsheet'!F164),"","'" &amp; 'Trust - Frontsheet'!F164 &amp; "'")</f>
        <v/>
      </c>
      <c r="D152" s="77" t="str">
        <f>IF(ISBLANK('Trust - Frontsheet'!G164),"",'Trust - Frontsheet'!G164)</f>
        <v/>
      </c>
      <c r="E152" s="77" t="str">
        <f>IF(ISBLANK('Trust - Frontsheet'!H164),"",'Trust - Frontsheet'!H164)</f>
        <v/>
      </c>
      <c r="F152" s="77">
        <f>'Trust - Frontsheet'!I164</f>
        <v>0</v>
      </c>
      <c r="G152" s="77">
        <f>'Trust - Frontsheet'!J164</f>
        <v>0</v>
      </c>
      <c r="H152" s="77">
        <f>'Trust - Frontsheet'!K164</f>
        <v>0</v>
      </c>
      <c r="I152" s="77">
        <f>'Trust - Frontsheet'!L164</f>
        <v>0</v>
      </c>
      <c r="J152" s="77">
        <f>'Trust - Frontsheet'!M164</f>
        <v>0</v>
      </c>
      <c r="K152" s="77">
        <f>'Trust - Frontsheet'!N164</f>
        <v>0</v>
      </c>
      <c r="L152" s="77">
        <f>'Trust - Frontsheet'!O164</f>
        <v>0</v>
      </c>
      <c r="M152" s="77">
        <f>'Trust - Frontsheet'!P164</f>
        <v>0</v>
      </c>
      <c r="N152" s="77">
        <f>'Trust - Frontsheet'!Q164</f>
        <v>0</v>
      </c>
      <c r="O152" s="77">
        <f>'Trust - Frontsheet'!R164</f>
        <v>0</v>
      </c>
      <c r="P152" s="77">
        <f>'Trust - Frontsheet'!S164</f>
        <v>0</v>
      </c>
      <c r="Q152" s="77">
        <f>'Trust - Frontsheet'!T164</f>
        <v>0</v>
      </c>
      <c r="R152" s="77">
        <f>IF(OR('Trust - Frontsheet'!AA164="",'Trust - Frontsheet'!AA164="-"),0,('Trust - Frontsheet'!AA164))</f>
        <v>0</v>
      </c>
      <c r="S152" s="77">
        <f>IF(OR('Trust - Frontsheet'!AB164="",'Trust - Frontsheet'!AB164="-"),0,('Trust - Frontsheet'!AB164))</f>
        <v>0</v>
      </c>
      <c r="T152" s="77">
        <f>IF(OR('Trust - Frontsheet'!AC164="",'Trust - Frontsheet'!AC164="-"),0,('Trust - Frontsheet'!AC164))</f>
        <v>0</v>
      </c>
      <c r="U152" s="77">
        <f>IF(OR('Trust - Frontsheet'!AD164="",'Trust - Frontsheet'!AD164="-"),0,('Trust - Frontsheet'!AD164))</f>
        <v>0</v>
      </c>
      <c r="V152" s="77">
        <f>IF(OR('Trust - Frontsheet'!AE164="",'Trust - Frontsheet'!AE164="-"),0,('Trust - Frontsheet'!AE164))</f>
        <v>0</v>
      </c>
      <c r="W152" s="77">
        <f>IF(OR('Trust - Frontsheet'!AF164="",'Trust - Frontsheet'!AF164="-"),0,('Trust - Frontsheet'!AF164))</f>
        <v>0</v>
      </c>
      <c r="X152" s="77">
        <f>'Trust - Frontsheet'!U164</f>
        <v>0</v>
      </c>
      <c r="Y152" s="77">
        <f>IF(OR('Trust - Frontsheet'!V164="",'Trust - Frontsheet'!V164="-"),0,('Trust - Frontsheet'!V164))</f>
        <v>0</v>
      </c>
      <c r="Z152" s="77">
        <f>IF(OR('Trust - Frontsheet'!W164="",'Trust - Frontsheet'!W164="-"),0,('Trust - Frontsheet'!W164))</f>
        <v>0</v>
      </c>
      <c r="AA152" s="77">
        <f>IF(OR('Trust - Frontsheet'!X164="",'Trust - Frontsheet'!X164="-"),0,('Trust - Frontsheet'!X164))</f>
        <v>0</v>
      </c>
      <c r="AB152" s="77">
        <f>IF(OR('Trust - Frontsheet'!Y164="",'Trust - Frontsheet'!Y164="-"),0,('Trust - Frontsheet'!Y164))</f>
        <v>0</v>
      </c>
      <c r="AC152" s="77">
        <f>IF(OR('Trust - Frontsheet'!Z164="",'Trust - Frontsheet'!Z164="-"),0,('Trust - Frontsheet'!Z164))</f>
        <v>0</v>
      </c>
      <c r="AD152" s="77" t="str">
        <f>IF(A152="","",(IF(ISBLANK('Trust - Frontsheet'!F9),"",'Trust - Frontsheet'!F9)))</f>
        <v/>
      </c>
    </row>
    <row r="153" spans="1:30" s="77" customFormat="1" x14ac:dyDescent="0.25">
      <c r="A153" s="77" t="str">
        <f>IF('Trust - Frontsheet'!D165=0,"",IF('Trust - Frontsheet'!D165="","",'Trust - Frontsheet'!D165))</f>
        <v/>
      </c>
      <c r="B153" s="77" t="str">
        <f>IF(ISBLANK('Trust - Frontsheet'!E165),"",'Trust - Frontsheet'!E165)</f>
        <v/>
      </c>
      <c r="C153" s="77" t="str">
        <f>IF(ISBLANK('Trust - Frontsheet'!F165),"","'" &amp; 'Trust - Frontsheet'!F165 &amp; "'")</f>
        <v/>
      </c>
      <c r="D153" s="77" t="str">
        <f>IF(ISBLANK('Trust - Frontsheet'!G165),"",'Trust - Frontsheet'!G165)</f>
        <v/>
      </c>
      <c r="E153" s="77" t="str">
        <f>IF(ISBLANK('Trust - Frontsheet'!H165),"",'Trust - Frontsheet'!H165)</f>
        <v/>
      </c>
      <c r="F153" s="77">
        <f>'Trust - Frontsheet'!I165</f>
        <v>0</v>
      </c>
      <c r="G153" s="77">
        <f>'Trust - Frontsheet'!J165</f>
        <v>0</v>
      </c>
      <c r="H153" s="77">
        <f>'Trust - Frontsheet'!K165</f>
        <v>0</v>
      </c>
      <c r="I153" s="77">
        <f>'Trust - Frontsheet'!L165</f>
        <v>0</v>
      </c>
      <c r="J153" s="77">
        <f>'Trust - Frontsheet'!M165</f>
        <v>0</v>
      </c>
      <c r="K153" s="77">
        <f>'Trust - Frontsheet'!N165</f>
        <v>0</v>
      </c>
      <c r="L153" s="77">
        <f>'Trust - Frontsheet'!O165</f>
        <v>0</v>
      </c>
      <c r="M153" s="77">
        <f>'Trust - Frontsheet'!P165</f>
        <v>0</v>
      </c>
      <c r="N153" s="77">
        <f>'Trust - Frontsheet'!Q165</f>
        <v>0</v>
      </c>
      <c r="O153" s="77">
        <f>'Trust - Frontsheet'!R165</f>
        <v>0</v>
      </c>
      <c r="P153" s="77">
        <f>'Trust - Frontsheet'!S165</f>
        <v>0</v>
      </c>
      <c r="Q153" s="77">
        <f>'Trust - Frontsheet'!T165</f>
        <v>0</v>
      </c>
      <c r="R153" s="77">
        <f>IF(OR('Trust - Frontsheet'!AA165="",'Trust - Frontsheet'!AA165="-"),0,('Trust - Frontsheet'!AA165))</f>
        <v>0</v>
      </c>
      <c r="S153" s="77">
        <f>IF(OR('Trust - Frontsheet'!AB165="",'Trust - Frontsheet'!AB165="-"),0,('Trust - Frontsheet'!AB165))</f>
        <v>0</v>
      </c>
      <c r="T153" s="77">
        <f>IF(OR('Trust - Frontsheet'!AC165="",'Trust - Frontsheet'!AC165="-"),0,('Trust - Frontsheet'!AC165))</f>
        <v>0</v>
      </c>
      <c r="U153" s="77">
        <f>IF(OR('Trust - Frontsheet'!AD165="",'Trust - Frontsheet'!AD165="-"),0,('Trust - Frontsheet'!AD165))</f>
        <v>0</v>
      </c>
      <c r="V153" s="77">
        <f>IF(OR('Trust - Frontsheet'!AE165="",'Trust - Frontsheet'!AE165="-"),0,('Trust - Frontsheet'!AE165))</f>
        <v>0</v>
      </c>
      <c r="W153" s="77">
        <f>IF(OR('Trust - Frontsheet'!AF165="",'Trust - Frontsheet'!AF165="-"),0,('Trust - Frontsheet'!AF165))</f>
        <v>0</v>
      </c>
      <c r="X153" s="77">
        <f>'Trust - Frontsheet'!U165</f>
        <v>0</v>
      </c>
      <c r="Y153" s="77">
        <f>IF(OR('Trust - Frontsheet'!V165="",'Trust - Frontsheet'!V165="-"),0,('Trust - Frontsheet'!V165))</f>
        <v>0</v>
      </c>
      <c r="Z153" s="77">
        <f>IF(OR('Trust - Frontsheet'!W165="",'Trust - Frontsheet'!W165="-"),0,('Trust - Frontsheet'!W165))</f>
        <v>0</v>
      </c>
      <c r="AA153" s="77">
        <f>IF(OR('Trust - Frontsheet'!X165="",'Trust - Frontsheet'!X165="-"),0,('Trust - Frontsheet'!X165))</f>
        <v>0</v>
      </c>
      <c r="AB153" s="77">
        <f>IF(OR('Trust - Frontsheet'!Y165="",'Trust - Frontsheet'!Y165="-"),0,('Trust - Frontsheet'!Y165))</f>
        <v>0</v>
      </c>
      <c r="AC153" s="77">
        <f>IF(OR('Trust - Frontsheet'!Z165="",'Trust - Frontsheet'!Z165="-"),0,('Trust - Frontsheet'!Z165))</f>
        <v>0</v>
      </c>
      <c r="AD153" s="77" t="str">
        <f>IF(A153="","",(IF(ISBLANK('Trust - Frontsheet'!F9),"",'Trust - Frontsheet'!F9)))</f>
        <v/>
      </c>
    </row>
    <row r="154" spans="1:30" s="77" customFormat="1" x14ac:dyDescent="0.25">
      <c r="A154" s="77" t="str">
        <f>IF('Trust - Frontsheet'!D166=0,"",IF('Trust - Frontsheet'!D166="","",'Trust - Frontsheet'!D166))</f>
        <v/>
      </c>
      <c r="B154" s="77" t="str">
        <f>IF(ISBLANK('Trust - Frontsheet'!E166),"",'Trust - Frontsheet'!E166)</f>
        <v/>
      </c>
      <c r="C154" s="77" t="str">
        <f>IF(ISBLANK('Trust - Frontsheet'!F166),"","'" &amp; 'Trust - Frontsheet'!F166 &amp; "'")</f>
        <v/>
      </c>
      <c r="D154" s="77" t="str">
        <f>IF(ISBLANK('Trust - Frontsheet'!G166),"",'Trust - Frontsheet'!G166)</f>
        <v/>
      </c>
      <c r="E154" s="77" t="str">
        <f>IF(ISBLANK('Trust - Frontsheet'!H166),"",'Trust - Frontsheet'!H166)</f>
        <v/>
      </c>
      <c r="F154" s="77">
        <f>'Trust - Frontsheet'!I166</f>
        <v>0</v>
      </c>
      <c r="G154" s="77">
        <f>'Trust - Frontsheet'!J166</f>
        <v>0</v>
      </c>
      <c r="H154" s="77">
        <f>'Trust - Frontsheet'!K166</f>
        <v>0</v>
      </c>
      <c r="I154" s="77">
        <f>'Trust - Frontsheet'!L166</f>
        <v>0</v>
      </c>
      <c r="J154" s="77">
        <f>'Trust - Frontsheet'!M166</f>
        <v>0</v>
      </c>
      <c r="K154" s="77">
        <f>'Trust - Frontsheet'!N166</f>
        <v>0</v>
      </c>
      <c r="L154" s="77">
        <f>'Trust - Frontsheet'!O166</f>
        <v>0</v>
      </c>
      <c r="M154" s="77">
        <f>'Trust - Frontsheet'!P166</f>
        <v>0</v>
      </c>
      <c r="N154" s="77">
        <f>'Trust - Frontsheet'!Q166</f>
        <v>0</v>
      </c>
      <c r="O154" s="77">
        <f>'Trust - Frontsheet'!R166</f>
        <v>0</v>
      </c>
      <c r="P154" s="77">
        <f>'Trust - Frontsheet'!S166</f>
        <v>0</v>
      </c>
      <c r="Q154" s="77">
        <f>'Trust - Frontsheet'!T166</f>
        <v>0</v>
      </c>
      <c r="R154" s="77">
        <f>IF(OR('Trust - Frontsheet'!AA166="",'Trust - Frontsheet'!AA166="-"),0,('Trust - Frontsheet'!AA166))</f>
        <v>0</v>
      </c>
      <c r="S154" s="77">
        <f>IF(OR('Trust - Frontsheet'!AB166="",'Trust - Frontsheet'!AB166="-"),0,('Trust - Frontsheet'!AB166))</f>
        <v>0</v>
      </c>
      <c r="T154" s="77">
        <f>IF(OR('Trust - Frontsheet'!AC166="",'Trust - Frontsheet'!AC166="-"),0,('Trust - Frontsheet'!AC166))</f>
        <v>0</v>
      </c>
      <c r="U154" s="77">
        <f>IF(OR('Trust - Frontsheet'!AD166="",'Trust - Frontsheet'!AD166="-"),0,('Trust - Frontsheet'!AD166))</f>
        <v>0</v>
      </c>
      <c r="V154" s="77">
        <f>IF(OR('Trust - Frontsheet'!AE166="",'Trust - Frontsheet'!AE166="-"),0,('Trust - Frontsheet'!AE166))</f>
        <v>0</v>
      </c>
      <c r="W154" s="77">
        <f>IF(OR('Trust - Frontsheet'!AF166="",'Trust - Frontsheet'!AF166="-"),0,('Trust - Frontsheet'!AF166))</f>
        <v>0</v>
      </c>
      <c r="X154" s="77">
        <f>'Trust - Frontsheet'!U166</f>
        <v>0</v>
      </c>
      <c r="Y154" s="77">
        <f>IF(OR('Trust - Frontsheet'!V166="",'Trust - Frontsheet'!V166="-"),0,('Trust - Frontsheet'!V166))</f>
        <v>0</v>
      </c>
      <c r="Z154" s="77">
        <f>IF(OR('Trust - Frontsheet'!W166="",'Trust - Frontsheet'!W166="-"),0,('Trust - Frontsheet'!W166))</f>
        <v>0</v>
      </c>
      <c r="AA154" s="77">
        <f>IF(OR('Trust - Frontsheet'!X166="",'Trust - Frontsheet'!X166="-"),0,('Trust - Frontsheet'!X166))</f>
        <v>0</v>
      </c>
      <c r="AB154" s="77">
        <f>IF(OR('Trust - Frontsheet'!Y166="",'Trust - Frontsheet'!Y166="-"),0,('Trust - Frontsheet'!Y166))</f>
        <v>0</v>
      </c>
      <c r="AC154" s="77">
        <f>IF(OR('Trust - Frontsheet'!Z166="",'Trust - Frontsheet'!Z166="-"),0,('Trust - Frontsheet'!Z166))</f>
        <v>0</v>
      </c>
      <c r="AD154" s="77" t="str">
        <f>IF(A154="","",(IF(ISBLANK('Trust - Frontsheet'!F9),"",'Trust - Frontsheet'!F9)))</f>
        <v/>
      </c>
    </row>
    <row r="155" spans="1:30" s="77" customFormat="1" x14ac:dyDescent="0.25">
      <c r="A155" s="77" t="str">
        <f>IF('Trust - Frontsheet'!D167=0,"",IF('Trust - Frontsheet'!D167="","",'Trust - Frontsheet'!D167))</f>
        <v/>
      </c>
      <c r="B155" s="77" t="str">
        <f>IF(ISBLANK('Trust - Frontsheet'!E167),"",'Trust - Frontsheet'!E167)</f>
        <v/>
      </c>
      <c r="C155" s="77" t="str">
        <f>IF(ISBLANK('Trust - Frontsheet'!F167),"","'" &amp; 'Trust - Frontsheet'!F167 &amp; "'")</f>
        <v/>
      </c>
      <c r="D155" s="77" t="str">
        <f>IF(ISBLANK('Trust - Frontsheet'!G167),"",'Trust - Frontsheet'!G167)</f>
        <v/>
      </c>
      <c r="E155" s="77" t="str">
        <f>IF(ISBLANK('Trust - Frontsheet'!H167),"",'Trust - Frontsheet'!H167)</f>
        <v/>
      </c>
      <c r="F155" s="77">
        <f>'Trust - Frontsheet'!I167</f>
        <v>0</v>
      </c>
      <c r="G155" s="77">
        <f>'Trust - Frontsheet'!J167</f>
        <v>0</v>
      </c>
      <c r="H155" s="77">
        <f>'Trust - Frontsheet'!K167</f>
        <v>0</v>
      </c>
      <c r="I155" s="77">
        <f>'Trust - Frontsheet'!L167</f>
        <v>0</v>
      </c>
      <c r="J155" s="77">
        <f>'Trust - Frontsheet'!M167</f>
        <v>0</v>
      </c>
      <c r="K155" s="77">
        <f>'Trust - Frontsheet'!N167</f>
        <v>0</v>
      </c>
      <c r="L155" s="77">
        <f>'Trust - Frontsheet'!O167</f>
        <v>0</v>
      </c>
      <c r="M155" s="77">
        <f>'Trust - Frontsheet'!P167</f>
        <v>0</v>
      </c>
      <c r="N155" s="77">
        <f>'Trust - Frontsheet'!Q167</f>
        <v>0</v>
      </c>
      <c r="O155" s="77">
        <f>'Trust - Frontsheet'!R167</f>
        <v>0</v>
      </c>
      <c r="P155" s="77">
        <f>'Trust - Frontsheet'!S167</f>
        <v>0</v>
      </c>
      <c r="Q155" s="77">
        <f>'Trust - Frontsheet'!T167</f>
        <v>0</v>
      </c>
      <c r="R155" s="77">
        <f>IF(OR('Trust - Frontsheet'!AA167="",'Trust - Frontsheet'!AA167="-"),0,('Trust - Frontsheet'!AA167))</f>
        <v>0</v>
      </c>
      <c r="S155" s="77">
        <f>IF(OR('Trust - Frontsheet'!AB167="",'Trust - Frontsheet'!AB167="-"),0,('Trust - Frontsheet'!AB167))</f>
        <v>0</v>
      </c>
      <c r="T155" s="77">
        <f>IF(OR('Trust - Frontsheet'!AC167="",'Trust - Frontsheet'!AC167="-"),0,('Trust - Frontsheet'!AC167))</f>
        <v>0</v>
      </c>
      <c r="U155" s="77">
        <f>IF(OR('Trust - Frontsheet'!AD167="",'Trust - Frontsheet'!AD167="-"),0,('Trust - Frontsheet'!AD167))</f>
        <v>0</v>
      </c>
      <c r="V155" s="77">
        <f>IF(OR('Trust - Frontsheet'!AE167="",'Trust - Frontsheet'!AE167="-"),0,('Trust - Frontsheet'!AE167))</f>
        <v>0</v>
      </c>
      <c r="W155" s="77">
        <f>IF(OR('Trust - Frontsheet'!AF167="",'Trust - Frontsheet'!AF167="-"),0,('Trust - Frontsheet'!AF167))</f>
        <v>0</v>
      </c>
      <c r="X155" s="77">
        <f>'Trust - Frontsheet'!U167</f>
        <v>0</v>
      </c>
      <c r="Y155" s="77">
        <f>IF(OR('Trust - Frontsheet'!V167="",'Trust - Frontsheet'!V167="-"),0,('Trust - Frontsheet'!V167))</f>
        <v>0</v>
      </c>
      <c r="Z155" s="77">
        <f>IF(OR('Trust - Frontsheet'!W167="",'Trust - Frontsheet'!W167="-"),0,('Trust - Frontsheet'!W167))</f>
        <v>0</v>
      </c>
      <c r="AA155" s="77">
        <f>IF(OR('Trust - Frontsheet'!X167="",'Trust - Frontsheet'!X167="-"),0,('Trust - Frontsheet'!X167))</f>
        <v>0</v>
      </c>
      <c r="AB155" s="77">
        <f>IF(OR('Trust - Frontsheet'!Y167="",'Trust - Frontsheet'!Y167="-"),0,('Trust - Frontsheet'!Y167))</f>
        <v>0</v>
      </c>
      <c r="AC155" s="77">
        <f>IF(OR('Trust - Frontsheet'!Z167="",'Trust - Frontsheet'!Z167="-"),0,('Trust - Frontsheet'!Z167))</f>
        <v>0</v>
      </c>
      <c r="AD155" s="77" t="str">
        <f>IF(A155="","",(IF(ISBLANK('Trust - Frontsheet'!F9),"",'Trust - Frontsheet'!F9)))</f>
        <v/>
      </c>
    </row>
    <row r="156" spans="1:30" s="77" customFormat="1" x14ac:dyDescent="0.25">
      <c r="A156" s="77" t="str">
        <f>IF('Trust - Frontsheet'!D168=0,"",IF('Trust - Frontsheet'!D168="","",'Trust - Frontsheet'!D168))</f>
        <v/>
      </c>
      <c r="B156" s="77" t="str">
        <f>IF(ISBLANK('Trust - Frontsheet'!E168),"",'Trust - Frontsheet'!E168)</f>
        <v/>
      </c>
      <c r="C156" s="77" t="str">
        <f>IF(ISBLANK('Trust - Frontsheet'!F168),"","'" &amp; 'Trust - Frontsheet'!F168 &amp; "'")</f>
        <v/>
      </c>
      <c r="D156" s="77" t="str">
        <f>IF(ISBLANK('Trust - Frontsheet'!G168),"",'Trust - Frontsheet'!G168)</f>
        <v/>
      </c>
      <c r="E156" s="77" t="str">
        <f>IF(ISBLANK('Trust - Frontsheet'!H168),"",'Trust - Frontsheet'!H168)</f>
        <v/>
      </c>
      <c r="F156" s="77">
        <f>'Trust - Frontsheet'!I168</f>
        <v>0</v>
      </c>
      <c r="G156" s="77">
        <f>'Trust - Frontsheet'!J168</f>
        <v>0</v>
      </c>
      <c r="H156" s="77">
        <f>'Trust - Frontsheet'!K168</f>
        <v>0</v>
      </c>
      <c r="I156" s="77">
        <f>'Trust - Frontsheet'!L168</f>
        <v>0</v>
      </c>
      <c r="J156" s="77">
        <f>'Trust - Frontsheet'!M168</f>
        <v>0</v>
      </c>
      <c r="K156" s="77">
        <f>'Trust - Frontsheet'!N168</f>
        <v>0</v>
      </c>
      <c r="L156" s="77">
        <f>'Trust - Frontsheet'!O168</f>
        <v>0</v>
      </c>
      <c r="M156" s="77">
        <f>'Trust - Frontsheet'!P168</f>
        <v>0</v>
      </c>
      <c r="N156" s="77">
        <f>'Trust - Frontsheet'!Q168</f>
        <v>0</v>
      </c>
      <c r="O156" s="77">
        <f>'Trust - Frontsheet'!R168</f>
        <v>0</v>
      </c>
      <c r="P156" s="77">
        <f>'Trust - Frontsheet'!S168</f>
        <v>0</v>
      </c>
      <c r="Q156" s="77">
        <f>'Trust - Frontsheet'!T168</f>
        <v>0</v>
      </c>
      <c r="R156" s="77">
        <f>IF(OR('Trust - Frontsheet'!AA168="",'Trust - Frontsheet'!AA168="-"),0,('Trust - Frontsheet'!AA168))</f>
        <v>0</v>
      </c>
      <c r="S156" s="77">
        <f>IF(OR('Trust - Frontsheet'!AB168="",'Trust - Frontsheet'!AB168="-"),0,('Trust - Frontsheet'!AB168))</f>
        <v>0</v>
      </c>
      <c r="T156" s="77">
        <f>IF(OR('Trust - Frontsheet'!AC168="",'Trust - Frontsheet'!AC168="-"),0,('Trust - Frontsheet'!AC168))</f>
        <v>0</v>
      </c>
      <c r="U156" s="77">
        <f>IF(OR('Trust - Frontsheet'!AD168="",'Trust - Frontsheet'!AD168="-"),0,('Trust - Frontsheet'!AD168))</f>
        <v>0</v>
      </c>
      <c r="V156" s="77">
        <f>IF(OR('Trust - Frontsheet'!AE168="",'Trust - Frontsheet'!AE168="-"),0,('Trust - Frontsheet'!AE168))</f>
        <v>0</v>
      </c>
      <c r="W156" s="77">
        <f>IF(OR('Trust - Frontsheet'!AF168="",'Trust - Frontsheet'!AF168="-"),0,('Trust - Frontsheet'!AF168))</f>
        <v>0</v>
      </c>
      <c r="X156" s="77">
        <f>'Trust - Frontsheet'!U168</f>
        <v>0</v>
      </c>
      <c r="Y156" s="77">
        <f>IF(OR('Trust - Frontsheet'!V168="",'Trust - Frontsheet'!V168="-"),0,('Trust - Frontsheet'!V168))</f>
        <v>0</v>
      </c>
      <c r="Z156" s="77">
        <f>IF(OR('Trust - Frontsheet'!W168="",'Trust - Frontsheet'!W168="-"),0,('Trust - Frontsheet'!W168))</f>
        <v>0</v>
      </c>
      <c r="AA156" s="77">
        <f>IF(OR('Trust - Frontsheet'!X168="",'Trust - Frontsheet'!X168="-"),0,('Trust - Frontsheet'!X168))</f>
        <v>0</v>
      </c>
      <c r="AB156" s="77">
        <f>IF(OR('Trust - Frontsheet'!Y168="",'Trust - Frontsheet'!Y168="-"),0,('Trust - Frontsheet'!Y168))</f>
        <v>0</v>
      </c>
      <c r="AC156" s="77">
        <f>IF(OR('Trust - Frontsheet'!Z168="",'Trust - Frontsheet'!Z168="-"),0,('Trust - Frontsheet'!Z168))</f>
        <v>0</v>
      </c>
      <c r="AD156" s="77" t="str">
        <f>IF(A156="","",(IF(ISBLANK('Trust - Frontsheet'!F9),"",'Trust - Frontsheet'!F9)))</f>
        <v/>
      </c>
    </row>
    <row r="157" spans="1:30" s="77" customFormat="1" x14ac:dyDescent="0.25">
      <c r="A157" s="77" t="str">
        <f>IF('Trust - Frontsheet'!D169=0,"",IF('Trust - Frontsheet'!D169="","",'Trust - Frontsheet'!D169))</f>
        <v/>
      </c>
      <c r="B157" s="77" t="str">
        <f>IF(ISBLANK('Trust - Frontsheet'!E169),"",'Trust - Frontsheet'!E169)</f>
        <v/>
      </c>
      <c r="C157" s="77" t="str">
        <f>IF(ISBLANK('Trust - Frontsheet'!F169),"","'" &amp; 'Trust - Frontsheet'!F169 &amp; "'")</f>
        <v/>
      </c>
      <c r="D157" s="77" t="str">
        <f>IF(ISBLANK('Trust - Frontsheet'!G169),"",'Trust - Frontsheet'!G169)</f>
        <v/>
      </c>
      <c r="E157" s="77" t="str">
        <f>IF(ISBLANK('Trust - Frontsheet'!H169),"",'Trust - Frontsheet'!H169)</f>
        <v/>
      </c>
      <c r="F157" s="77">
        <f>'Trust - Frontsheet'!I169</f>
        <v>0</v>
      </c>
      <c r="G157" s="77">
        <f>'Trust - Frontsheet'!J169</f>
        <v>0</v>
      </c>
      <c r="H157" s="77">
        <f>'Trust - Frontsheet'!K169</f>
        <v>0</v>
      </c>
      <c r="I157" s="77">
        <f>'Trust - Frontsheet'!L169</f>
        <v>0</v>
      </c>
      <c r="J157" s="77">
        <f>'Trust - Frontsheet'!M169</f>
        <v>0</v>
      </c>
      <c r="K157" s="77">
        <f>'Trust - Frontsheet'!N169</f>
        <v>0</v>
      </c>
      <c r="L157" s="77">
        <f>'Trust - Frontsheet'!O169</f>
        <v>0</v>
      </c>
      <c r="M157" s="77">
        <f>'Trust - Frontsheet'!P169</f>
        <v>0</v>
      </c>
      <c r="N157" s="77">
        <f>'Trust - Frontsheet'!Q169</f>
        <v>0</v>
      </c>
      <c r="O157" s="77">
        <f>'Trust - Frontsheet'!R169</f>
        <v>0</v>
      </c>
      <c r="P157" s="77">
        <f>'Trust - Frontsheet'!S169</f>
        <v>0</v>
      </c>
      <c r="Q157" s="77">
        <f>'Trust - Frontsheet'!T169</f>
        <v>0</v>
      </c>
      <c r="R157" s="77">
        <f>IF(OR('Trust - Frontsheet'!AA169="",'Trust - Frontsheet'!AA169="-"),0,('Trust - Frontsheet'!AA169))</f>
        <v>0</v>
      </c>
      <c r="S157" s="77">
        <f>IF(OR('Trust - Frontsheet'!AB169="",'Trust - Frontsheet'!AB169="-"),0,('Trust - Frontsheet'!AB169))</f>
        <v>0</v>
      </c>
      <c r="T157" s="77">
        <f>IF(OR('Trust - Frontsheet'!AC169="",'Trust - Frontsheet'!AC169="-"),0,('Trust - Frontsheet'!AC169))</f>
        <v>0</v>
      </c>
      <c r="U157" s="77">
        <f>IF(OR('Trust - Frontsheet'!AD169="",'Trust - Frontsheet'!AD169="-"),0,('Trust - Frontsheet'!AD169))</f>
        <v>0</v>
      </c>
      <c r="V157" s="77">
        <f>IF(OR('Trust - Frontsheet'!AE169="",'Trust - Frontsheet'!AE169="-"),0,('Trust - Frontsheet'!AE169))</f>
        <v>0</v>
      </c>
      <c r="W157" s="77">
        <f>IF(OR('Trust - Frontsheet'!AF169="",'Trust - Frontsheet'!AF169="-"),0,('Trust - Frontsheet'!AF169))</f>
        <v>0</v>
      </c>
      <c r="X157" s="77">
        <f>'Trust - Frontsheet'!U169</f>
        <v>0</v>
      </c>
      <c r="Y157" s="77">
        <f>IF(OR('Trust - Frontsheet'!V169="",'Trust - Frontsheet'!V169="-"),0,('Trust - Frontsheet'!V169))</f>
        <v>0</v>
      </c>
      <c r="Z157" s="77">
        <f>IF(OR('Trust - Frontsheet'!W169="",'Trust - Frontsheet'!W169="-"),0,('Trust - Frontsheet'!W169))</f>
        <v>0</v>
      </c>
      <c r="AA157" s="77">
        <f>IF(OR('Trust - Frontsheet'!X169="",'Trust - Frontsheet'!X169="-"),0,('Trust - Frontsheet'!X169))</f>
        <v>0</v>
      </c>
      <c r="AB157" s="77">
        <f>IF(OR('Trust - Frontsheet'!Y169="",'Trust - Frontsheet'!Y169="-"),0,('Trust - Frontsheet'!Y169))</f>
        <v>0</v>
      </c>
      <c r="AC157" s="77">
        <f>IF(OR('Trust - Frontsheet'!Z169="",'Trust - Frontsheet'!Z169="-"),0,('Trust - Frontsheet'!Z169))</f>
        <v>0</v>
      </c>
      <c r="AD157" s="77" t="str">
        <f>IF(A157="","",(IF(ISBLANK('Trust - Frontsheet'!F9),"",'Trust - Frontsheet'!F9)))</f>
        <v/>
      </c>
    </row>
    <row r="158" spans="1:30" s="77" customFormat="1" x14ac:dyDescent="0.25">
      <c r="A158" s="77" t="str">
        <f>IF('Trust - Frontsheet'!D170=0,"",IF('Trust - Frontsheet'!D170="","",'Trust - Frontsheet'!D170))</f>
        <v/>
      </c>
      <c r="B158" s="77" t="str">
        <f>IF(ISBLANK('Trust - Frontsheet'!E170),"",'Trust - Frontsheet'!E170)</f>
        <v/>
      </c>
      <c r="C158" s="77" t="str">
        <f>IF(ISBLANK('Trust - Frontsheet'!F170),"","'" &amp; 'Trust - Frontsheet'!F170 &amp; "'")</f>
        <v/>
      </c>
      <c r="D158" s="77" t="str">
        <f>IF(ISBLANK('Trust - Frontsheet'!G170),"",'Trust - Frontsheet'!G170)</f>
        <v/>
      </c>
      <c r="E158" s="77" t="str">
        <f>IF(ISBLANK('Trust - Frontsheet'!H170),"",'Trust - Frontsheet'!H170)</f>
        <v/>
      </c>
      <c r="F158" s="77">
        <f>'Trust - Frontsheet'!I170</f>
        <v>0</v>
      </c>
      <c r="G158" s="77">
        <f>'Trust - Frontsheet'!J170</f>
        <v>0</v>
      </c>
      <c r="H158" s="77">
        <f>'Trust - Frontsheet'!K170</f>
        <v>0</v>
      </c>
      <c r="I158" s="77">
        <f>'Trust - Frontsheet'!L170</f>
        <v>0</v>
      </c>
      <c r="J158" s="77">
        <f>'Trust - Frontsheet'!M170</f>
        <v>0</v>
      </c>
      <c r="K158" s="77">
        <f>'Trust - Frontsheet'!N170</f>
        <v>0</v>
      </c>
      <c r="L158" s="77">
        <f>'Trust - Frontsheet'!O170</f>
        <v>0</v>
      </c>
      <c r="M158" s="77">
        <f>'Trust - Frontsheet'!P170</f>
        <v>0</v>
      </c>
      <c r="N158" s="77">
        <f>'Trust - Frontsheet'!Q170</f>
        <v>0</v>
      </c>
      <c r="O158" s="77">
        <f>'Trust - Frontsheet'!R170</f>
        <v>0</v>
      </c>
      <c r="P158" s="77">
        <f>'Trust - Frontsheet'!S170</f>
        <v>0</v>
      </c>
      <c r="Q158" s="77">
        <f>'Trust - Frontsheet'!T170</f>
        <v>0</v>
      </c>
      <c r="R158" s="77">
        <f>IF(OR('Trust - Frontsheet'!AA170="",'Trust - Frontsheet'!AA170="-"),0,('Trust - Frontsheet'!AA170))</f>
        <v>0</v>
      </c>
      <c r="S158" s="77">
        <f>IF(OR('Trust - Frontsheet'!AB170="",'Trust - Frontsheet'!AB170="-"),0,('Trust - Frontsheet'!AB170))</f>
        <v>0</v>
      </c>
      <c r="T158" s="77">
        <f>IF(OR('Trust - Frontsheet'!AC170="",'Trust - Frontsheet'!AC170="-"),0,('Trust - Frontsheet'!AC170))</f>
        <v>0</v>
      </c>
      <c r="U158" s="77">
        <f>IF(OR('Trust - Frontsheet'!AD170="",'Trust - Frontsheet'!AD170="-"),0,('Trust - Frontsheet'!AD170))</f>
        <v>0</v>
      </c>
      <c r="V158" s="77">
        <f>IF(OR('Trust - Frontsheet'!AE170="",'Trust - Frontsheet'!AE170="-"),0,('Trust - Frontsheet'!AE170))</f>
        <v>0</v>
      </c>
      <c r="W158" s="77">
        <f>IF(OR('Trust - Frontsheet'!AF170="",'Trust - Frontsheet'!AF170="-"),0,('Trust - Frontsheet'!AF170))</f>
        <v>0</v>
      </c>
      <c r="X158" s="77">
        <f>'Trust - Frontsheet'!U170</f>
        <v>0</v>
      </c>
      <c r="Y158" s="77">
        <f>IF(OR('Trust - Frontsheet'!V170="",'Trust - Frontsheet'!V170="-"),0,('Trust - Frontsheet'!V170))</f>
        <v>0</v>
      </c>
      <c r="Z158" s="77">
        <f>IF(OR('Trust - Frontsheet'!W170="",'Trust - Frontsheet'!W170="-"),0,('Trust - Frontsheet'!W170))</f>
        <v>0</v>
      </c>
      <c r="AA158" s="77">
        <f>IF(OR('Trust - Frontsheet'!X170="",'Trust - Frontsheet'!X170="-"),0,('Trust - Frontsheet'!X170))</f>
        <v>0</v>
      </c>
      <c r="AB158" s="77">
        <f>IF(OR('Trust - Frontsheet'!Y170="",'Trust - Frontsheet'!Y170="-"),0,('Trust - Frontsheet'!Y170))</f>
        <v>0</v>
      </c>
      <c r="AC158" s="77">
        <f>IF(OR('Trust - Frontsheet'!Z170="",'Trust - Frontsheet'!Z170="-"),0,('Trust - Frontsheet'!Z170))</f>
        <v>0</v>
      </c>
      <c r="AD158" s="77" t="str">
        <f>IF(A158="","",(IF(ISBLANK('Trust - Frontsheet'!F9),"",'Trust - Frontsheet'!F9)))</f>
        <v/>
      </c>
    </row>
    <row r="159" spans="1:30" s="77" customFormat="1" x14ac:dyDescent="0.25">
      <c r="A159" s="77" t="str">
        <f>IF('Trust - Frontsheet'!D171=0,"",IF('Trust - Frontsheet'!D171="","",'Trust - Frontsheet'!D171))</f>
        <v/>
      </c>
      <c r="B159" s="77" t="str">
        <f>IF(ISBLANK('Trust - Frontsheet'!E171),"",'Trust - Frontsheet'!E171)</f>
        <v/>
      </c>
      <c r="C159" s="77" t="str">
        <f>IF(ISBLANK('Trust - Frontsheet'!F171),"","'" &amp; 'Trust - Frontsheet'!F171 &amp; "'")</f>
        <v/>
      </c>
      <c r="D159" s="77" t="str">
        <f>IF(ISBLANK('Trust - Frontsheet'!G171),"",'Trust - Frontsheet'!G171)</f>
        <v/>
      </c>
      <c r="E159" s="77" t="str">
        <f>IF(ISBLANK('Trust - Frontsheet'!H171),"",'Trust - Frontsheet'!H171)</f>
        <v/>
      </c>
      <c r="F159" s="77">
        <f>'Trust - Frontsheet'!I171</f>
        <v>0</v>
      </c>
      <c r="G159" s="77">
        <f>'Trust - Frontsheet'!J171</f>
        <v>0</v>
      </c>
      <c r="H159" s="77">
        <f>'Trust - Frontsheet'!K171</f>
        <v>0</v>
      </c>
      <c r="I159" s="77">
        <f>'Trust - Frontsheet'!L171</f>
        <v>0</v>
      </c>
      <c r="J159" s="77">
        <f>'Trust - Frontsheet'!M171</f>
        <v>0</v>
      </c>
      <c r="K159" s="77">
        <f>'Trust - Frontsheet'!N171</f>
        <v>0</v>
      </c>
      <c r="L159" s="77">
        <f>'Trust - Frontsheet'!O171</f>
        <v>0</v>
      </c>
      <c r="M159" s="77">
        <f>'Trust - Frontsheet'!P171</f>
        <v>0</v>
      </c>
      <c r="N159" s="77">
        <f>'Trust - Frontsheet'!Q171</f>
        <v>0</v>
      </c>
      <c r="O159" s="77">
        <f>'Trust - Frontsheet'!R171</f>
        <v>0</v>
      </c>
      <c r="P159" s="77">
        <f>'Trust - Frontsheet'!S171</f>
        <v>0</v>
      </c>
      <c r="Q159" s="77">
        <f>'Trust - Frontsheet'!T171</f>
        <v>0</v>
      </c>
      <c r="R159" s="77">
        <f>IF(OR('Trust - Frontsheet'!AA171="",'Trust - Frontsheet'!AA171="-"),0,('Trust - Frontsheet'!AA171))</f>
        <v>0</v>
      </c>
      <c r="S159" s="77">
        <f>IF(OR('Trust - Frontsheet'!AB171="",'Trust - Frontsheet'!AB171="-"),0,('Trust - Frontsheet'!AB171))</f>
        <v>0</v>
      </c>
      <c r="T159" s="77">
        <f>IF(OR('Trust - Frontsheet'!AC171="",'Trust - Frontsheet'!AC171="-"),0,('Trust - Frontsheet'!AC171))</f>
        <v>0</v>
      </c>
      <c r="U159" s="77">
        <f>IF(OR('Trust - Frontsheet'!AD171="",'Trust - Frontsheet'!AD171="-"),0,('Trust - Frontsheet'!AD171))</f>
        <v>0</v>
      </c>
      <c r="V159" s="77">
        <f>IF(OR('Trust - Frontsheet'!AE171="",'Trust - Frontsheet'!AE171="-"),0,('Trust - Frontsheet'!AE171))</f>
        <v>0</v>
      </c>
      <c r="W159" s="77">
        <f>IF(OR('Trust - Frontsheet'!AF171="",'Trust - Frontsheet'!AF171="-"),0,('Trust - Frontsheet'!AF171))</f>
        <v>0</v>
      </c>
      <c r="X159" s="77">
        <f>'Trust - Frontsheet'!U171</f>
        <v>0</v>
      </c>
      <c r="Y159" s="77">
        <f>IF(OR('Trust - Frontsheet'!V171="",'Trust - Frontsheet'!V171="-"),0,('Trust - Frontsheet'!V171))</f>
        <v>0</v>
      </c>
      <c r="Z159" s="77">
        <f>IF(OR('Trust - Frontsheet'!W171="",'Trust - Frontsheet'!W171="-"),0,('Trust - Frontsheet'!W171))</f>
        <v>0</v>
      </c>
      <c r="AA159" s="77">
        <f>IF(OR('Trust - Frontsheet'!X171="",'Trust - Frontsheet'!X171="-"),0,('Trust - Frontsheet'!X171))</f>
        <v>0</v>
      </c>
      <c r="AB159" s="77">
        <f>IF(OR('Trust - Frontsheet'!Y171="",'Trust - Frontsheet'!Y171="-"),0,('Trust - Frontsheet'!Y171))</f>
        <v>0</v>
      </c>
      <c r="AC159" s="77">
        <f>IF(OR('Trust - Frontsheet'!Z171="",'Trust - Frontsheet'!Z171="-"),0,('Trust - Frontsheet'!Z171))</f>
        <v>0</v>
      </c>
      <c r="AD159" s="77" t="str">
        <f>IF(A159="","",(IF(ISBLANK('Trust - Frontsheet'!F9),"",'Trust - Frontsheet'!F9)))</f>
        <v/>
      </c>
    </row>
    <row r="160" spans="1:30" s="77" customFormat="1" x14ac:dyDescent="0.25">
      <c r="A160" s="77" t="str">
        <f>IF('Trust - Frontsheet'!D172=0,"",IF('Trust - Frontsheet'!D172="","",'Trust - Frontsheet'!D172))</f>
        <v/>
      </c>
      <c r="B160" s="77" t="str">
        <f>IF(ISBLANK('Trust - Frontsheet'!E172),"",'Trust - Frontsheet'!E172)</f>
        <v/>
      </c>
      <c r="C160" s="77" t="str">
        <f>IF(ISBLANK('Trust - Frontsheet'!F172),"","'" &amp; 'Trust - Frontsheet'!F172 &amp; "'")</f>
        <v/>
      </c>
      <c r="D160" s="77" t="str">
        <f>IF(ISBLANK('Trust - Frontsheet'!G172),"",'Trust - Frontsheet'!G172)</f>
        <v/>
      </c>
      <c r="E160" s="77" t="str">
        <f>IF(ISBLANK('Trust - Frontsheet'!H172),"",'Trust - Frontsheet'!H172)</f>
        <v/>
      </c>
      <c r="F160" s="77">
        <f>'Trust - Frontsheet'!I172</f>
        <v>0</v>
      </c>
      <c r="G160" s="77">
        <f>'Trust - Frontsheet'!J172</f>
        <v>0</v>
      </c>
      <c r="H160" s="77">
        <f>'Trust - Frontsheet'!K172</f>
        <v>0</v>
      </c>
      <c r="I160" s="77">
        <f>'Trust - Frontsheet'!L172</f>
        <v>0</v>
      </c>
      <c r="J160" s="77">
        <f>'Trust - Frontsheet'!M172</f>
        <v>0</v>
      </c>
      <c r="K160" s="77">
        <f>'Trust - Frontsheet'!N172</f>
        <v>0</v>
      </c>
      <c r="L160" s="77">
        <f>'Trust - Frontsheet'!O172</f>
        <v>0</v>
      </c>
      <c r="M160" s="77">
        <f>'Trust - Frontsheet'!P172</f>
        <v>0</v>
      </c>
      <c r="N160" s="77">
        <f>'Trust - Frontsheet'!Q172</f>
        <v>0</v>
      </c>
      <c r="O160" s="77">
        <f>'Trust - Frontsheet'!R172</f>
        <v>0</v>
      </c>
      <c r="P160" s="77">
        <f>'Trust - Frontsheet'!S172</f>
        <v>0</v>
      </c>
      <c r="Q160" s="77">
        <f>'Trust - Frontsheet'!T172</f>
        <v>0</v>
      </c>
      <c r="R160" s="77">
        <f>IF(OR('Trust - Frontsheet'!AA172="",'Trust - Frontsheet'!AA172="-"),0,('Trust - Frontsheet'!AA172))</f>
        <v>0</v>
      </c>
      <c r="S160" s="77">
        <f>IF(OR('Trust - Frontsheet'!AB172="",'Trust - Frontsheet'!AB172="-"),0,('Trust - Frontsheet'!AB172))</f>
        <v>0</v>
      </c>
      <c r="T160" s="77">
        <f>IF(OR('Trust - Frontsheet'!AC172="",'Trust - Frontsheet'!AC172="-"),0,('Trust - Frontsheet'!AC172))</f>
        <v>0</v>
      </c>
      <c r="U160" s="77">
        <f>IF(OR('Trust - Frontsheet'!AD172="",'Trust - Frontsheet'!AD172="-"),0,('Trust - Frontsheet'!AD172))</f>
        <v>0</v>
      </c>
      <c r="V160" s="77">
        <f>IF(OR('Trust - Frontsheet'!AE172="",'Trust - Frontsheet'!AE172="-"),0,('Trust - Frontsheet'!AE172))</f>
        <v>0</v>
      </c>
      <c r="W160" s="77">
        <f>IF(OR('Trust - Frontsheet'!AF172="",'Trust - Frontsheet'!AF172="-"),0,('Trust - Frontsheet'!AF172))</f>
        <v>0</v>
      </c>
      <c r="X160" s="77">
        <f>'Trust - Frontsheet'!U172</f>
        <v>0</v>
      </c>
      <c r="Y160" s="77">
        <f>IF(OR('Trust - Frontsheet'!V172="",'Trust - Frontsheet'!V172="-"),0,('Trust - Frontsheet'!V172))</f>
        <v>0</v>
      </c>
      <c r="Z160" s="77">
        <f>IF(OR('Trust - Frontsheet'!W172="",'Trust - Frontsheet'!W172="-"),0,('Trust - Frontsheet'!W172))</f>
        <v>0</v>
      </c>
      <c r="AA160" s="77">
        <f>IF(OR('Trust - Frontsheet'!X172="",'Trust - Frontsheet'!X172="-"),0,('Trust - Frontsheet'!X172))</f>
        <v>0</v>
      </c>
      <c r="AB160" s="77">
        <f>IF(OR('Trust - Frontsheet'!Y172="",'Trust - Frontsheet'!Y172="-"),0,('Trust - Frontsheet'!Y172))</f>
        <v>0</v>
      </c>
      <c r="AC160" s="77">
        <f>IF(OR('Trust - Frontsheet'!Z172="",'Trust - Frontsheet'!Z172="-"),0,('Trust - Frontsheet'!Z172))</f>
        <v>0</v>
      </c>
      <c r="AD160" s="77" t="str">
        <f>IF(A160="","",(IF(ISBLANK('Trust - Frontsheet'!F9),"",'Trust - Frontsheet'!F9)))</f>
        <v/>
      </c>
    </row>
    <row r="161" spans="1:30" s="77" customFormat="1" x14ac:dyDescent="0.25">
      <c r="A161" s="77" t="str">
        <f>IF('Trust - Frontsheet'!D173=0,"",IF('Trust - Frontsheet'!D173="","",'Trust - Frontsheet'!D173))</f>
        <v/>
      </c>
      <c r="B161" s="77" t="str">
        <f>IF(ISBLANK('Trust - Frontsheet'!E173),"",'Trust - Frontsheet'!E173)</f>
        <v/>
      </c>
      <c r="C161" s="77" t="str">
        <f>IF(ISBLANK('Trust - Frontsheet'!F173),"","'" &amp; 'Trust - Frontsheet'!F173 &amp; "'")</f>
        <v/>
      </c>
      <c r="D161" s="77" t="str">
        <f>IF(ISBLANK('Trust - Frontsheet'!G173),"",'Trust - Frontsheet'!G173)</f>
        <v/>
      </c>
      <c r="E161" s="77" t="str">
        <f>IF(ISBLANK('Trust - Frontsheet'!H173),"",'Trust - Frontsheet'!H173)</f>
        <v/>
      </c>
      <c r="F161" s="77">
        <f>'Trust - Frontsheet'!I173</f>
        <v>0</v>
      </c>
      <c r="G161" s="77">
        <f>'Trust - Frontsheet'!J173</f>
        <v>0</v>
      </c>
      <c r="H161" s="77">
        <f>'Trust - Frontsheet'!K173</f>
        <v>0</v>
      </c>
      <c r="I161" s="77">
        <f>'Trust - Frontsheet'!L173</f>
        <v>0</v>
      </c>
      <c r="J161" s="77">
        <f>'Trust - Frontsheet'!M173</f>
        <v>0</v>
      </c>
      <c r="K161" s="77">
        <f>'Trust - Frontsheet'!N173</f>
        <v>0</v>
      </c>
      <c r="L161" s="77">
        <f>'Trust - Frontsheet'!O173</f>
        <v>0</v>
      </c>
      <c r="M161" s="77">
        <f>'Trust - Frontsheet'!P173</f>
        <v>0</v>
      </c>
      <c r="N161" s="77">
        <f>'Trust - Frontsheet'!Q173</f>
        <v>0</v>
      </c>
      <c r="O161" s="77">
        <f>'Trust - Frontsheet'!R173</f>
        <v>0</v>
      </c>
      <c r="P161" s="77">
        <f>'Trust - Frontsheet'!S173</f>
        <v>0</v>
      </c>
      <c r="Q161" s="77">
        <f>'Trust - Frontsheet'!T173</f>
        <v>0</v>
      </c>
      <c r="R161" s="77">
        <f>IF(OR('Trust - Frontsheet'!AA173="",'Trust - Frontsheet'!AA173="-"),0,('Trust - Frontsheet'!AA173))</f>
        <v>0</v>
      </c>
      <c r="S161" s="77">
        <f>IF(OR('Trust - Frontsheet'!AB173="",'Trust - Frontsheet'!AB173="-"),0,('Trust - Frontsheet'!AB173))</f>
        <v>0</v>
      </c>
      <c r="T161" s="77">
        <f>IF(OR('Trust - Frontsheet'!AC173="",'Trust - Frontsheet'!AC173="-"),0,('Trust - Frontsheet'!AC173))</f>
        <v>0</v>
      </c>
      <c r="U161" s="77">
        <f>IF(OR('Trust - Frontsheet'!AD173="",'Trust - Frontsheet'!AD173="-"),0,('Trust - Frontsheet'!AD173))</f>
        <v>0</v>
      </c>
      <c r="V161" s="77">
        <f>IF(OR('Trust - Frontsheet'!AE173="",'Trust - Frontsheet'!AE173="-"),0,('Trust - Frontsheet'!AE173))</f>
        <v>0</v>
      </c>
      <c r="W161" s="77">
        <f>IF(OR('Trust - Frontsheet'!AF173="",'Trust - Frontsheet'!AF173="-"),0,('Trust - Frontsheet'!AF173))</f>
        <v>0</v>
      </c>
      <c r="X161" s="77">
        <f>'Trust - Frontsheet'!U173</f>
        <v>0</v>
      </c>
      <c r="Y161" s="77">
        <f>IF(OR('Trust - Frontsheet'!V173="",'Trust - Frontsheet'!V173="-"),0,('Trust - Frontsheet'!V173))</f>
        <v>0</v>
      </c>
      <c r="Z161" s="77">
        <f>IF(OR('Trust - Frontsheet'!W173="",'Trust - Frontsheet'!W173="-"),0,('Trust - Frontsheet'!W173))</f>
        <v>0</v>
      </c>
      <c r="AA161" s="77">
        <f>IF(OR('Trust - Frontsheet'!X173="",'Trust - Frontsheet'!X173="-"),0,('Trust - Frontsheet'!X173))</f>
        <v>0</v>
      </c>
      <c r="AB161" s="77">
        <f>IF(OR('Trust - Frontsheet'!Y173="",'Trust - Frontsheet'!Y173="-"),0,('Trust - Frontsheet'!Y173))</f>
        <v>0</v>
      </c>
      <c r="AC161" s="77">
        <f>IF(OR('Trust - Frontsheet'!Z173="",'Trust - Frontsheet'!Z173="-"),0,('Trust - Frontsheet'!Z173))</f>
        <v>0</v>
      </c>
      <c r="AD161" s="77" t="str">
        <f>IF(A161="","",(IF(ISBLANK('Trust - Frontsheet'!F9),"",'Trust - Frontsheet'!F9)))</f>
        <v/>
      </c>
    </row>
    <row r="162" spans="1:30" s="77" customFormat="1" x14ac:dyDescent="0.25">
      <c r="A162" s="77" t="str">
        <f>IF('Trust - Frontsheet'!D174=0,"",IF('Trust - Frontsheet'!D174="","",'Trust - Frontsheet'!D174))</f>
        <v/>
      </c>
      <c r="B162" s="77" t="str">
        <f>IF(ISBLANK('Trust - Frontsheet'!E174),"",'Trust - Frontsheet'!E174)</f>
        <v/>
      </c>
      <c r="C162" s="77" t="str">
        <f>IF(ISBLANK('Trust - Frontsheet'!F174),"","'" &amp; 'Trust - Frontsheet'!F174 &amp; "'")</f>
        <v/>
      </c>
      <c r="D162" s="77" t="str">
        <f>IF(ISBLANK('Trust - Frontsheet'!G174),"",'Trust - Frontsheet'!G174)</f>
        <v/>
      </c>
      <c r="E162" s="77" t="str">
        <f>IF(ISBLANK('Trust - Frontsheet'!H174),"",'Trust - Frontsheet'!H174)</f>
        <v/>
      </c>
      <c r="F162" s="77">
        <f>'Trust - Frontsheet'!I174</f>
        <v>0</v>
      </c>
      <c r="G162" s="77">
        <f>'Trust - Frontsheet'!J174</f>
        <v>0</v>
      </c>
      <c r="H162" s="77">
        <f>'Trust - Frontsheet'!K174</f>
        <v>0</v>
      </c>
      <c r="I162" s="77">
        <f>'Trust - Frontsheet'!L174</f>
        <v>0</v>
      </c>
      <c r="J162" s="77">
        <f>'Trust - Frontsheet'!M174</f>
        <v>0</v>
      </c>
      <c r="K162" s="77">
        <f>'Trust - Frontsheet'!N174</f>
        <v>0</v>
      </c>
      <c r="L162" s="77">
        <f>'Trust - Frontsheet'!O174</f>
        <v>0</v>
      </c>
      <c r="M162" s="77">
        <f>'Trust - Frontsheet'!P174</f>
        <v>0</v>
      </c>
      <c r="N162" s="77">
        <f>'Trust - Frontsheet'!Q174</f>
        <v>0</v>
      </c>
      <c r="O162" s="77">
        <f>'Trust - Frontsheet'!R174</f>
        <v>0</v>
      </c>
      <c r="P162" s="77">
        <f>'Trust - Frontsheet'!S174</f>
        <v>0</v>
      </c>
      <c r="Q162" s="77">
        <f>'Trust - Frontsheet'!T174</f>
        <v>0</v>
      </c>
      <c r="R162" s="77">
        <f>IF(OR('Trust - Frontsheet'!AA174="",'Trust - Frontsheet'!AA174="-"),0,('Trust - Frontsheet'!AA174))</f>
        <v>0</v>
      </c>
      <c r="S162" s="77">
        <f>IF(OR('Trust - Frontsheet'!AB174="",'Trust - Frontsheet'!AB174="-"),0,('Trust - Frontsheet'!AB174))</f>
        <v>0</v>
      </c>
      <c r="T162" s="77">
        <f>IF(OR('Trust - Frontsheet'!AC174="",'Trust - Frontsheet'!AC174="-"),0,('Trust - Frontsheet'!AC174))</f>
        <v>0</v>
      </c>
      <c r="U162" s="77">
        <f>IF(OR('Trust - Frontsheet'!AD174="",'Trust - Frontsheet'!AD174="-"),0,('Trust - Frontsheet'!AD174))</f>
        <v>0</v>
      </c>
      <c r="V162" s="77">
        <f>IF(OR('Trust - Frontsheet'!AE174="",'Trust - Frontsheet'!AE174="-"),0,('Trust - Frontsheet'!AE174))</f>
        <v>0</v>
      </c>
      <c r="W162" s="77">
        <f>IF(OR('Trust - Frontsheet'!AF174="",'Trust - Frontsheet'!AF174="-"),0,('Trust - Frontsheet'!AF174))</f>
        <v>0</v>
      </c>
      <c r="X162" s="77">
        <f>'Trust - Frontsheet'!U174</f>
        <v>0</v>
      </c>
      <c r="Y162" s="77">
        <f>IF(OR('Trust - Frontsheet'!V174="",'Trust - Frontsheet'!V174="-"),0,('Trust - Frontsheet'!V174))</f>
        <v>0</v>
      </c>
      <c r="Z162" s="77">
        <f>IF(OR('Trust - Frontsheet'!W174="",'Trust - Frontsheet'!W174="-"),0,('Trust - Frontsheet'!W174))</f>
        <v>0</v>
      </c>
      <c r="AA162" s="77">
        <f>IF(OR('Trust - Frontsheet'!X174="",'Trust - Frontsheet'!X174="-"),0,('Trust - Frontsheet'!X174))</f>
        <v>0</v>
      </c>
      <c r="AB162" s="77">
        <f>IF(OR('Trust - Frontsheet'!Y174="",'Trust - Frontsheet'!Y174="-"),0,('Trust - Frontsheet'!Y174))</f>
        <v>0</v>
      </c>
      <c r="AC162" s="77">
        <f>IF(OR('Trust - Frontsheet'!Z174="",'Trust - Frontsheet'!Z174="-"),0,('Trust - Frontsheet'!Z174))</f>
        <v>0</v>
      </c>
      <c r="AD162" s="77" t="str">
        <f>IF(A162="","",(IF(ISBLANK('Trust - Frontsheet'!F9),"",'Trust - Frontsheet'!F9)))</f>
        <v/>
      </c>
    </row>
    <row r="163" spans="1:30" s="77" customFormat="1" x14ac:dyDescent="0.25">
      <c r="A163" s="77" t="str">
        <f>IF('Trust - Frontsheet'!D175=0,"",IF('Trust - Frontsheet'!D175="","",'Trust - Frontsheet'!D175))</f>
        <v/>
      </c>
      <c r="B163" s="77" t="str">
        <f>IF(ISBLANK('Trust - Frontsheet'!E175),"",'Trust - Frontsheet'!E175)</f>
        <v/>
      </c>
      <c r="C163" s="77" t="str">
        <f>IF(ISBLANK('Trust - Frontsheet'!F175),"","'" &amp; 'Trust - Frontsheet'!F175 &amp; "'")</f>
        <v/>
      </c>
      <c r="D163" s="77" t="str">
        <f>IF(ISBLANK('Trust - Frontsheet'!G175),"",'Trust - Frontsheet'!G175)</f>
        <v/>
      </c>
      <c r="E163" s="77" t="str">
        <f>IF(ISBLANK('Trust - Frontsheet'!H175),"",'Trust - Frontsheet'!H175)</f>
        <v/>
      </c>
      <c r="F163" s="77">
        <f>'Trust - Frontsheet'!I175</f>
        <v>0</v>
      </c>
      <c r="G163" s="77">
        <f>'Trust - Frontsheet'!J175</f>
        <v>0</v>
      </c>
      <c r="H163" s="77">
        <f>'Trust - Frontsheet'!K175</f>
        <v>0</v>
      </c>
      <c r="I163" s="77">
        <f>'Trust - Frontsheet'!L175</f>
        <v>0</v>
      </c>
      <c r="J163" s="77">
        <f>'Trust - Frontsheet'!M175</f>
        <v>0</v>
      </c>
      <c r="K163" s="77">
        <f>'Trust - Frontsheet'!N175</f>
        <v>0</v>
      </c>
      <c r="L163" s="77">
        <f>'Trust - Frontsheet'!O175</f>
        <v>0</v>
      </c>
      <c r="M163" s="77">
        <f>'Trust - Frontsheet'!P175</f>
        <v>0</v>
      </c>
      <c r="N163" s="77">
        <f>'Trust - Frontsheet'!Q175</f>
        <v>0</v>
      </c>
      <c r="O163" s="77">
        <f>'Trust - Frontsheet'!R175</f>
        <v>0</v>
      </c>
      <c r="P163" s="77">
        <f>'Trust - Frontsheet'!S175</f>
        <v>0</v>
      </c>
      <c r="Q163" s="77">
        <f>'Trust - Frontsheet'!T175</f>
        <v>0</v>
      </c>
      <c r="R163" s="77">
        <f>IF(OR('Trust - Frontsheet'!AA175="",'Trust - Frontsheet'!AA175="-"),0,('Trust - Frontsheet'!AA175))</f>
        <v>0</v>
      </c>
      <c r="S163" s="77">
        <f>IF(OR('Trust - Frontsheet'!AB175="",'Trust - Frontsheet'!AB175="-"),0,('Trust - Frontsheet'!AB175))</f>
        <v>0</v>
      </c>
      <c r="T163" s="77">
        <f>IF(OR('Trust - Frontsheet'!AC175="",'Trust - Frontsheet'!AC175="-"),0,('Trust - Frontsheet'!AC175))</f>
        <v>0</v>
      </c>
      <c r="U163" s="77">
        <f>IF(OR('Trust - Frontsheet'!AD175="",'Trust - Frontsheet'!AD175="-"),0,('Trust - Frontsheet'!AD175))</f>
        <v>0</v>
      </c>
      <c r="V163" s="77">
        <f>IF(OR('Trust - Frontsheet'!AE175="",'Trust - Frontsheet'!AE175="-"),0,('Trust - Frontsheet'!AE175))</f>
        <v>0</v>
      </c>
      <c r="W163" s="77">
        <f>IF(OR('Trust - Frontsheet'!AF175="",'Trust - Frontsheet'!AF175="-"),0,('Trust - Frontsheet'!AF175))</f>
        <v>0</v>
      </c>
      <c r="X163" s="77">
        <f>'Trust - Frontsheet'!U175</f>
        <v>0</v>
      </c>
      <c r="Y163" s="77">
        <f>IF(OR('Trust - Frontsheet'!V175="",'Trust - Frontsheet'!V175="-"),0,('Trust - Frontsheet'!V175))</f>
        <v>0</v>
      </c>
      <c r="Z163" s="77">
        <f>IF(OR('Trust - Frontsheet'!W175="",'Trust - Frontsheet'!W175="-"),0,('Trust - Frontsheet'!W175))</f>
        <v>0</v>
      </c>
      <c r="AA163" s="77">
        <f>IF(OR('Trust - Frontsheet'!X175="",'Trust - Frontsheet'!X175="-"),0,('Trust - Frontsheet'!X175))</f>
        <v>0</v>
      </c>
      <c r="AB163" s="77">
        <f>IF(OR('Trust - Frontsheet'!Y175="",'Trust - Frontsheet'!Y175="-"),0,('Trust - Frontsheet'!Y175))</f>
        <v>0</v>
      </c>
      <c r="AC163" s="77">
        <f>IF(OR('Trust - Frontsheet'!Z175="",'Trust - Frontsheet'!Z175="-"),0,('Trust - Frontsheet'!Z175))</f>
        <v>0</v>
      </c>
      <c r="AD163" s="77" t="str">
        <f>IF(A163="","",(IF(ISBLANK('Trust - Frontsheet'!F9),"",'Trust - Frontsheet'!F9)))</f>
        <v/>
      </c>
    </row>
    <row r="164" spans="1:30" s="77" customFormat="1" x14ac:dyDescent="0.25">
      <c r="A164" s="77" t="str">
        <f>IF('Trust - Frontsheet'!D176=0,"",IF('Trust - Frontsheet'!D176="","",'Trust - Frontsheet'!D176))</f>
        <v/>
      </c>
      <c r="B164" s="77" t="str">
        <f>IF(ISBLANK('Trust - Frontsheet'!E176),"",'Trust - Frontsheet'!E176)</f>
        <v/>
      </c>
      <c r="C164" s="77" t="str">
        <f>IF(ISBLANK('Trust - Frontsheet'!F176),"","'" &amp; 'Trust - Frontsheet'!F176 &amp; "'")</f>
        <v/>
      </c>
      <c r="D164" s="77" t="str">
        <f>IF(ISBLANK('Trust - Frontsheet'!G176),"",'Trust - Frontsheet'!G176)</f>
        <v/>
      </c>
      <c r="E164" s="77" t="str">
        <f>IF(ISBLANK('Trust - Frontsheet'!H176),"",'Trust - Frontsheet'!H176)</f>
        <v/>
      </c>
      <c r="F164" s="77">
        <f>'Trust - Frontsheet'!I176</f>
        <v>0</v>
      </c>
      <c r="G164" s="77">
        <f>'Trust - Frontsheet'!J176</f>
        <v>0</v>
      </c>
      <c r="H164" s="77">
        <f>'Trust - Frontsheet'!K176</f>
        <v>0</v>
      </c>
      <c r="I164" s="77">
        <f>'Trust - Frontsheet'!L176</f>
        <v>0</v>
      </c>
      <c r="J164" s="77">
        <f>'Trust - Frontsheet'!M176</f>
        <v>0</v>
      </c>
      <c r="K164" s="77">
        <f>'Trust - Frontsheet'!N176</f>
        <v>0</v>
      </c>
      <c r="L164" s="77">
        <f>'Trust - Frontsheet'!O176</f>
        <v>0</v>
      </c>
      <c r="M164" s="77">
        <f>'Trust - Frontsheet'!P176</f>
        <v>0</v>
      </c>
      <c r="N164" s="77">
        <f>'Trust - Frontsheet'!Q176</f>
        <v>0</v>
      </c>
      <c r="O164" s="77">
        <f>'Trust - Frontsheet'!R176</f>
        <v>0</v>
      </c>
      <c r="P164" s="77">
        <f>'Trust - Frontsheet'!S176</f>
        <v>0</v>
      </c>
      <c r="Q164" s="77">
        <f>'Trust - Frontsheet'!T176</f>
        <v>0</v>
      </c>
      <c r="R164" s="77">
        <f>IF(OR('Trust - Frontsheet'!AA176="",'Trust - Frontsheet'!AA176="-"),0,('Trust - Frontsheet'!AA176))</f>
        <v>0</v>
      </c>
      <c r="S164" s="77">
        <f>IF(OR('Trust - Frontsheet'!AB176="",'Trust - Frontsheet'!AB176="-"),0,('Trust - Frontsheet'!AB176))</f>
        <v>0</v>
      </c>
      <c r="T164" s="77">
        <f>IF(OR('Trust - Frontsheet'!AC176="",'Trust - Frontsheet'!AC176="-"),0,('Trust - Frontsheet'!AC176))</f>
        <v>0</v>
      </c>
      <c r="U164" s="77">
        <f>IF(OR('Trust - Frontsheet'!AD176="",'Trust - Frontsheet'!AD176="-"),0,('Trust - Frontsheet'!AD176))</f>
        <v>0</v>
      </c>
      <c r="V164" s="77">
        <f>IF(OR('Trust - Frontsheet'!AE176="",'Trust - Frontsheet'!AE176="-"),0,('Trust - Frontsheet'!AE176))</f>
        <v>0</v>
      </c>
      <c r="W164" s="77">
        <f>IF(OR('Trust - Frontsheet'!AF176="",'Trust - Frontsheet'!AF176="-"),0,('Trust - Frontsheet'!AF176))</f>
        <v>0</v>
      </c>
      <c r="X164" s="77">
        <f>'Trust - Frontsheet'!U176</f>
        <v>0</v>
      </c>
      <c r="Y164" s="77">
        <f>IF(OR('Trust - Frontsheet'!V176="",'Trust - Frontsheet'!V176="-"),0,('Trust - Frontsheet'!V176))</f>
        <v>0</v>
      </c>
      <c r="Z164" s="77">
        <f>IF(OR('Trust - Frontsheet'!W176="",'Trust - Frontsheet'!W176="-"),0,('Trust - Frontsheet'!W176))</f>
        <v>0</v>
      </c>
      <c r="AA164" s="77">
        <f>IF(OR('Trust - Frontsheet'!X176="",'Trust - Frontsheet'!X176="-"),0,('Trust - Frontsheet'!X176))</f>
        <v>0</v>
      </c>
      <c r="AB164" s="77">
        <f>IF(OR('Trust - Frontsheet'!Y176="",'Trust - Frontsheet'!Y176="-"),0,('Trust - Frontsheet'!Y176))</f>
        <v>0</v>
      </c>
      <c r="AC164" s="77">
        <f>IF(OR('Trust - Frontsheet'!Z176="",'Trust - Frontsheet'!Z176="-"),0,('Trust - Frontsheet'!Z176))</f>
        <v>0</v>
      </c>
      <c r="AD164" s="77" t="str">
        <f>IF(A164="","",(IF(ISBLANK('Trust - Frontsheet'!F9),"",'Trust - Frontsheet'!F9)))</f>
        <v/>
      </c>
    </row>
    <row r="165" spans="1:30" s="77" customFormat="1" x14ac:dyDescent="0.25">
      <c r="A165" s="77" t="str">
        <f>IF('Trust - Frontsheet'!D177=0,"",IF('Trust - Frontsheet'!D177="","",'Trust - Frontsheet'!D177))</f>
        <v/>
      </c>
      <c r="B165" s="77" t="str">
        <f>IF(ISBLANK('Trust - Frontsheet'!E177),"",'Trust - Frontsheet'!E177)</f>
        <v/>
      </c>
      <c r="C165" s="77" t="str">
        <f>IF(ISBLANK('Trust - Frontsheet'!F177),"","'" &amp; 'Trust - Frontsheet'!F177 &amp; "'")</f>
        <v/>
      </c>
      <c r="D165" s="77" t="str">
        <f>IF(ISBLANK('Trust - Frontsheet'!G177),"",'Trust - Frontsheet'!G177)</f>
        <v/>
      </c>
      <c r="E165" s="77" t="str">
        <f>IF(ISBLANK('Trust - Frontsheet'!H177),"",'Trust - Frontsheet'!H177)</f>
        <v/>
      </c>
      <c r="F165" s="77">
        <f>'Trust - Frontsheet'!I177</f>
        <v>0</v>
      </c>
      <c r="G165" s="77">
        <f>'Trust - Frontsheet'!J177</f>
        <v>0</v>
      </c>
      <c r="H165" s="77">
        <f>'Trust - Frontsheet'!K177</f>
        <v>0</v>
      </c>
      <c r="I165" s="77">
        <f>'Trust - Frontsheet'!L177</f>
        <v>0</v>
      </c>
      <c r="J165" s="77">
        <f>'Trust - Frontsheet'!M177</f>
        <v>0</v>
      </c>
      <c r="K165" s="77">
        <f>'Trust - Frontsheet'!N177</f>
        <v>0</v>
      </c>
      <c r="L165" s="77">
        <f>'Trust - Frontsheet'!O177</f>
        <v>0</v>
      </c>
      <c r="M165" s="77">
        <f>'Trust - Frontsheet'!P177</f>
        <v>0</v>
      </c>
      <c r="N165" s="77">
        <f>'Trust - Frontsheet'!Q177</f>
        <v>0</v>
      </c>
      <c r="O165" s="77">
        <f>'Trust - Frontsheet'!R177</f>
        <v>0</v>
      </c>
      <c r="P165" s="77">
        <f>'Trust - Frontsheet'!S177</f>
        <v>0</v>
      </c>
      <c r="Q165" s="77">
        <f>'Trust - Frontsheet'!T177</f>
        <v>0</v>
      </c>
      <c r="R165" s="77">
        <f>IF(OR('Trust - Frontsheet'!AA177="",'Trust - Frontsheet'!AA177="-"),0,('Trust - Frontsheet'!AA177))</f>
        <v>0</v>
      </c>
      <c r="S165" s="77">
        <f>IF(OR('Trust - Frontsheet'!AB177="",'Trust - Frontsheet'!AB177="-"),0,('Trust - Frontsheet'!AB177))</f>
        <v>0</v>
      </c>
      <c r="T165" s="77">
        <f>IF(OR('Trust - Frontsheet'!AC177="",'Trust - Frontsheet'!AC177="-"),0,('Trust - Frontsheet'!AC177))</f>
        <v>0</v>
      </c>
      <c r="U165" s="77">
        <f>IF(OR('Trust - Frontsheet'!AD177="",'Trust - Frontsheet'!AD177="-"),0,('Trust - Frontsheet'!AD177))</f>
        <v>0</v>
      </c>
      <c r="V165" s="77">
        <f>IF(OR('Trust - Frontsheet'!AE177="",'Trust - Frontsheet'!AE177="-"),0,('Trust - Frontsheet'!AE177))</f>
        <v>0</v>
      </c>
      <c r="W165" s="77">
        <f>IF(OR('Trust - Frontsheet'!AF177="",'Trust - Frontsheet'!AF177="-"),0,('Trust - Frontsheet'!AF177))</f>
        <v>0</v>
      </c>
      <c r="X165" s="77">
        <f>'Trust - Frontsheet'!U177</f>
        <v>0</v>
      </c>
      <c r="Y165" s="77">
        <f>IF(OR('Trust - Frontsheet'!V177="",'Trust - Frontsheet'!V177="-"),0,('Trust - Frontsheet'!V177))</f>
        <v>0</v>
      </c>
      <c r="Z165" s="77">
        <f>IF(OR('Trust - Frontsheet'!W177="",'Trust - Frontsheet'!W177="-"),0,('Trust - Frontsheet'!W177))</f>
        <v>0</v>
      </c>
      <c r="AA165" s="77">
        <f>IF(OR('Trust - Frontsheet'!X177="",'Trust - Frontsheet'!X177="-"),0,('Trust - Frontsheet'!X177))</f>
        <v>0</v>
      </c>
      <c r="AB165" s="77">
        <f>IF(OR('Trust - Frontsheet'!Y177="",'Trust - Frontsheet'!Y177="-"),0,('Trust - Frontsheet'!Y177))</f>
        <v>0</v>
      </c>
      <c r="AC165" s="77">
        <f>IF(OR('Trust - Frontsheet'!Z177="",'Trust - Frontsheet'!Z177="-"),0,('Trust - Frontsheet'!Z177))</f>
        <v>0</v>
      </c>
      <c r="AD165" s="77" t="str">
        <f>IF(A165="","",(IF(ISBLANK('Trust - Frontsheet'!F9),"",'Trust - Frontsheet'!F9)))</f>
        <v/>
      </c>
    </row>
    <row r="166" spans="1:30" s="77" customFormat="1" x14ac:dyDescent="0.25">
      <c r="A166" s="77" t="str">
        <f>IF('Trust - Frontsheet'!D178=0,"",IF('Trust - Frontsheet'!D178="","",'Trust - Frontsheet'!D178))</f>
        <v/>
      </c>
      <c r="B166" s="77" t="str">
        <f>IF(ISBLANK('Trust - Frontsheet'!E178),"",'Trust - Frontsheet'!E178)</f>
        <v/>
      </c>
      <c r="C166" s="77" t="str">
        <f>IF(ISBLANK('Trust - Frontsheet'!F178),"","'" &amp; 'Trust - Frontsheet'!F178 &amp; "'")</f>
        <v/>
      </c>
      <c r="D166" s="77" t="str">
        <f>IF(ISBLANK('Trust - Frontsheet'!G178),"",'Trust - Frontsheet'!G178)</f>
        <v/>
      </c>
      <c r="E166" s="77" t="str">
        <f>IF(ISBLANK('Trust - Frontsheet'!H178),"",'Trust - Frontsheet'!H178)</f>
        <v/>
      </c>
      <c r="F166" s="77">
        <f>'Trust - Frontsheet'!I178</f>
        <v>0</v>
      </c>
      <c r="G166" s="77">
        <f>'Trust - Frontsheet'!J178</f>
        <v>0</v>
      </c>
      <c r="H166" s="77">
        <f>'Trust - Frontsheet'!K178</f>
        <v>0</v>
      </c>
      <c r="I166" s="77">
        <f>'Trust - Frontsheet'!L178</f>
        <v>0</v>
      </c>
      <c r="J166" s="77">
        <f>'Trust - Frontsheet'!M178</f>
        <v>0</v>
      </c>
      <c r="K166" s="77">
        <f>'Trust - Frontsheet'!N178</f>
        <v>0</v>
      </c>
      <c r="L166" s="77">
        <f>'Trust - Frontsheet'!O178</f>
        <v>0</v>
      </c>
      <c r="M166" s="77">
        <f>'Trust - Frontsheet'!P178</f>
        <v>0</v>
      </c>
      <c r="N166" s="77">
        <f>'Trust - Frontsheet'!Q178</f>
        <v>0</v>
      </c>
      <c r="O166" s="77">
        <f>'Trust - Frontsheet'!R178</f>
        <v>0</v>
      </c>
      <c r="P166" s="77">
        <f>'Trust - Frontsheet'!S178</f>
        <v>0</v>
      </c>
      <c r="Q166" s="77">
        <f>'Trust - Frontsheet'!T178</f>
        <v>0</v>
      </c>
      <c r="R166" s="77">
        <f>IF(OR('Trust - Frontsheet'!AA178="",'Trust - Frontsheet'!AA178="-"),0,('Trust - Frontsheet'!AA178))</f>
        <v>0</v>
      </c>
      <c r="S166" s="77">
        <f>IF(OR('Trust - Frontsheet'!AB178="",'Trust - Frontsheet'!AB178="-"),0,('Trust - Frontsheet'!AB178))</f>
        <v>0</v>
      </c>
      <c r="T166" s="77">
        <f>IF(OR('Trust - Frontsheet'!AC178="",'Trust - Frontsheet'!AC178="-"),0,('Trust - Frontsheet'!AC178))</f>
        <v>0</v>
      </c>
      <c r="U166" s="77">
        <f>IF(OR('Trust - Frontsheet'!AD178="",'Trust - Frontsheet'!AD178="-"),0,('Trust - Frontsheet'!AD178))</f>
        <v>0</v>
      </c>
      <c r="V166" s="77">
        <f>IF(OR('Trust - Frontsheet'!AE178="",'Trust - Frontsheet'!AE178="-"),0,('Trust - Frontsheet'!AE178))</f>
        <v>0</v>
      </c>
      <c r="W166" s="77">
        <f>IF(OR('Trust - Frontsheet'!AF178="",'Trust - Frontsheet'!AF178="-"),0,('Trust - Frontsheet'!AF178))</f>
        <v>0</v>
      </c>
      <c r="X166" s="77">
        <f>'Trust - Frontsheet'!U178</f>
        <v>0</v>
      </c>
      <c r="Y166" s="77">
        <f>IF(OR('Trust - Frontsheet'!V178="",'Trust - Frontsheet'!V178="-"),0,('Trust - Frontsheet'!V178))</f>
        <v>0</v>
      </c>
      <c r="Z166" s="77">
        <f>IF(OR('Trust - Frontsheet'!W178="",'Trust - Frontsheet'!W178="-"),0,('Trust - Frontsheet'!W178))</f>
        <v>0</v>
      </c>
      <c r="AA166" s="77">
        <f>IF(OR('Trust - Frontsheet'!X178="",'Trust - Frontsheet'!X178="-"),0,('Trust - Frontsheet'!X178))</f>
        <v>0</v>
      </c>
      <c r="AB166" s="77">
        <f>IF(OR('Trust - Frontsheet'!Y178="",'Trust - Frontsheet'!Y178="-"),0,('Trust - Frontsheet'!Y178))</f>
        <v>0</v>
      </c>
      <c r="AC166" s="77">
        <f>IF(OR('Trust - Frontsheet'!Z178="",'Trust - Frontsheet'!Z178="-"),0,('Trust - Frontsheet'!Z178))</f>
        <v>0</v>
      </c>
      <c r="AD166" s="77" t="str">
        <f>IF(A166="","",(IF(ISBLANK('Trust - Frontsheet'!F9),"",'Trust - Frontsheet'!F9)))</f>
        <v/>
      </c>
    </row>
    <row r="167" spans="1:30" s="77" customFormat="1" x14ac:dyDescent="0.25">
      <c r="A167" s="77" t="str">
        <f>IF('Trust - Frontsheet'!D179=0,"",IF('Trust - Frontsheet'!D179="","",'Trust - Frontsheet'!D179))</f>
        <v/>
      </c>
      <c r="B167" s="77" t="str">
        <f>IF(ISBLANK('Trust - Frontsheet'!E179),"",'Trust - Frontsheet'!E179)</f>
        <v/>
      </c>
      <c r="C167" s="77" t="str">
        <f>IF(ISBLANK('Trust - Frontsheet'!F179),"","'" &amp; 'Trust - Frontsheet'!F179 &amp; "'")</f>
        <v/>
      </c>
      <c r="D167" s="77" t="str">
        <f>IF(ISBLANK('Trust - Frontsheet'!G179),"",'Trust - Frontsheet'!G179)</f>
        <v/>
      </c>
      <c r="E167" s="77" t="str">
        <f>IF(ISBLANK('Trust - Frontsheet'!H179),"",'Trust - Frontsheet'!H179)</f>
        <v/>
      </c>
      <c r="F167" s="77">
        <f>'Trust - Frontsheet'!I179</f>
        <v>0</v>
      </c>
      <c r="G167" s="77">
        <f>'Trust - Frontsheet'!J179</f>
        <v>0</v>
      </c>
      <c r="H167" s="77">
        <f>'Trust - Frontsheet'!K179</f>
        <v>0</v>
      </c>
      <c r="I167" s="77">
        <f>'Trust - Frontsheet'!L179</f>
        <v>0</v>
      </c>
      <c r="J167" s="77">
        <f>'Trust - Frontsheet'!M179</f>
        <v>0</v>
      </c>
      <c r="K167" s="77">
        <f>'Trust - Frontsheet'!N179</f>
        <v>0</v>
      </c>
      <c r="L167" s="77">
        <f>'Trust - Frontsheet'!O179</f>
        <v>0</v>
      </c>
      <c r="M167" s="77">
        <f>'Trust - Frontsheet'!P179</f>
        <v>0</v>
      </c>
      <c r="N167" s="77">
        <f>'Trust - Frontsheet'!Q179</f>
        <v>0</v>
      </c>
      <c r="O167" s="77">
        <f>'Trust - Frontsheet'!R179</f>
        <v>0</v>
      </c>
      <c r="P167" s="77">
        <f>'Trust - Frontsheet'!S179</f>
        <v>0</v>
      </c>
      <c r="Q167" s="77">
        <f>'Trust - Frontsheet'!T179</f>
        <v>0</v>
      </c>
      <c r="R167" s="77">
        <f>IF(OR('Trust - Frontsheet'!AA179="",'Trust - Frontsheet'!AA179="-"),0,('Trust - Frontsheet'!AA179))</f>
        <v>0</v>
      </c>
      <c r="S167" s="77">
        <f>IF(OR('Trust - Frontsheet'!AB179="",'Trust - Frontsheet'!AB179="-"),0,('Trust - Frontsheet'!AB179))</f>
        <v>0</v>
      </c>
      <c r="T167" s="77">
        <f>IF(OR('Trust - Frontsheet'!AC179="",'Trust - Frontsheet'!AC179="-"),0,('Trust - Frontsheet'!AC179))</f>
        <v>0</v>
      </c>
      <c r="U167" s="77">
        <f>IF(OR('Trust - Frontsheet'!AD179="",'Trust - Frontsheet'!AD179="-"),0,('Trust - Frontsheet'!AD179))</f>
        <v>0</v>
      </c>
      <c r="V167" s="77">
        <f>IF(OR('Trust - Frontsheet'!AE179="",'Trust - Frontsheet'!AE179="-"),0,('Trust - Frontsheet'!AE179))</f>
        <v>0</v>
      </c>
      <c r="W167" s="77">
        <f>IF(OR('Trust - Frontsheet'!AF179="",'Trust - Frontsheet'!AF179="-"),0,('Trust - Frontsheet'!AF179))</f>
        <v>0</v>
      </c>
      <c r="X167" s="77">
        <f>'Trust - Frontsheet'!U179</f>
        <v>0</v>
      </c>
      <c r="Y167" s="77">
        <f>IF(OR('Trust - Frontsheet'!V179="",'Trust - Frontsheet'!V179="-"),0,('Trust - Frontsheet'!V179))</f>
        <v>0</v>
      </c>
      <c r="Z167" s="77">
        <f>IF(OR('Trust - Frontsheet'!W179="",'Trust - Frontsheet'!W179="-"),0,('Trust - Frontsheet'!W179))</f>
        <v>0</v>
      </c>
      <c r="AA167" s="77">
        <f>IF(OR('Trust - Frontsheet'!X179="",'Trust - Frontsheet'!X179="-"),0,('Trust - Frontsheet'!X179))</f>
        <v>0</v>
      </c>
      <c r="AB167" s="77">
        <f>IF(OR('Trust - Frontsheet'!Y179="",'Trust - Frontsheet'!Y179="-"),0,('Trust - Frontsheet'!Y179))</f>
        <v>0</v>
      </c>
      <c r="AC167" s="77">
        <f>IF(OR('Trust - Frontsheet'!Z179="",'Trust - Frontsheet'!Z179="-"),0,('Trust - Frontsheet'!Z179))</f>
        <v>0</v>
      </c>
      <c r="AD167" s="77" t="str">
        <f>IF(A167="","",(IF(ISBLANK('Trust - Frontsheet'!F9),"",'Trust - Frontsheet'!F9)))</f>
        <v/>
      </c>
    </row>
    <row r="168" spans="1:30" s="77" customFormat="1" x14ac:dyDescent="0.25">
      <c r="A168" s="77" t="str">
        <f>IF('Trust - Frontsheet'!D180=0,"",IF('Trust - Frontsheet'!D180="","",'Trust - Frontsheet'!D180))</f>
        <v/>
      </c>
      <c r="B168" s="77" t="str">
        <f>IF(ISBLANK('Trust - Frontsheet'!E180),"",'Trust - Frontsheet'!E180)</f>
        <v/>
      </c>
      <c r="C168" s="77" t="str">
        <f>IF(ISBLANK('Trust - Frontsheet'!F180),"","'" &amp; 'Trust - Frontsheet'!F180 &amp; "'")</f>
        <v/>
      </c>
      <c r="D168" s="77" t="str">
        <f>IF(ISBLANK('Trust - Frontsheet'!G180),"",'Trust - Frontsheet'!G180)</f>
        <v/>
      </c>
      <c r="E168" s="77" t="str">
        <f>IF(ISBLANK('Trust - Frontsheet'!H180),"",'Trust - Frontsheet'!H180)</f>
        <v/>
      </c>
      <c r="F168" s="77">
        <f>'Trust - Frontsheet'!I180</f>
        <v>0</v>
      </c>
      <c r="G168" s="77">
        <f>'Trust - Frontsheet'!J180</f>
        <v>0</v>
      </c>
      <c r="H168" s="77">
        <f>'Trust - Frontsheet'!K180</f>
        <v>0</v>
      </c>
      <c r="I168" s="77">
        <f>'Trust - Frontsheet'!L180</f>
        <v>0</v>
      </c>
      <c r="J168" s="77">
        <f>'Trust - Frontsheet'!M180</f>
        <v>0</v>
      </c>
      <c r="K168" s="77">
        <f>'Trust - Frontsheet'!N180</f>
        <v>0</v>
      </c>
      <c r="L168" s="77">
        <f>'Trust - Frontsheet'!O180</f>
        <v>0</v>
      </c>
      <c r="M168" s="77">
        <f>'Trust - Frontsheet'!P180</f>
        <v>0</v>
      </c>
      <c r="N168" s="77">
        <f>'Trust - Frontsheet'!Q180</f>
        <v>0</v>
      </c>
      <c r="O168" s="77">
        <f>'Trust - Frontsheet'!R180</f>
        <v>0</v>
      </c>
      <c r="P168" s="77">
        <f>'Trust - Frontsheet'!S180</f>
        <v>0</v>
      </c>
      <c r="Q168" s="77">
        <f>'Trust - Frontsheet'!T180</f>
        <v>0</v>
      </c>
      <c r="R168" s="77">
        <f>IF(OR('Trust - Frontsheet'!AA180="",'Trust - Frontsheet'!AA180="-"),0,('Trust - Frontsheet'!AA180))</f>
        <v>0</v>
      </c>
      <c r="S168" s="77">
        <f>IF(OR('Trust - Frontsheet'!AB180="",'Trust - Frontsheet'!AB180="-"),0,('Trust - Frontsheet'!AB180))</f>
        <v>0</v>
      </c>
      <c r="T168" s="77">
        <f>IF(OR('Trust - Frontsheet'!AC180="",'Trust - Frontsheet'!AC180="-"),0,('Trust - Frontsheet'!AC180))</f>
        <v>0</v>
      </c>
      <c r="U168" s="77">
        <f>IF(OR('Trust - Frontsheet'!AD180="",'Trust - Frontsheet'!AD180="-"),0,('Trust - Frontsheet'!AD180))</f>
        <v>0</v>
      </c>
      <c r="V168" s="77">
        <f>IF(OR('Trust - Frontsheet'!AE180="",'Trust - Frontsheet'!AE180="-"),0,('Trust - Frontsheet'!AE180))</f>
        <v>0</v>
      </c>
      <c r="W168" s="77">
        <f>IF(OR('Trust - Frontsheet'!AF180="",'Trust - Frontsheet'!AF180="-"),0,('Trust - Frontsheet'!AF180))</f>
        <v>0</v>
      </c>
      <c r="X168" s="77">
        <f>'Trust - Frontsheet'!U180</f>
        <v>0</v>
      </c>
      <c r="Y168" s="77">
        <f>IF(OR('Trust - Frontsheet'!V180="",'Trust - Frontsheet'!V180="-"),0,('Trust - Frontsheet'!V180))</f>
        <v>0</v>
      </c>
      <c r="Z168" s="77">
        <f>IF(OR('Trust - Frontsheet'!W180="",'Trust - Frontsheet'!W180="-"),0,('Trust - Frontsheet'!W180))</f>
        <v>0</v>
      </c>
      <c r="AA168" s="77">
        <f>IF(OR('Trust - Frontsheet'!X180="",'Trust - Frontsheet'!X180="-"),0,('Trust - Frontsheet'!X180))</f>
        <v>0</v>
      </c>
      <c r="AB168" s="77">
        <f>IF(OR('Trust - Frontsheet'!Y180="",'Trust - Frontsheet'!Y180="-"),0,('Trust - Frontsheet'!Y180))</f>
        <v>0</v>
      </c>
      <c r="AC168" s="77">
        <f>IF(OR('Trust - Frontsheet'!Z180="",'Trust - Frontsheet'!Z180="-"),0,('Trust - Frontsheet'!Z180))</f>
        <v>0</v>
      </c>
      <c r="AD168" s="77" t="str">
        <f>IF(A168="","",(IF(ISBLANK('Trust - Frontsheet'!F9),"",'Trust - Frontsheet'!F9)))</f>
        <v/>
      </c>
    </row>
    <row r="169" spans="1:30" s="77" customFormat="1" x14ac:dyDescent="0.25">
      <c r="A169" s="77" t="str">
        <f>IF('Trust - Frontsheet'!D181=0,"",IF('Trust - Frontsheet'!D181="","",'Trust - Frontsheet'!D181))</f>
        <v/>
      </c>
      <c r="B169" s="77" t="str">
        <f>IF(ISBLANK('Trust - Frontsheet'!E181),"",'Trust - Frontsheet'!E181)</f>
        <v/>
      </c>
      <c r="C169" s="77" t="str">
        <f>IF(ISBLANK('Trust - Frontsheet'!F181),"","'" &amp; 'Trust - Frontsheet'!F181 &amp; "'")</f>
        <v/>
      </c>
      <c r="D169" s="77" t="str">
        <f>IF(ISBLANK('Trust - Frontsheet'!G181),"",'Trust - Frontsheet'!G181)</f>
        <v/>
      </c>
      <c r="E169" s="77" t="str">
        <f>IF(ISBLANK('Trust - Frontsheet'!H181),"",'Trust - Frontsheet'!H181)</f>
        <v/>
      </c>
      <c r="F169" s="77">
        <f>'Trust - Frontsheet'!I181</f>
        <v>0</v>
      </c>
      <c r="G169" s="77">
        <f>'Trust - Frontsheet'!J181</f>
        <v>0</v>
      </c>
      <c r="H169" s="77">
        <f>'Trust - Frontsheet'!K181</f>
        <v>0</v>
      </c>
      <c r="I169" s="77">
        <f>'Trust - Frontsheet'!L181</f>
        <v>0</v>
      </c>
      <c r="J169" s="77">
        <f>'Trust - Frontsheet'!M181</f>
        <v>0</v>
      </c>
      <c r="K169" s="77">
        <f>'Trust - Frontsheet'!N181</f>
        <v>0</v>
      </c>
      <c r="L169" s="77">
        <f>'Trust - Frontsheet'!O181</f>
        <v>0</v>
      </c>
      <c r="M169" s="77">
        <f>'Trust - Frontsheet'!P181</f>
        <v>0</v>
      </c>
      <c r="N169" s="77">
        <f>'Trust - Frontsheet'!Q181</f>
        <v>0</v>
      </c>
      <c r="O169" s="77">
        <f>'Trust - Frontsheet'!R181</f>
        <v>0</v>
      </c>
      <c r="P169" s="77">
        <f>'Trust - Frontsheet'!S181</f>
        <v>0</v>
      </c>
      <c r="Q169" s="77">
        <f>'Trust - Frontsheet'!T181</f>
        <v>0</v>
      </c>
      <c r="R169" s="77">
        <f>IF(OR('Trust - Frontsheet'!AA181="",'Trust - Frontsheet'!AA181="-"),0,('Trust - Frontsheet'!AA181))</f>
        <v>0</v>
      </c>
      <c r="S169" s="77">
        <f>IF(OR('Trust - Frontsheet'!AB181="",'Trust - Frontsheet'!AB181="-"),0,('Trust - Frontsheet'!AB181))</f>
        <v>0</v>
      </c>
      <c r="T169" s="77">
        <f>IF(OR('Trust - Frontsheet'!AC181="",'Trust - Frontsheet'!AC181="-"),0,('Trust - Frontsheet'!AC181))</f>
        <v>0</v>
      </c>
      <c r="U169" s="77">
        <f>IF(OR('Trust - Frontsheet'!AD181="",'Trust - Frontsheet'!AD181="-"),0,('Trust - Frontsheet'!AD181))</f>
        <v>0</v>
      </c>
      <c r="V169" s="77">
        <f>IF(OR('Trust - Frontsheet'!AE181="",'Trust - Frontsheet'!AE181="-"),0,('Trust - Frontsheet'!AE181))</f>
        <v>0</v>
      </c>
      <c r="W169" s="77">
        <f>IF(OR('Trust - Frontsheet'!AF181="",'Trust - Frontsheet'!AF181="-"),0,('Trust - Frontsheet'!AF181))</f>
        <v>0</v>
      </c>
      <c r="X169" s="77">
        <f>'Trust - Frontsheet'!U181</f>
        <v>0</v>
      </c>
      <c r="Y169" s="77">
        <f>IF(OR('Trust - Frontsheet'!V181="",'Trust - Frontsheet'!V181="-"),0,('Trust - Frontsheet'!V181))</f>
        <v>0</v>
      </c>
      <c r="Z169" s="77">
        <f>IF(OR('Trust - Frontsheet'!W181="",'Trust - Frontsheet'!W181="-"),0,('Trust - Frontsheet'!W181))</f>
        <v>0</v>
      </c>
      <c r="AA169" s="77">
        <f>IF(OR('Trust - Frontsheet'!X181="",'Trust - Frontsheet'!X181="-"),0,('Trust - Frontsheet'!X181))</f>
        <v>0</v>
      </c>
      <c r="AB169" s="77">
        <f>IF(OR('Trust - Frontsheet'!Y181="",'Trust - Frontsheet'!Y181="-"),0,('Trust - Frontsheet'!Y181))</f>
        <v>0</v>
      </c>
      <c r="AC169" s="77">
        <f>IF(OR('Trust - Frontsheet'!Z181="",'Trust - Frontsheet'!Z181="-"),0,('Trust - Frontsheet'!Z181))</f>
        <v>0</v>
      </c>
      <c r="AD169" s="77" t="str">
        <f>IF(A169="","",(IF(ISBLANK('Trust - Frontsheet'!F9),"",'Trust - Frontsheet'!F9)))</f>
        <v/>
      </c>
    </row>
    <row r="170" spans="1:30" s="77" customFormat="1" x14ac:dyDescent="0.25">
      <c r="A170" s="77" t="str">
        <f>IF('Trust - Frontsheet'!D182=0,"",IF('Trust - Frontsheet'!D182="","",'Trust - Frontsheet'!D182))</f>
        <v/>
      </c>
      <c r="B170" s="77" t="str">
        <f>IF(ISBLANK('Trust - Frontsheet'!E182),"",'Trust - Frontsheet'!E182)</f>
        <v/>
      </c>
      <c r="C170" s="77" t="str">
        <f>IF(ISBLANK('Trust - Frontsheet'!F182),"","'" &amp; 'Trust - Frontsheet'!F182 &amp; "'")</f>
        <v/>
      </c>
      <c r="D170" s="77" t="str">
        <f>IF(ISBLANK('Trust - Frontsheet'!G182),"",'Trust - Frontsheet'!G182)</f>
        <v/>
      </c>
      <c r="E170" s="77" t="str">
        <f>IF(ISBLANK('Trust - Frontsheet'!H182),"",'Trust - Frontsheet'!H182)</f>
        <v/>
      </c>
      <c r="F170" s="77">
        <f>'Trust - Frontsheet'!I182</f>
        <v>0</v>
      </c>
      <c r="G170" s="77">
        <f>'Trust - Frontsheet'!J182</f>
        <v>0</v>
      </c>
      <c r="H170" s="77">
        <f>'Trust - Frontsheet'!K182</f>
        <v>0</v>
      </c>
      <c r="I170" s="77">
        <f>'Trust - Frontsheet'!L182</f>
        <v>0</v>
      </c>
      <c r="J170" s="77">
        <f>'Trust - Frontsheet'!M182</f>
        <v>0</v>
      </c>
      <c r="K170" s="77">
        <f>'Trust - Frontsheet'!N182</f>
        <v>0</v>
      </c>
      <c r="L170" s="77">
        <f>'Trust - Frontsheet'!O182</f>
        <v>0</v>
      </c>
      <c r="M170" s="77">
        <f>'Trust - Frontsheet'!P182</f>
        <v>0</v>
      </c>
      <c r="N170" s="77">
        <f>'Trust - Frontsheet'!Q182</f>
        <v>0</v>
      </c>
      <c r="O170" s="77">
        <f>'Trust - Frontsheet'!R182</f>
        <v>0</v>
      </c>
      <c r="P170" s="77">
        <f>'Trust - Frontsheet'!S182</f>
        <v>0</v>
      </c>
      <c r="Q170" s="77">
        <f>'Trust - Frontsheet'!T182</f>
        <v>0</v>
      </c>
      <c r="R170" s="77">
        <f>IF(OR('Trust - Frontsheet'!AA182="",'Trust - Frontsheet'!AA182="-"),0,('Trust - Frontsheet'!AA182))</f>
        <v>0</v>
      </c>
      <c r="S170" s="77">
        <f>IF(OR('Trust - Frontsheet'!AB182="",'Trust - Frontsheet'!AB182="-"),0,('Trust - Frontsheet'!AB182))</f>
        <v>0</v>
      </c>
      <c r="T170" s="77">
        <f>IF(OR('Trust - Frontsheet'!AC182="",'Trust - Frontsheet'!AC182="-"),0,('Trust - Frontsheet'!AC182))</f>
        <v>0</v>
      </c>
      <c r="U170" s="77">
        <f>IF(OR('Trust - Frontsheet'!AD182="",'Trust - Frontsheet'!AD182="-"),0,('Trust - Frontsheet'!AD182))</f>
        <v>0</v>
      </c>
      <c r="V170" s="77">
        <f>IF(OR('Trust - Frontsheet'!AE182="",'Trust - Frontsheet'!AE182="-"),0,('Trust - Frontsheet'!AE182))</f>
        <v>0</v>
      </c>
      <c r="W170" s="77">
        <f>IF(OR('Trust - Frontsheet'!AF182="",'Trust - Frontsheet'!AF182="-"),0,('Trust - Frontsheet'!AF182))</f>
        <v>0</v>
      </c>
      <c r="X170" s="77">
        <f>'Trust - Frontsheet'!U182</f>
        <v>0</v>
      </c>
      <c r="Y170" s="77">
        <f>IF(OR('Trust - Frontsheet'!V182="",'Trust - Frontsheet'!V182="-"),0,('Trust - Frontsheet'!V182))</f>
        <v>0</v>
      </c>
      <c r="Z170" s="77">
        <f>IF(OR('Trust - Frontsheet'!W182="",'Trust - Frontsheet'!W182="-"),0,('Trust - Frontsheet'!W182))</f>
        <v>0</v>
      </c>
      <c r="AA170" s="77">
        <f>IF(OR('Trust - Frontsheet'!X182="",'Trust - Frontsheet'!X182="-"),0,('Trust - Frontsheet'!X182))</f>
        <v>0</v>
      </c>
      <c r="AB170" s="77">
        <f>IF(OR('Trust - Frontsheet'!Y182="",'Trust - Frontsheet'!Y182="-"),0,('Trust - Frontsheet'!Y182))</f>
        <v>0</v>
      </c>
      <c r="AC170" s="77">
        <f>IF(OR('Trust - Frontsheet'!Z182="",'Trust - Frontsheet'!Z182="-"),0,('Trust - Frontsheet'!Z182))</f>
        <v>0</v>
      </c>
      <c r="AD170" s="77" t="str">
        <f>IF(A170="","",(IF(ISBLANK('Trust - Frontsheet'!F9),"",'Trust - Frontsheet'!F9)))</f>
        <v/>
      </c>
    </row>
    <row r="171" spans="1:30" s="77" customFormat="1" x14ac:dyDescent="0.25">
      <c r="A171" s="77" t="str">
        <f>IF('Trust - Frontsheet'!D183=0,"",IF('Trust - Frontsheet'!D183="","",'Trust - Frontsheet'!D183))</f>
        <v/>
      </c>
      <c r="B171" s="77" t="str">
        <f>IF(ISBLANK('Trust - Frontsheet'!E183),"",'Trust - Frontsheet'!E183)</f>
        <v/>
      </c>
      <c r="C171" s="77" t="str">
        <f>IF(ISBLANK('Trust - Frontsheet'!F183),"","'" &amp; 'Trust - Frontsheet'!F183 &amp; "'")</f>
        <v/>
      </c>
      <c r="D171" s="77" t="str">
        <f>IF(ISBLANK('Trust - Frontsheet'!G183),"",'Trust - Frontsheet'!G183)</f>
        <v/>
      </c>
      <c r="E171" s="77" t="str">
        <f>IF(ISBLANK('Trust - Frontsheet'!H183),"",'Trust - Frontsheet'!H183)</f>
        <v/>
      </c>
      <c r="F171" s="77">
        <f>'Trust - Frontsheet'!I183</f>
        <v>0</v>
      </c>
      <c r="G171" s="77">
        <f>'Trust - Frontsheet'!J183</f>
        <v>0</v>
      </c>
      <c r="H171" s="77">
        <f>'Trust - Frontsheet'!K183</f>
        <v>0</v>
      </c>
      <c r="I171" s="77">
        <f>'Trust - Frontsheet'!L183</f>
        <v>0</v>
      </c>
      <c r="J171" s="77">
        <f>'Trust - Frontsheet'!M183</f>
        <v>0</v>
      </c>
      <c r="K171" s="77">
        <f>'Trust - Frontsheet'!N183</f>
        <v>0</v>
      </c>
      <c r="L171" s="77">
        <f>'Trust - Frontsheet'!O183</f>
        <v>0</v>
      </c>
      <c r="M171" s="77">
        <f>'Trust - Frontsheet'!P183</f>
        <v>0</v>
      </c>
      <c r="N171" s="77">
        <f>'Trust - Frontsheet'!Q183</f>
        <v>0</v>
      </c>
      <c r="O171" s="77">
        <f>'Trust - Frontsheet'!R183</f>
        <v>0</v>
      </c>
      <c r="P171" s="77">
        <f>'Trust - Frontsheet'!S183</f>
        <v>0</v>
      </c>
      <c r="Q171" s="77">
        <f>'Trust - Frontsheet'!T183</f>
        <v>0</v>
      </c>
      <c r="R171" s="77">
        <f>IF(OR('Trust - Frontsheet'!AA183="",'Trust - Frontsheet'!AA183="-"),0,('Trust - Frontsheet'!AA183))</f>
        <v>0</v>
      </c>
      <c r="S171" s="77">
        <f>IF(OR('Trust - Frontsheet'!AB183="",'Trust - Frontsheet'!AB183="-"),0,('Trust - Frontsheet'!AB183))</f>
        <v>0</v>
      </c>
      <c r="T171" s="77">
        <f>IF(OR('Trust - Frontsheet'!AC183="",'Trust - Frontsheet'!AC183="-"),0,('Trust - Frontsheet'!AC183))</f>
        <v>0</v>
      </c>
      <c r="U171" s="77">
        <f>IF(OR('Trust - Frontsheet'!AD183="",'Trust - Frontsheet'!AD183="-"),0,('Trust - Frontsheet'!AD183))</f>
        <v>0</v>
      </c>
      <c r="V171" s="77">
        <f>IF(OR('Trust - Frontsheet'!AE183="",'Trust - Frontsheet'!AE183="-"),0,('Trust - Frontsheet'!AE183))</f>
        <v>0</v>
      </c>
      <c r="W171" s="77">
        <f>IF(OR('Trust - Frontsheet'!AF183="",'Trust - Frontsheet'!AF183="-"),0,('Trust - Frontsheet'!AF183))</f>
        <v>0</v>
      </c>
      <c r="X171" s="77">
        <f>'Trust - Frontsheet'!U183</f>
        <v>0</v>
      </c>
      <c r="Y171" s="77">
        <f>IF(OR('Trust - Frontsheet'!V183="",'Trust - Frontsheet'!V183="-"),0,('Trust - Frontsheet'!V183))</f>
        <v>0</v>
      </c>
      <c r="Z171" s="77">
        <f>IF(OR('Trust - Frontsheet'!W183="",'Trust - Frontsheet'!W183="-"),0,('Trust - Frontsheet'!W183))</f>
        <v>0</v>
      </c>
      <c r="AA171" s="77">
        <f>IF(OR('Trust - Frontsheet'!X183="",'Trust - Frontsheet'!X183="-"),0,('Trust - Frontsheet'!X183))</f>
        <v>0</v>
      </c>
      <c r="AB171" s="77">
        <f>IF(OR('Trust - Frontsheet'!Y183="",'Trust - Frontsheet'!Y183="-"),0,('Trust - Frontsheet'!Y183))</f>
        <v>0</v>
      </c>
      <c r="AC171" s="77">
        <f>IF(OR('Trust - Frontsheet'!Z183="",'Trust - Frontsheet'!Z183="-"),0,('Trust - Frontsheet'!Z183))</f>
        <v>0</v>
      </c>
      <c r="AD171" s="77" t="str">
        <f>IF(A171="","",(IF(ISBLANK('Trust - Frontsheet'!F9),"",'Trust - Frontsheet'!F9)))</f>
        <v/>
      </c>
    </row>
    <row r="172" spans="1:30" s="77" customFormat="1" x14ac:dyDescent="0.25">
      <c r="A172" s="77" t="str">
        <f>IF('Trust - Frontsheet'!D184=0,"",IF('Trust - Frontsheet'!D184="","",'Trust - Frontsheet'!D184))</f>
        <v/>
      </c>
      <c r="B172" s="77" t="str">
        <f>IF(ISBLANK('Trust - Frontsheet'!E184),"",'Trust - Frontsheet'!E184)</f>
        <v/>
      </c>
      <c r="C172" s="77" t="str">
        <f>IF(ISBLANK('Trust - Frontsheet'!F184),"","'" &amp; 'Trust - Frontsheet'!F184 &amp; "'")</f>
        <v/>
      </c>
      <c r="D172" s="77" t="str">
        <f>IF(ISBLANK('Trust - Frontsheet'!G184),"",'Trust - Frontsheet'!G184)</f>
        <v/>
      </c>
      <c r="E172" s="77" t="str">
        <f>IF(ISBLANK('Trust - Frontsheet'!H184),"",'Trust - Frontsheet'!H184)</f>
        <v/>
      </c>
      <c r="F172" s="77">
        <f>'Trust - Frontsheet'!I184</f>
        <v>0</v>
      </c>
      <c r="G172" s="77">
        <f>'Trust - Frontsheet'!J184</f>
        <v>0</v>
      </c>
      <c r="H172" s="77">
        <f>'Trust - Frontsheet'!K184</f>
        <v>0</v>
      </c>
      <c r="I172" s="77">
        <f>'Trust - Frontsheet'!L184</f>
        <v>0</v>
      </c>
      <c r="J172" s="77">
        <f>'Trust - Frontsheet'!M184</f>
        <v>0</v>
      </c>
      <c r="K172" s="77">
        <f>'Trust - Frontsheet'!N184</f>
        <v>0</v>
      </c>
      <c r="L172" s="77">
        <f>'Trust - Frontsheet'!O184</f>
        <v>0</v>
      </c>
      <c r="M172" s="77">
        <f>'Trust - Frontsheet'!P184</f>
        <v>0</v>
      </c>
      <c r="N172" s="77">
        <f>'Trust - Frontsheet'!Q184</f>
        <v>0</v>
      </c>
      <c r="O172" s="77">
        <f>'Trust - Frontsheet'!R184</f>
        <v>0</v>
      </c>
      <c r="P172" s="77">
        <f>'Trust - Frontsheet'!S184</f>
        <v>0</v>
      </c>
      <c r="Q172" s="77">
        <f>'Trust - Frontsheet'!T184</f>
        <v>0</v>
      </c>
      <c r="R172" s="77">
        <f>IF(OR('Trust - Frontsheet'!AA184="",'Trust - Frontsheet'!AA184="-"),0,('Trust - Frontsheet'!AA184))</f>
        <v>0</v>
      </c>
      <c r="S172" s="77">
        <f>IF(OR('Trust - Frontsheet'!AB184="",'Trust - Frontsheet'!AB184="-"),0,('Trust - Frontsheet'!AB184))</f>
        <v>0</v>
      </c>
      <c r="T172" s="77">
        <f>IF(OR('Trust - Frontsheet'!AC184="",'Trust - Frontsheet'!AC184="-"),0,('Trust - Frontsheet'!AC184))</f>
        <v>0</v>
      </c>
      <c r="U172" s="77">
        <f>IF(OR('Trust - Frontsheet'!AD184="",'Trust - Frontsheet'!AD184="-"),0,('Trust - Frontsheet'!AD184))</f>
        <v>0</v>
      </c>
      <c r="V172" s="77">
        <f>IF(OR('Trust - Frontsheet'!AE184="",'Trust - Frontsheet'!AE184="-"),0,('Trust - Frontsheet'!AE184))</f>
        <v>0</v>
      </c>
      <c r="W172" s="77">
        <f>IF(OR('Trust - Frontsheet'!AF184="",'Trust - Frontsheet'!AF184="-"),0,('Trust - Frontsheet'!AF184))</f>
        <v>0</v>
      </c>
      <c r="X172" s="77">
        <f>'Trust - Frontsheet'!U184</f>
        <v>0</v>
      </c>
      <c r="Y172" s="77">
        <f>IF(OR('Trust - Frontsheet'!V184="",'Trust - Frontsheet'!V184="-"),0,('Trust - Frontsheet'!V184))</f>
        <v>0</v>
      </c>
      <c r="Z172" s="77">
        <f>IF(OR('Trust - Frontsheet'!W184="",'Trust - Frontsheet'!W184="-"),0,('Trust - Frontsheet'!W184))</f>
        <v>0</v>
      </c>
      <c r="AA172" s="77">
        <f>IF(OR('Trust - Frontsheet'!X184="",'Trust - Frontsheet'!X184="-"),0,('Trust - Frontsheet'!X184))</f>
        <v>0</v>
      </c>
      <c r="AB172" s="77">
        <f>IF(OR('Trust - Frontsheet'!Y184="",'Trust - Frontsheet'!Y184="-"),0,('Trust - Frontsheet'!Y184))</f>
        <v>0</v>
      </c>
      <c r="AC172" s="77">
        <f>IF(OR('Trust - Frontsheet'!Z184="",'Trust - Frontsheet'!Z184="-"),0,('Trust - Frontsheet'!Z184))</f>
        <v>0</v>
      </c>
      <c r="AD172" s="77" t="str">
        <f>IF(A172="","",(IF(ISBLANK('Trust - Frontsheet'!F9),"",'Trust - Frontsheet'!F9)))</f>
        <v/>
      </c>
    </row>
    <row r="173" spans="1:30" s="77" customFormat="1" x14ac:dyDescent="0.25">
      <c r="A173" s="77" t="str">
        <f>IF('Trust - Frontsheet'!D185=0,"",IF('Trust - Frontsheet'!D185="","",'Trust - Frontsheet'!D185))</f>
        <v/>
      </c>
      <c r="B173" s="77" t="str">
        <f>IF(ISBLANK('Trust - Frontsheet'!E185),"",'Trust - Frontsheet'!E185)</f>
        <v/>
      </c>
      <c r="C173" s="77" t="str">
        <f>IF(ISBLANK('Trust - Frontsheet'!F185),"","'" &amp; 'Trust - Frontsheet'!F185 &amp; "'")</f>
        <v/>
      </c>
      <c r="D173" s="77" t="str">
        <f>IF(ISBLANK('Trust - Frontsheet'!G185),"",'Trust - Frontsheet'!G185)</f>
        <v/>
      </c>
      <c r="E173" s="77" t="str">
        <f>IF(ISBLANK('Trust - Frontsheet'!H185),"",'Trust - Frontsheet'!H185)</f>
        <v/>
      </c>
      <c r="F173" s="77">
        <f>'Trust - Frontsheet'!I185</f>
        <v>0</v>
      </c>
      <c r="G173" s="77">
        <f>'Trust - Frontsheet'!J185</f>
        <v>0</v>
      </c>
      <c r="H173" s="77">
        <f>'Trust - Frontsheet'!K185</f>
        <v>0</v>
      </c>
      <c r="I173" s="77">
        <f>'Trust - Frontsheet'!L185</f>
        <v>0</v>
      </c>
      <c r="J173" s="77">
        <f>'Trust - Frontsheet'!M185</f>
        <v>0</v>
      </c>
      <c r="K173" s="77">
        <f>'Trust - Frontsheet'!N185</f>
        <v>0</v>
      </c>
      <c r="L173" s="77">
        <f>'Trust - Frontsheet'!O185</f>
        <v>0</v>
      </c>
      <c r="M173" s="77">
        <f>'Trust - Frontsheet'!P185</f>
        <v>0</v>
      </c>
      <c r="N173" s="77">
        <f>'Trust - Frontsheet'!Q185</f>
        <v>0</v>
      </c>
      <c r="O173" s="77">
        <f>'Trust - Frontsheet'!R185</f>
        <v>0</v>
      </c>
      <c r="P173" s="77">
        <f>'Trust - Frontsheet'!S185</f>
        <v>0</v>
      </c>
      <c r="Q173" s="77">
        <f>'Trust - Frontsheet'!T185</f>
        <v>0</v>
      </c>
      <c r="R173" s="77">
        <f>IF(OR('Trust - Frontsheet'!AA185="",'Trust - Frontsheet'!AA185="-"),0,('Trust - Frontsheet'!AA185))</f>
        <v>0</v>
      </c>
      <c r="S173" s="77">
        <f>IF(OR('Trust - Frontsheet'!AB185="",'Trust - Frontsheet'!AB185="-"),0,('Trust - Frontsheet'!AB185))</f>
        <v>0</v>
      </c>
      <c r="T173" s="77">
        <f>IF(OR('Trust - Frontsheet'!AC185="",'Trust - Frontsheet'!AC185="-"),0,('Trust - Frontsheet'!AC185))</f>
        <v>0</v>
      </c>
      <c r="U173" s="77">
        <f>IF(OR('Trust - Frontsheet'!AD185="",'Trust - Frontsheet'!AD185="-"),0,('Trust - Frontsheet'!AD185))</f>
        <v>0</v>
      </c>
      <c r="V173" s="77">
        <f>IF(OR('Trust - Frontsheet'!AE185="",'Trust - Frontsheet'!AE185="-"),0,('Trust - Frontsheet'!AE185))</f>
        <v>0</v>
      </c>
      <c r="W173" s="77">
        <f>IF(OR('Trust - Frontsheet'!AF185="",'Trust - Frontsheet'!AF185="-"),0,('Trust - Frontsheet'!AF185))</f>
        <v>0</v>
      </c>
      <c r="X173" s="77">
        <f>'Trust - Frontsheet'!U185</f>
        <v>0</v>
      </c>
      <c r="Y173" s="77">
        <f>IF(OR('Trust - Frontsheet'!V185="",'Trust - Frontsheet'!V185="-"),0,('Trust - Frontsheet'!V185))</f>
        <v>0</v>
      </c>
      <c r="Z173" s="77">
        <f>IF(OR('Trust - Frontsheet'!W185="",'Trust - Frontsheet'!W185="-"),0,('Trust - Frontsheet'!W185))</f>
        <v>0</v>
      </c>
      <c r="AA173" s="77">
        <f>IF(OR('Trust - Frontsheet'!X185="",'Trust - Frontsheet'!X185="-"),0,('Trust - Frontsheet'!X185))</f>
        <v>0</v>
      </c>
      <c r="AB173" s="77">
        <f>IF(OR('Trust - Frontsheet'!Y185="",'Trust - Frontsheet'!Y185="-"),0,('Trust - Frontsheet'!Y185))</f>
        <v>0</v>
      </c>
      <c r="AC173" s="77">
        <f>IF(OR('Trust - Frontsheet'!Z185="",'Trust - Frontsheet'!Z185="-"),0,('Trust - Frontsheet'!Z185))</f>
        <v>0</v>
      </c>
      <c r="AD173" s="77" t="str">
        <f>IF(A173="","",(IF(ISBLANK('Trust - Frontsheet'!F9),"",'Trust - Frontsheet'!F9)))</f>
        <v/>
      </c>
    </row>
    <row r="174" spans="1:30" s="77" customFormat="1" x14ac:dyDescent="0.25">
      <c r="A174" s="77" t="str">
        <f>IF('Trust - Frontsheet'!D186=0,"",IF('Trust - Frontsheet'!D186="","",'Trust - Frontsheet'!D186))</f>
        <v/>
      </c>
      <c r="B174" s="77" t="str">
        <f>IF(ISBLANK('Trust - Frontsheet'!E186),"",'Trust - Frontsheet'!E186)</f>
        <v/>
      </c>
      <c r="C174" s="77" t="str">
        <f>IF(ISBLANK('Trust - Frontsheet'!F186),"","'" &amp; 'Trust - Frontsheet'!F186 &amp; "'")</f>
        <v/>
      </c>
      <c r="D174" s="77" t="str">
        <f>IF(ISBLANK('Trust - Frontsheet'!G186),"",'Trust - Frontsheet'!G186)</f>
        <v/>
      </c>
      <c r="E174" s="77" t="str">
        <f>IF(ISBLANK('Trust - Frontsheet'!H186),"",'Trust - Frontsheet'!H186)</f>
        <v/>
      </c>
      <c r="F174" s="77">
        <f>'Trust - Frontsheet'!I186</f>
        <v>0</v>
      </c>
      <c r="G174" s="77">
        <f>'Trust - Frontsheet'!J186</f>
        <v>0</v>
      </c>
      <c r="H174" s="77">
        <f>'Trust - Frontsheet'!K186</f>
        <v>0</v>
      </c>
      <c r="I174" s="77">
        <f>'Trust - Frontsheet'!L186</f>
        <v>0</v>
      </c>
      <c r="J174" s="77">
        <f>'Trust - Frontsheet'!M186</f>
        <v>0</v>
      </c>
      <c r="K174" s="77">
        <f>'Trust - Frontsheet'!N186</f>
        <v>0</v>
      </c>
      <c r="L174" s="77">
        <f>'Trust - Frontsheet'!O186</f>
        <v>0</v>
      </c>
      <c r="M174" s="77">
        <f>'Trust - Frontsheet'!P186</f>
        <v>0</v>
      </c>
      <c r="N174" s="77">
        <f>'Trust - Frontsheet'!Q186</f>
        <v>0</v>
      </c>
      <c r="O174" s="77">
        <f>'Trust - Frontsheet'!R186</f>
        <v>0</v>
      </c>
      <c r="P174" s="77">
        <f>'Trust - Frontsheet'!S186</f>
        <v>0</v>
      </c>
      <c r="Q174" s="77">
        <f>'Trust - Frontsheet'!T186</f>
        <v>0</v>
      </c>
      <c r="R174" s="77">
        <f>IF(OR('Trust - Frontsheet'!AA186="",'Trust - Frontsheet'!AA186="-"),0,('Trust - Frontsheet'!AA186))</f>
        <v>0</v>
      </c>
      <c r="S174" s="77">
        <f>IF(OR('Trust - Frontsheet'!AB186="",'Trust - Frontsheet'!AB186="-"),0,('Trust - Frontsheet'!AB186))</f>
        <v>0</v>
      </c>
      <c r="T174" s="77">
        <f>IF(OR('Trust - Frontsheet'!AC186="",'Trust - Frontsheet'!AC186="-"),0,('Trust - Frontsheet'!AC186))</f>
        <v>0</v>
      </c>
      <c r="U174" s="77">
        <f>IF(OR('Trust - Frontsheet'!AD186="",'Trust - Frontsheet'!AD186="-"),0,('Trust - Frontsheet'!AD186))</f>
        <v>0</v>
      </c>
      <c r="V174" s="77">
        <f>IF(OR('Trust - Frontsheet'!AE186="",'Trust - Frontsheet'!AE186="-"),0,('Trust - Frontsheet'!AE186))</f>
        <v>0</v>
      </c>
      <c r="W174" s="77">
        <f>IF(OR('Trust - Frontsheet'!AF186="",'Trust - Frontsheet'!AF186="-"),0,('Trust - Frontsheet'!AF186))</f>
        <v>0</v>
      </c>
      <c r="X174" s="77">
        <f>'Trust - Frontsheet'!U186</f>
        <v>0</v>
      </c>
      <c r="Y174" s="77">
        <f>IF(OR('Trust - Frontsheet'!V186="",'Trust - Frontsheet'!V186="-"),0,('Trust - Frontsheet'!V186))</f>
        <v>0</v>
      </c>
      <c r="Z174" s="77">
        <f>IF(OR('Trust - Frontsheet'!W186="",'Trust - Frontsheet'!W186="-"),0,('Trust - Frontsheet'!W186))</f>
        <v>0</v>
      </c>
      <c r="AA174" s="77">
        <f>IF(OR('Trust - Frontsheet'!X186="",'Trust - Frontsheet'!X186="-"),0,('Trust - Frontsheet'!X186))</f>
        <v>0</v>
      </c>
      <c r="AB174" s="77">
        <f>IF(OR('Trust - Frontsheet'!Y186="",'Trust - Frontsheet'!Y186="-"),0,('Trust - Frontsheet'!Y186))</f>
        <v>0</v>
      </c>
      <c r="AC174" s="77">
        <f>IF(OR('Trust - Frontsheet'!Z186="",'Trust - Frontsheet'!Z186="-"),0,('Trust - Frontsheet'!Z186))</f>
        <v>0</v>
      </c>
      <c r="AD174" s="77" t="str">
        <f>IF(A174="","",(IF(ISBLANK('Trust - Frontsheet'!F9),"",'Trust - Frontsheet'!F9)))</f>
        <v/>
      </c>
    </row>
    <row r="175" spans="1:30" s="77" customFormat="1" x14ac:dyDescent="0.25">
      <c r="A175" s="77" t="str">
        <f>IF('Trust - Frontsheet'!D187=0,"",IF('Trust - Frontsheet'!D187="","",'Trust - Frontsheet'!D187))</f>
        <v/>
      </c>
      <c r="B175" s="77" t="str">
        <f>IF(ISBLANK('Trust - Frontsheet'!E187),"",'Trust - Frontsheet'!E187)</f>
        <v/>
      </c>
      <c r="C175" s="77" t="str">
        <f>IF(ISBLANK('Trust - Frontsheet'!F187),"","'" &amp; 'Trust - Frontsheet'!F187 &amp; "'")</f>
        <v/>
      </c>
      <c r="D175" s="77" t="str">
        <f>IF(ISBLANK('Trust - Frontsheet'!G187),"",'Trust - Frontsheet'!G187)</f>
        <v/>
      </c>
      <c r="E175" s="77" t="str">
        <f>IF(ISBLANK('Trust - Frontsheet'!H187),"",'Trust - Frontsheet'!H187)</f>
        <v/>
      </c>
      <c r="F175" s="77">
        <f>'Trust - Frontsheet'!I187</f>
        <v>0</v>
      </c>
      <c r="G175" s="77">
        <f>'Trust - Frontsheet'!J187</f>
        <v>0</v>
      </c>
      <c r="H175" s="77">
        <f>'Trust - Frontsheet'!K187</f>
        <v>0</v>
      </c>
      <c r="I175" s="77">
        <f>'Trust - Frontsheet'!L187</f>
        <v>0</v>
      </c>
      <c r="J175" s="77">
        <f>'Trust - Frontsheet'!M187</f>
        <v>0</v>
      </c>
      <c r="K175" s="77">
        <f>'Trust - Frontsheet'!N187</f>
        <v>0</v>
      </c>
      <c r="L175" s="77">
        <f>'Trust - Frontsheet'!O187</f>
        <v>0</v>
      </c>
      <c r="M175" s="77">
        <f>'Trust - Frontsheet'!P187</f>
        <v>0</v>
      </c>
      <c r="N175" s="77">
        <f>'Trust - Frontsheet'!Q187</f>
        <v>0</v>
      </c>
      <c r="O175" s="77">
        <f>'Trust - Frontsheet'!R187</f>
        <v>0</v>
      </c>
      <c r="P175" s="77">
        <f>'Trust - Frontsheet'!S187</f>
        <v>0</v>
      </c>
      <c r="Q175" s="77">
        <f>'Trust - Frontsheet'!T187</f>
        <v>0</v>
      </c>
      <c r="R175" s="77">
        <f>IF(OR('Trust - Frontsheet'!AA187="",'Trust - Frontsheet'!AA187="-"),0,('Trust - Frontsheet'!AA187))</f>
        <v>0</v>
      </c>
      <c r="S175" s="77">
        <f>IF(OR('Trust - Frontsheet'!AB187="",'Trust - Frontsheet'!AB187="-"),0,('Trust - Frontsheet'!AB187))</f>
        <v>0</v>
      </c>
      <c r="T175" s="77">
        <f>IF(OR('Trust - Frontsheet'!AC187="",'Trust - Frontsheet'!AC187="-"),0,('Trust - Frontsheet'!AC187))</f>
        <v>0</v>
      </c>
      <c r="U175" s="77">
        <f>IF(OR('Trust - Frontsheet'!AD187="",'Trust - Frontsheet'!AD187="-"),0,('Trust - Frontsheet'!AD187))</f>
        <v>0</v>
      </c>
      <c r="V175" s="77">
        <f>IF(OR('Trust - Frontsheet'!AE187="",'Trust - Frontsheet'!AE187="-"),0,('Trust - Frontsheet'!AE187))</f>
        <v>0</v>
      </c>
      <c r="W175" s="77">
        <f>IF(OR('Trust - Frontsheet'!AF187="",'Trust - Frontsheet'!AF187="-"),0,('Trust - Frontsheet'!AF187))</f>
        <v>0</v>
      </c>
      <c r="X175" s="77">
        <f>'Trust - Frontsheet'!U187</f>
        <v>0</v>
      </c>
      <c r="Y175" s="77">
        <f>IF(OR('Trust - Frontsheet'!V187="",'Trust - Frontsheet'!V187="-"),0,('Trust - Frontsheet'!V187))</f>
        <v>0</v>
      </c>
      <c r="Z175" s="77">
        <f>IF(OR('Trust - Frontsheet'!W187="",'Trust - Frontsheet'!W187="-"),0,('Trust - Frontsheet'!W187))</f>
        <v>0</v>
      </c>
      <c r="AA175" s="77">
        <f>IF(OR('Trust - Frontsheet'!X187="",'Trust - Frontsheet'!X187="-"),0,('Trust - Frontsheet'!X187))</f>
        <v>0</v>
      </c>
      <c r="AB175" s="77">
        <f>IF(OR('Trust - Frontsheet'!Y187="",'Trust - Frontsheet'!Y187="-"),0,('Trust - Frontsheet'!Y187))</f>
        <v>0</v>
      </c>
      <c r="AC175" s="77">
        <f>IF(OR('Trust - Frontsheet'!Z187="",'Trust - Frontsheet'!Z187="-"),0,('Trust - Frontsheet'!Z187))</f>
        <v>0</v>
      </c>
      <c r="AD175" s="77" t="str">
        <f>IF(A175="","",(IF(ISBLANK('Trust - Frontsheet'!F9),"",'Trust - Frontsheet'!F9)))</f>
        <v/>
      </c>
    </row>
    <row r="176" spans="1:30" s="77" customFormat="1" x14ac:dyDescent="0.25">
      <c r="A176" s="77" t="str">
        <f>IF('Trust - Frontsheet'!D188=0,"",IF('Trust - Frontsheet'!D188="","",'Trust - Frontsheet'!D188))</f>
        <v/>
      </c>
      <c r="B176" s="77" t="str">
        <f>IF(ISBLANK('Trust - Frontsheet'!E188),"",'Trust - Frontsheet'!E188)</f>
        <v/>
      </c>
      <c r="C176" s="77" t="str">
        <f>IF(ISBLANK('Trust - Frontsheet'!F188),"","'" &amp; 'Trust - Frontsheet'!F188 &amp; "'")</f>
        <v/>
      </c>
      <c r="D176" s="77" t="str">
        <f>IF(ISBLANK('Trust - Frontsheet'!G188),"",'Trust - Frontsheet'!G188)</f>
        <v/>
      </c>
      <c r="E176" s="77" t="str">
        <f>IF(ISBLANK('Trust - Frontsheet'!H188),"",'Trust - Frontsheet'!H188)</f>
        <v/>
      </c>
      <c r="F176" s="77">
        <f>'Trust - Frontsheet'!I188</f>
        <v>0</v>
      </c>
      <c r="G176" s="77">
        <f>'Trust - Frontsheet'!J188</f>
        <v>0</v>
      </c>
      <c r="H176" s="77">
        <f>'Trust - Frontsheet'!K188</f>
        <v>0</v>
      </c>
      <c r="I176" s="77">
        <f>'Trust - Frontsheet'!L188</f>
        <v>0</v>
      </c>
      <c r="J176" s="77">
        <f>'Trust - Frontsheet'!M188</f>
        <v>0</v>
      </c>
      <c r="K176" s="77">
        <f>'Trust - Frontsheet'!N188</f>
        <v>0</v>
      </c>
      <c r="L176" s="77">
        <f>'Trust - Frontsheet'!O188</f>
        <v>0</v>
      </c>
      <c r="M176" s="77">
        <f>'Trust - Frontsheet'!P188</f>
        <v>0</v>
      </c>
      <c r="N176" s="77">
        <f>'Trust - Frontsheet'!Q188</f>
        <v>0</v>
      </c>
      <c r="O176" s="77">
        <f>'Trust - Frontsheet'!R188</f>
        <v>0</v>
      </c>
      <c r="P176" s="77">
        <f>'Trust - Frontsheet'!S188</f>
        <v>0</v>
      </c>
      <c r="Q176" s="77">
        <f>'Trust - Frontsheet'!T188</f>
        <v>0</v>
      </c>
      <c r="R176" s="77">
        <f>IF(OR('Trust - Frontsheet'!AA188="",'Trust - Frontsheet'!AA188="-"),0,('Trust - Frontsheet'!AA188))</f>
        <v>0</v>
      </c>
      <c r="S176" s="77">
        <f>IF(OR('Trust - Frontsheet'!AB188="",'Trust - Frontsheet'!AB188="-"),0,('Trust - Frontsheet'!AB188))</f>
        <v>0</v>
      </c>
      <c r="T176" s="77">
        <f>IF(OR('Trust - Frontsheet'!AC188="",'Trust - Frontsheet'!AC188="-"),0,('Trust - Frontsheet'!AC188))</f>
        <v>0</v>
      </c>
      <c r="U176" s="77">
        <f>IF(OR('Trust - Frontsheet'!AD188="",'Trust - Frontsheet'!AD188="-"),0,('Trust - Frontsheet'!AD188))</f>
        <v>0</v>
      </c>
      <c r="V176" s="77">
        <f>IF(OR('Trust - Frontsheet'!AE188="",'Trust - Frontsheet'!AE188="-"),0,('Trust - Frontsheet'!AE188))</f>
        <v>0</v>
      </c>
      <c r="W176" s="77">
        <f>IF(OR('Trust - Frontsheet'!AF188="",'Trust - Frontsheet'!AF188="-"),0,('Trust - Frontsheet'!AF188))</f>
        <v>0</v>
      </c>
      <c r="X176" s="77">
        <f>'Trust - Frontsheet'!U188</f>
        <v>0</v>
      </c>
      <c r="Y176" s="77">
        <f>IF(OR('Trust - Frontsheet'!V188="",'Trust - Frontsheet'!V188="-"),0,('Trust - Frontsheet'!V188))</f>
        <v>0</v>
      </c>
      <c r="Z176" s="77">
        <f>IF(OR('Trust - Frontsheet'!W188="",'Trust - Frontsheet'!W188="-"),0,('Trust - Frontsheet'!W188))</f>
        <v>0</v>
      </c>
      <c r="AA176" s="77">
        <f>IF(OR('Trust - Frontsheet'!X188="",'Trust - Frontsheet'!X188="-"),0,('Trust - Frontsheet'!X188))</f>
        <v>0</v>
      </c>
      <c r="AB176" s="77">
        <f>IF(OR('Trust - Frontsheet'!Y188="",'Trust - Frontsheet'!Y188="-"),0,('Trust - Frontsheet'!Y188))</f>
        <v>0</v>
      </c>
      <c r="AC176" s="77">
        <f>IF(OR('Trust - Frontsheet'!Z188="",'Trust - Frontsheet'!Z188="-"),0,('Trust - Frontsheet'!Z188))</f>
        <v>0</v>
      </c>
      <c r="AD176" s="77" t="str">
        <f>IF(A176="","",(IF(ISBLANK('Trust - Frontsheet'!F9),"",'Trust - Frontsheet'!F9)))</f>
        <v/>
      </c>
    </row>
    <row r="177" spans="1:30" s="77" customFormat="1" x14ac:dyDescent="0.25">
      <c r="A177" s="77" t="str">
        <f>IF('Trust - Frontsheet'!D189=0,"",IF('Trust - Frontsheet'!D189="","",'Trust - Frontsheet'!D189))</f>
        <v/>
      </c>
      <c r="B177" s="77" t="str">
        <f>IF(ISBLANK('Trust - Frontsheet'!E189),"",'Trust - Frontsheet'!E189)</f>
        <v/>
      </c>
      <c r="C177" s="77" t="str">
        <f>IF(ISBLANK('Trust - Frontsheet'!F189),"","'" &amp; 'Trust - Frontsheet'!F189 &amp; "'")</f>
        <v/>
      </c>
      <c r="D177" s="77" t="str">
        <f>IF(ISBLANK('Trust - Frontsheet'!G189),"",'Trust - Frontsheet'!G189)</f>
        <v/>
      </c>
      <c r="E177" s="77" t="str">
        <f>IF(ISBLANK('Trust - Frontsheet'!H189),"",'Trust - Frontsheet'!H189)</f>
        <v/>
      </c>
      <c r="F177" s="77">
        <f>'Trust - Frontsheet'!I189</f>
        <v>0</v>
      </c>
      <c r="G177" s="77">
        <f>'Trust - Frontsheet'!J189</f>
        <v>0</v>
      </c>
      <c r="H177" s="77">
        <f>'Trust - Frontsheet'!K189</f>
        <v>0</v>
      </c>
      <c r="I177" s="77">
        <f>'Trust - Frontsheet'!L189</f>
        <v>0</v>
      </c>
      <c r="J177" s="77">
        <f>'Trust - Frontsheet'!M189</f>
        <v>0</v>
      </c>
      <c r="K177" s="77">
        <f>'Trust - Frontsheet'!N189</f>
        <v>0</v>
      </c>
      <c r="L177" s="77">
        <f>'Trust - Frontsheet'!O189</f>
        <v>0</v>
      </c>
      <c r="M177" s="77">
        <f>'Trust - Frontsheet'!P189</f>
        <v>0</v>
      </c>
      <c r="N177" s="77">
        <f>'Trust - Frontsheet'!Q189</f>
        <v>0</v>
      </c>
      <c r="O177" s="77">
        <f>'Trust - Frontsheet'!R189</f>
        <v>0</v>
      </c>
      <c r="P177" s="77">
        <f>'Trust - Frontsheet'!S189</f>
        <v>0</v>
      </c>
      <c r="Q177" s="77">
        <f>'Trust - Frontsheet'!T189</f>
        <v>0</v>
      </c>
      <c r="R177" s="77">
        <f>IF(OR('Trust - Frontsheet'!AA189="",'Trust - Frontsheet'!AA189="-"),0,('Trust - Frontsheet'!AA189))</f>
        <v>0</v>
      </c>
      <c r="S177" s="77">
        <f>IF(OR('Trust - Frontsheet'!AB189="",'Trust - Frontsheet'!AB189="-"),0,('Trust - Frontsheet'!AB189))</f>
        <v>0</v>
      </c>
      <c r="T177" s="77">
        <f>IF(OR('Trust - Frontsheet'!AC189="",'Trust - Frontsheet'!AC189="-"),0,('Trust - Frontsheet'!AC189))</f>
        <v>0</v>
      </c>
      <c r="U177" s="77">
        <f>IF(OR('Trust - Frontsheet'!AD189="",'Trust - Frontsheet'!AD189="-"),0,('Trust - Frontsheet'!AD189))</f>
        <v>0</v>
      </c>
      <c r="V177" s="77">
        <f>IF(OR('Trust - Frontsheet'!AE189="",'Trust - Frontsheet'!AE189="-"),0,('Trust - Frontsheet'!AE189))</f>
        <v>0</v>
      </c>
      <c r="W177" s="77">
        <f>IF(OR('Trust - Frontsheet'!AF189="",'Trust - Frontsheet'!AF189="-"),0,('Trust - Frontsheet'!AF189))</f>
        <v>0</v>
      </c>
      <c r="X177" s="77">
        <f>'Trust - Frontsheet'!U189</f>
        <v>0</v>
      </c>
      <c r="Y177" s="77">
        <f>IF(OR('Trust - Frontsheet'!V189="",'Trust - Frontsheet'!V189="-"),0,('Trust - Frontsheet'!V189))</f>
        <v>0</v>
      </c>
      <c r="Z177" s="77">
        <f>IF(OR('Trust - Frontsheet'!W189="",'Trust - Frontsheet'!W189="-"),0,('Trust - Frontsheet'!W189))</f>
        <v>0</v>
      </c>
      <c r="AA177" s="77">
        <f>IF(OR('Trust - Frontsheet'!X189="",'Trust - Frontsheet'!X189="-"),0,('Trust - Frontsheet'!X189))</f>
        <v>0</v>
      </c>
      <c r="AB177" s="77">
        <f>IF(OR('Trust - Frontsheet'!Y189="",'Trust - Frontsheet'!Y189="-"),0,('Trust - Frontsheet'!Y189))</f>
        <v>0</v>
      </c>
      <c r="AC177" s="77">
        <f>IF(OR('Trust - Frontsheet'!Z189="",'Trust - Frontsheet'!Z189="-"),0,('Trust - Frontsheet'!Z189))</f>
        <v>0</v>
      </c>
      <c r="AD177" s="77" t="str">
        <f>IF(A177="","",(IF(ISBLANK('Trust - Frontsheet'!F9),"",'Trust - Frontsheet'!F9)))</f>
        <v/>
      </c>
    </row>
    <row r="178" spans="1:30" s="77" customFormat="1" x14ac:dyDescent="0.25">
      <c r="A178" s="77" t="str">
        <f>IF('Trust - Frontsheet'!D190=0,"",IF('Trust - Frontsheet'!D190="","",'Trust - Frontsheet'!D190))</f>
        <v/>
      </c>
      <c r="B178" s="77" t="str">
        <f>IF(ISBLANK('Trust - Frontsheet'!E190),"",'Trust - Frontsheet'!E190)</f>
        <v/>
      </c>
      <c r="C178" s="77" t="str">
        <f>IF(ISBLANK('Trust - Frontsheet'!F190),"","'" &amp; 'Trust - Frontsheet'!F190 &amp; "'")</f>
        <v/>
      </c>
      <c r="D178" s="77" t="str">
        <f>IF(ISBLANK('Trust - Frontsheet'!G190),"",'Trust - Frontsheet'!G190)</f>
        <v/>
      </c>
      <c r="E178" s="77" t="str">
        <f>IF(ISBLANK('Trust - Frontsheet'!H190),"",'Trust - Frontsheet'!H190)</f>
        <v/>
      </c>
      <c r="F178" s="77">
        <f>'Trust - Frontsheet'!I190</f>
        <v>0</v>
      </c>
      <c r="G178" s="77">
        <f>'Trust - Frontsheet'!J190</f>
        <v>0</v>
      </c>
      <c r="H178" s="77">
        <f>'Trust - Frontsheet'!K190</f>
        <v>0</v>
      </c>
      <c r="I178" s="77">
        <f>'Trust - Frontsheet'!L190</f>
        <v>0</v>
      </c>
      <c r="J178" s="77">
        <f>'Trust - Frontsheet'!M190</f>
        <v>0</v>
      </c>
      <c r="K178" s="77">
        <f>'Trust - Frontsheet'!N190</f>
        <v>0</v>
      </c>
      <c r="L178" s="77">
        <f>'Trust - Frontsheet'!O190</f>
        <v>0</v>
      </c>
      <c r="M178" s="77">
        <f>'Trust - Frontsheet'!P190</f>
        <v>0</v>
      </c>
      <c r="N178" s="77">
        <f>'Trust - Frontsheet'!Q190</f>
        <v>0</v>
      </c>
      <c r="O178" s="77">
        <f>'Trust - Frontsheet'!R190</f>
        <v>0</v>
      </c>
      <c r="P178" s="77">
        <f>'Trust - Frontsheet'!S190</f>
        <v>0</v>
      </c>
      <c r="Q178" s="77">
        <f>'Trust - Frontsheet'!T190</f>
        <v>0</v>
      </c>
      <c r="R178" s="77">
        <f>IF(OR('Trust - Frontsheet'!AA190="",'Trust - Frontsheet'!AA190="-"),0,('Trust - Frontsheet'!AA190))</f>
        <v>0</v>
      </c>
      <c r="S178" s="77">
        <f>IF(OR('Trust - Frontsheet'!AB190="",'Trust - Frontsheet'!AB190="-"),0,('Trust - Frontsheet'!AB190))</f>
        <v>0</v>
      </c>
      <c r="T178" s="77">
        <f>IF(OR('Trust - Frontsheet'!AC190="",'Trust - Frontsheet'!AC190="-"),0,('Trust - Frontsheet'!AC190))</f>
        <v>0</v>
      </c>
      <c r="U178" s="77">
        <f>IF(OR('Trust - Frontsheet'!AD190="",'Trust - Frontsheet'!AD190="-"),0,('Trust - Frontsheet'!AD190))</f>
        <v>0</v>
      </c>
      <c r="V178" s="77">
        <f>IF(OR('Trust - Frontsheet'!AE190="",'Trust - Frontsheet'!AE190="-"),0,('Trust - Frontsheet'!AE190))</f>
        <v>0</v>
      </c>
      <c r="W178" s="77">
        <f>IF(OR('Trust - Frontsheet'!AF190="",'Trust - Frontsheet'!AF190="-"),0,('Trust - Frontsheet'!AF190))</f>
        <v>0</v>
      </c>
      <c r="X178" s="77">
        <f>'Trust - Frontsheet'!U190</f>
        <v>0</v>
      </c>
      <c r="Y178" s="77">
        <f>IF(OR('Trust - Frontsheet'!V190="",'Trust - Frontsheet'!V190="-"),0,('Trust - Frontsheet'!V190))</f>
        <v>0</v>
      </c>
      <c r="Z178" s="77">
        <f>IF(OR('Trust - Frontsheet'!W190="",'Trust - Frontsheet'!W190="-"),0,('Trust - Frontsheet'!W190))</f>
        <v>0</v>
      </c>
      <c r="AA178" s="77">
        <f>IF(OR('Trust - Frontsheet'!X190="",'Trust - Frontsheet'!X190="-"),0,('Trust - Frontsheet'!X190))</f>
        <v>0</v>
      </c>
      <c r="AB178" s="77">
        <f>IF(OR('Trust - Frontsheet'!Y190="",'Trust - Frontsheet'!Y190="-"),0,('Trust - Frontsheet'!Y190))</f>
        <v>0</v>
      </c>
      <c r="AC178" s="77">
        <f>IF(OR('Trust - Frontsheet'!Z190="",'Trust - Frontsheet'!Z190="-"),0,('Trust - Frontsheet'!Z190))</f>
        <v>0</v>
      </c>
      <c r="AD178" s="77" t="str">
        <f>IF(A178="","",(IF(ISBLANK('Trust - Frontsheet'!F9),"",'Trust - Frontsheet'!F9)))</f>
        <v/>
      </c>
    </row>
    <row r="179" spans="1:30" s="77" customFormat="1" x14ac:dyDescent="0.25">
      <c r="A179" s="77" t="str">
        <f>IF('Trust - Frontsheet'!D191=0,"",IF('Trust - Frontsheet'!D191="","",'Trust - Frontsheet'!D191))</f>
        <v/>
      </c>
      <c r="B179" s="77" t="str">
        <f>IF(ISBLANK('Trust - Frontsheet'!E191),"",'Trust - Frontsheet'!E191)</f>
        <v/>
      </c>
      <c r="C179" s="77" t="str">
        <f>IF(ISBLANK('Trust - Frontsheet'!F191),"","'" &amp; 'Trust - Frontsheet'!F191 &amp; "'")</f>
        <v/>
      </c>
      <c r="D179" s="77" t="str">
        <f>IF(ISBLANK('Trust - Frontsheet'!G191),"",'Trust - Frontsheet'!G191)</f>
        <v/>
      </c>
      <c r="E179" s="77" t="str">
        <f>IF(ISBLANK('Trust - Frontsheet'!H191),"",'Trust - Frontsheet'!H191)</f>
        <v/>
      </c>
      <c r="F179" s="77">
        <f>'Trust - Frontsheet'!I191</f>
        <v>0</v>
      </c>
      <c r="G179" s="77">
        <f>'Trust - Frontsheet'!J191</f>
        <v>0</v>
      </c>
      <c r="H179" s="77">
        <f>'Trust - Frontsheet'!K191</f>
        <v>0</v>
      </c>
      <c r="I179" s="77">
        <f>'Trust - Frontsheet'!L191</f>
        <v>0</v>
      </c>
      <c r="J179" s="77">
        <f>'Trust - Frontsheet'!M191</f>
        <v>0</v>
      </c>
      <c r="K179" s="77">
        <f>'Trust - Frontsheet'!N191</f>
        <v>0</v>
      </c>
      <c r="L179" s="77">
        <f>'Trust - Frontsheet'!O191</f>
        <v>0</v>
      </c>
      <c r="M179" s="77">
        <f>'Trust - Frontsheet'!P191</f>
        <v>0</v>
      </c>
      <c r="N179" s="77">
        <f>'Trust - Frontsheet'!Q191</f>
        <v>0</v>
      </c>
      <c r="O179" s="77">
        <f>'Trust - Frontsheet'!R191</f>
        <v>0</v>
      </c>
      <c r="P179" s="77">
        <f>'Trust - Frontsheet'!S191</f>
        <v>0</v>
      </c>
      <c r="Q179" s="77">
        <f>'Trust - Frontsheet'!T191</f>
        <v>0</v>
      </c>
      <c r="R179" s="77">
        <f>IF(OR('Trust - Frontsheet'!AA191="",'Trust - Frontsheet'!AA191="-"),0,('Trust - Frontsheet'!AA191))</f>
        <v>0</v>
      </c>
      <c r="S179" s="77">
        <f>IF(OR('Trust - Frontsheet'!AB191="",'Trust - Frontsheet'!AB191="-"),0,('Trust - Frontsheet'!AB191))</f>
        <v>0</v>
      </c>
      <c r="T179" s="77">
        <f>IF(OR('Trust - Frontsheet'!AC191="",'Trust - Frontsheet'!AC191="-"),0,('Trust - Frontsheet'!AC191))</f>
        <v>0</v>
      </c>
      <c r="U179" s="77">
        <f>IF(OR('Trust - Frontsheet'!AD191="",'Trust - Frontsheet'!AD191="-"),0,('Trust - Frontsheet'!AD191))</f>
        <v>0</v>
      </c>
      <c r="V179" s="77">
        <f>IF(OR('Trust - Frontsheet'!AE191="",'Trust - Frontsheet'!AE191="-"),0,('Trust - Frontsheet'!AE191))</f>
        <v>0</v>
      </c>
      <c r="W179" s="77">
        <f>IF(OR('Trust - Frontsheet'!AF191="",'Trust - Frontsheet'!AF191="-"),0,('Trust - Frontsheet'!AF191))</f>
        <v>0</v>
      </c>
      <c r="X179" s="77">
        <f>'Trust - Frontsheet'!U191</f>
        <v>0</v>
      </c>
      <c r="Y179" s="77">
        <f>IF(OR('Trust - Frontsheet'!V191="",'Trust - Frontsheet'!V191="-"),0,('Trust - Frontsheet'!V191))</f>
        <v>0</v>
      </c>
      <c r="Z179" s="77">
        <f>IF(OR('Trust - Frontsheet'!W191="",'Trust - Frontsheet'!W191="-"),0,('Trust - Frontsheet'!W191))</f>
        <v>0</v>
      </c>
      <c r="AA179" s="77">
        <f>IF(OR('Trust - Frontsheet'!X191="",'Trust - Frontsheet'!X191="-"),0,('Trust - Frontsheet'!X191))</f>
        <v>0</v>
      </c>
      <c r="AB179" s="77">
        <f>IF(OR('Trust - Frontsheet'!Y191="",'Trust - Frontsheet'!Y191="-"),0,('Trust - Frontsheet'!Y191))</f>
        <v>0</v>
      </c>
      <c r="AC179" s="77">
        <f>IF(OR('Trust - Frontsheet'!Z191="",'Trust - Frontsheet'!Z191="-"),0,('Trust - Frontsheet'!Z191))</f>
        <v>0</v>
      </c>
      <c r="AD179" s="77" t="str">
        <f>IF(A179="","",(IF(ISBLANK('Trust - Frontsheet'!F9),"",'Trust - Frontsheet'!F9)))</f>
        <v/>
      </c>
    </row>
    <row r="180" spans="1:30" s="77" customFormat="1" x14ac:dyDescent="0.25">
      <c r="A180" s="77" t="str">
        <f>IF('Trust - Frontsheet'!D192=0,"",IF('Trust - Frontsheet'!D192="","",'Trust - Frontsheet'!D192))</f>
        <v/>
      </c>
      <c r="B180" s="77" t="str">
        <f>IF(ISBLANK('Trust - Frontsheet'!E192),"",'Trust - Frontsheet'!E192)</f>
        <v/>
      </c>
      <c r="C180" s="77" t="str">
        <f>IF(ISBLANK('Trust - Frontsheet'!F192),"","'" &amp; 'Trust - Frontsheet'!F192 &amp; "'")</f>
        <v/>
      </c>
      <c r="D180" s="77" t="str">
        <f>IF(ISBLANK('Trust - Frontsheet'!G192),"",'Trust - Frontsheet'!G192)</f>
        <v/>
      </c>
      <c r="E180" s="77" t="str">
        <f>IF(ISBLANK('Trust - Frontsheet'!H192),"",'Trust - Frontsheet'!H192)</f>
        <v/>
      </c>
      <c r="F180" s="77">
        <f>'Trust - Frontsheet'!I192</f>
        <v>0</v>
      </c>
      <c r="G180" s="77">
        <f>'Trust - Frontsheet'!J192</f>
        <v>0</v>
      </c>
      <c r="H180" s="77">
        <f>'Trust - Frontsheet'!K192</f>
        <v>0</v>
      </c>
      <c r="I180" s="77">
        <f>'Trust - Frontsheet'!L192</f>
        <v>0</v>
      </c>
      <c r="J180" s="77">
        <f>'Trust - Frontsheet'!M192</f>
        <v>0</v>
      </c>
      <c r="K180" s="77">
        <f>'Trust - Frontsheet'!N192</f>
        <v>0</v>
      </c>
      <c r="L180" s="77">
        <f>'Trust - Frontsheet'!O192</f>
        <v>0</v>
      </c>
      <c r="M180" s="77">
        <f>'Trust - Frontsheet'!P192</f>
        <v>0</v>
      </c>
      <c r="N180" s="77">
        <f>'Trust - Frontsheet'!Q192</f>
        <v>0</v>
      </c>
      <c r="O180" s="77">
        <f>'Trust - Frontsheet'!R192</f>
        <v>0</v>
      </c>
      <c r="P180" s="77">
        <f>'Trust - Frontsheet'!S192</f>
        <v>0</v>
      </c>
      <c r="Q180" s="77">
        <f>'Trust - Frontsheet'!T192</f>
        <v>0</v>
      </c>
      <c r="R180" s="77">
        <f>IF(OR('Trust - Frontsheet'!AA192="",'Trust - Frontsheet'!AA192="-"),0,('Trust - Frontsheet'!AA192))</f>
        <v>0</v>
      </c>
      <c r="S180" s="77">
        <f>IF(OR('Trust - Frontsheet'!AB192="",'Trust - Frontsheet'!AB192="-"),0,('Trust - Frontsheet'!AB192))</f>
        <v>0</v>
      </c>
      <c r="T180" s="77">
        <f>IF(OR('Trust - Frontsheet'!AC192="",'Trust - Frontsheet'!AC192="-"),0,('Trust - Frontsheet'!AC192))</f>
        <v>0</v>
      </c>
      <c r="U180" s="77">
        <f>IF(OR('Trust - Frontsheet'!AD192="",'Trust - Frontsheet'!AD192="-"),0,('Trust - Frontsheet'!AD192))</f>
        <v>0</v>
      </c>
      <c r="V180" s="77">
        <f>IF(OR('Trust - Frontsheet'!AE192="",'Trust - Frontsheet'!AE192="-"),0,('Trust - Frontsheet'!AE192))</f>
        <v>0</v>
      </c>
      <c r="W180" s="77">
        <f>IF(OR('Trust - Frontsheet'!AF192="",'Trust - Frontsheet'!AF192="-"),0,('Trust - Frontsheet'!AF192))</f>
        <v>0</v>
      </c>
      <c r="X180" s="77">
        <f>'Trust - Frontsheet'!U192</f>
        <v>0</v>
      </c>
      <c r="Y180" s="77">
        <f>IF(OR('Trust - Frontsheet'!V192="",'Trust - Frontsheet'!V192="-"),0,('Trust - Frontsheet'!V192))</f>
        <v>0</v>
      </c>
      <c r="Z180" s="77">
        <f>IF(OR('Trust - Frontsheet'!W192="",'Trust - Frontsheet'!W192="-"),0,('Trust - Frontsheet'!W192))</f>
        <v>0</v>
      </c>
      <c r="AA180" s="77">
        <f>IF(OR('Trust - Frontsheet'!X192="",'Trust - Frontsheet'!X192="-"),0,('Trust - Frontsheet'!X192))</f>
        <v>0</v>
      </c>
      <c r="AB180" s="77">
        <f>IF(OR('Trust - Frontsheet'!Y192="",'Trust - Frontsheet'!Y192="-"),0,('Trust - Frontsheet'!Y192))</f>
        <v>0</v>
      </c>
      <c r="AC180" s="77">
        <f>IF(OR('Trust - Frontsheet'!Z192="",'Trust - Frontsheet'!Z192="-"),0,('Trust - Frontsheet'!Z192))</f>
        <v>0</v>
      </c>
      <c r="AD180" s="77" t="str">
        <f>IF(A180="","",(IF(ISBLANK('Trust - Frontsheet'!F9),"",'Trust - Frontsheet'!F9)))</f>
        <v/>
      </c>
    </row>
    <row r="181" spans="1:30" s="77" customFormat="1" x14ac:dyDescent="0.25">
      <c r="A181" s="77" t="str">
        <f>IF('Trust - Frontsheet'!D193=0,"",IF('Trust - Frontsheet'!D193="","",'Trust - Frontsheet'!D193))</f>
        <v/>
      </c>
      <c r="B181" s="77" t="str">
        <f>IF(ISBLANK('Trust - Frontsheet'!E193),"",'Trust - Frontsheet'!E193)</f>
        <v/>
      </c>
      <c r="C181" s="77" t="str">
        <f>IF(ISBLANK('Trust - Frontsheet'!F193),"","'" &amp; 'Trust - Frontsheet'!F193 &amp; "'")</f>
        <v/>
      </c>
      <c r="D181" s="77" t="str">
        <f>IF(ISBLANK('Trust - Frontsheet'!G193),"",'Trust - Frontsheet'!G193)</f>
        <v/>
      </c>
      <c r="E181" s="77" t="str">
        <f>IF(ISBLANK('Trust - Frontsheet'!H193),"",'Trust - Frontsheet'!H193)</f>
        <v/>
      </c>
      <c r="F181" s="77">
        <f>'Trust - Frontsheet'!I193</f>
        <v>0</v>
      </c>
      <c r="G181" s="77">
        <f>'Trust - Frontsheet'!J193</f>
        <v>0</v>
      </c>
      <c r="H181" s="77">
        <f>'Trust - Frontsheet'!K193</f>
        <v>0</v>
      </c>
      <c r="I181" s="77">
        <f>'Trust - Frontsheet'!L193</f>
        <v>0</v>
      </c>
      <c r="J181" s="77">
        <f>'Trust - Frontsheet'!M193</f>
        <v>0</v>
      </c>
      <c r="K181" s="77">
        <f>'Trust - Frontsheet'!N193</f>
        <v>0</v>
      </c>
      <c r="L181" s="77">
        <f>'Trust - Frontsheet'!O193</f>
        <v>0</v>
      </c>
      <c r="M181" s="77">
        <f>'Trust - Frontsheet'!P193</f>
        <v>0</v>
      </c>
      <c r="N181" s="77">
        <f>'Trust - Frontsheet'!Q193</f>
        <v>0</v>
      </c>
      <c r="O181" s="77">
        <f>'Trust - Frontsheet'!R193</f>
        <v>0</v>
      </c>
      <c r="P181" s="77">
        <f>'Trust - Frontsheet'!S193</f>
        <v>0</v>
      </c>
      <c r="Q181" s="77">
        <f>'Trust - Frontsheet'!T193</f>
        <v>0</v>
      </c>
      <c r="R181" s="77">
        <f>IF(OR('Trust - Frontsheet'!AA193="",'Trust - Frontsheet'!AA193="-"),0,('Trust - Frontsheet'!AA193))</f>
        <v>0</v>
      </c>
      <c r="S181" s="77">
        <f>IF(OR('Trust - Frontsheet'!AB193="",'Trust - Frontsheet'!AB193="-"),0,('Trust - Frontsheet'!AB193))</f>
        <v>0</v>
      </c>
      <c r="T181" s="77">
        <f>IF(OR('Trust - Frontsheet'!AC193="",'Trust - Frontsheet'!AC193="-"),0,('Trust - Frontsheet'!AC193))</f>
        <v>0</v>
      </c>
      <c r="U181" s="77">
        <f>IF(OR('Trust - Frontsheet'!AD193="",'Trust - Frontsheet'!AD193="-"),0,('Trust - Frontsheet'!AD193))</f>
        <v>0</v>
      </c>
      <c r="V181" s="77">
        <f>IF(OR('Trust - Frontsheet'!AE193="",'Trust - Frontsheet'!AE193="-"),0,('Trust - Frontsheet'!AE193))</f>
        <v>0</v>
      </c>
      <c r="W181" s="77">
        <f>IF(OR('Trust - Frontsheet'!AF193="",'Trust - Frontsheet'!AF193="-"),0,('Trust - Frontsheet'!AF193))</f>
        <v>0</v>
      </c>
      <c r="X181" s="77">
        <f>'Trust - Frontsheet'!U193</f>
        <v>0</v>
      </c>
      <c r="Y181" s="77">
        <f>IF(OR('Trust - Frontsheet'!V193="",'Trust - Frontsheet'!V193="-"),0,('Trust - Frontsheet'!V193))</f>
        <v>0</v>
      </c>
      <c r="Z181" s="77">
        <f>IF(OR('Trust - Frontsheet'!W193="",'Trust - Frontsheet'!W193="-"),0,('Trust - Frontsheet'!W193))</f>
        <v>0</v>
      </c>
      <c r="AA181" s="77">
        <f>IF(OR('Trust - Frontsheet'!X193="",'Trust - Frontsheet'!X193="-"),0,('Trust - Frontsheet'!X193))</f>
        <v>0</v>
      </c>
      <c r="AB181" s="77">
        <f>IF(OR('Trust - Frontsheet'!Y193="",'Trust - Frontsheet'!Y193="-"),0,('Trust - Frontsheet'!Y193))</f>
        <v>0</v>
      </c>
      <c r="AC181" s="77">
        <f>IF(OR('Trust - Frontsheet'!Z193="",'Trust - Frontsheet'!Z193="-"),0,('Trust - Frontsheet'!Z193))</f>
        <v>0</v>
      </c>
      <c r="AD181" s="77" t="str">
        <f>IF(A181="","",(IF(ISBLANK('Trust - Frontsheet'!F9),"",'Trust - Frontsheet'!F9)))</f>
        <v/>
      </c>
    </row>
    <row r="182" spans="1:30" s="77" customFormat="1" x14ac:dyDescent="0.25">
      <c r="A182" s="77" t="str">
        <f>IF('Trust - Frontsheet'!D194=0,"",IF('Trust - Frontsheet'!D194="","",'Trust - Frontsheet'!D194))</f>
        <v/>
      </c>
      <c r="B182" s="77" t="str">
        <f>IF(ISBLANK('Trust - Frontsheet'!E194),"",'Trust - Frontsheet'!E194)</f>
        <v/>
      </c>
      <c r="C182" s="77" t="str">
        <f>IF(ISBLANK('Trust - Frontsheet'!F194),"","'" &amp; 'Trust - Frontsheet'!F194 &amp; "'")</f>
        <v/>
      </c>
      <c r="D182" s="77" t="str">
        <f>IF(ISBLANK('Trust - Frontsheet'!G194),"",'Trust - Frontsheet'!G194)</f>
        <v/>
      </c>
      <c r="E182" s="77" t="str">
        <f>IF(ISBLANK('Trust - Frontsheet'!H194),"",'Trust - Frontsheet'!H194)</f>
        <v/>
      </c>
      <c r="F182" s="77">
        <f>'Trust - Frontsheet'!I194</f>
        <v>0</v>
      </c>
      <c r="G182" s="77">
        <f>'Trust - Frontsheet'!J194</f>
        <v>0</v>
      </c>
      <c r="H182" s="77">
        <f>'Trust - Frontsheet'!K194</f>
        <v>0</v>
      </c>
      <c r="I182" s="77">
        <f>'Trust - Frontsheet'!L194</f>
        <v>0</v>
      </c>
      <c r="J182" s="77">
        <f>'Trust - Frontsheet'!M194</f>
        <v>0</v>
      </c>
      <c r="K182" s="77">
        <f>'Trust - Frontsheet'!N194</f>
        <v>0</v>
      </c>
      <c r="L182" s="77">
        <f>'Trust - Frontsheet'!O194</f>
        <v>0</v>
      </c>
      <c r="M182" s="77">
        <f>'Trust - Frontsheet'!P194</f>
        <v>0</v>
      </c>
      <c r="N182" s="77">
        <f>'Trust - Frontsheet'!Q194</f>
        <v>0</v>
      </c>
      <c r="O182" s="77">
        <f>'Trust - Frontsheet'!R194</f>
        <v>0</v>
      </c>
      <c r="P182" s="77">
        <f>'Trust - Frontsheet'!S194</f>
        <v>0</v>
      </c>
      <c r="Q182" s="77">
        <f>'Trust - Frontsheet'!T194</f>
        <v>0</v>
      </c>
      <c r="R182" s="77">
        <f>IF(OR('Trust - Frontsheet'!AA194="",'Trust - Frontsheet'!AA194="-"),0,('Trust - Frontsheet'!AA194))</f>
        <v>0</v>
      </c>
      <c r="S182" s="77">
        <f>IF(OR('Trust - Frontsheet'!AB194="",'Trust - Frontsheet'!AB194="-"),0,('Trust - Frontsheet'!AB194))</f>
        <v>0</v>
      </c>
      <c r="T182" s="77">
        <f>IF(OR('Trust - Frontsheet'!AC194="",'Trust - Frontsheet'!AC194="-"),0,('Trust - Frontsheet'!AC194))</f>
        <v>0</v>
      </c>
      <c r="U182" s="77">
        <f>IF(OR('Trust - Frontsheet'!AD194="",'Trust - Frontsheet'!AD194="-"),0,('Trust - Frontsheet'!AD194))</f>
        <v>0</v>
      </c>
      <c r="V182" s="77">
        <f>IF(OR('Trust - Frontsheet'!AE194="",'Trust - Frontsheet'!AE194="-"),0,('Trust - Frontsheet'!AE194))</f>
        <v>0</v>
      </c>
      <c r="W182" s="77">
        <f>IF(OR('Trust - Frontsheet'!AF194="",'Trust - Frontsheet'!AF194="-"),0,('Trust - Frontsheet'!AF194))</f>
        <v>0</v>
      </c>
      <c r="X182" s="77">
        <f>'Trust - Frontsheet'!U194</f>
        <v>0</v>
      </c>
      <c r="Y182" s="77">
        <f>IF(OR('Trust - Frontsheet'!V194="",'Trust - Frontsheet'!V194="-"),0,('Trust - Frontsheet'!V194))</f>
        <v>0</v>
      </c>
      <c r="Z182" s="77">
        <f>IF(OR('Trust - Frontsheet'!W194="",'Trust - Frontsheet'!W194="-"),0,('Trust - Frontsheet'!W194))</f>
        <v>0</v>
      </c>
      <c r="AA182" s="77">
        <f>IF(OR('Trust - Frontsheet'!X194="",'Trust - Frontsheet'!X194="-"),0,('Trust - Frontsheet'!X194))</f>
        <v>0</v>
      </c>
      <c r="AB182" s="77">
        <f>IF(OR('Trust - Frontsheet'!Y194="",'Trust - Frontsheet'!Y194="-"),0,('Trust - Frontsheet'!Y194))</f>
        <v>0</v>
      </c>
      <c r="AC182" s="77">
        <f>IF(OR('Trust - Frontsheet'!Z194="",'Trust - Frontsheet'!Z194="-"),0,('Trust - Frontsheet'!Z194))</f>
        <v>0</v>
      </c>
      <c r="AD182" s="77" t="str">
        <f>IF(A182="","",(IF(ISBLANK('Trust - Frontsheet'!F9),"",'Trust - Frontsheet'!F9)))</f>
        <v/>
      </c>
    </row>
    <row r="183" spans="1:30" s="77" customFormat="1" x14ac:dyDescent="0.25">
      <c r="A183" s="77" t="str">
        <f>IF('Trust - Frontsheet'!D195=0,"",IF('Trust - Frontsheet'!D195="","",'Trust - Frontsheet'!D195))</f>
        <v/>
      </c>
      <c r="B183" s="77" t="str">
        <f>IF(ISBLANK('Trust - Frontsheet'!E195),"",'Trust - Frontsheet'!E195)</f>
        <v/>
      </c>
      <c r="C183" s="77" t="str">
        <f>IF(ISBLANK('Trust - Frontsheet'!F195),"","'" &amp; 'Trust - Frontsheet'!F195 &amp; "'")</f>
        <v/>
      </c>
      <c r="D183" s="77" t="str">
        <f>IF(ISBLANK('Trust - Frontsheet'!G195),"",'Trust - Frontsheet'!G195)</f>
        <v/>
      </c>
      <c r="E183" s="77" t="str">
        <f>IF(ISBLANK('Trust - Frontsheet'!H195),"",'Trust - Frontsheet'!H195)</f>
        <v/>
      </c>
      <c r="F183" s="77">
        <f>'Trust - Frontsheet'!I195</f>
        <v>0</v>
      </c>
      <c r="G183" s="77">
        <f>'Trust - Frontsheet'!J195</f>
        <v>0</v>
      </c>
      <c r="H183" s="77">
        <f>'Trust - Frontsheet'!K195</f>
        <v>0</v>
      </c>
      <c r="I183" s="77">
        <f>'Trust - Frontsheet'!L195</f>
        <v>0</v>
      </c>
      <c r="J183" s="77">
        <f>'Trust - Frontsheet'!M195</f>
        <v>0</v>
      </c>
      <c r="K183" s="77">
        <f>'Trust - Frontsheet'!N195</f>
        <v>0</v>
      </c>
      <c r="L183" s="77">
        <f>'Trust - Frontsheet'!O195</f>
        <v>0</v>
      </c>
      <c r="M183" s="77">
        <f>'Trust - Frontsheet'!P195</f>
        <v>0</v>
      </c>
      <c r="N183" s="77">
        <f>'Trust - Frontsheet'!Q195</f>
        <v>0</v>
      </c>
      <c r="O183" s="77">
        <f>'Trust - Frontsheet'!R195</f>
        <v>0</v>
      </c>
      <c r="P183" s="77">
        <f>'Trust - Frontsheet'!S195</f>
        <v>0</v>
      </c>
      <c r="Q183" s="77">
        <f>'Trust - Frontsheet'!T195</f>
        <v>0</v>
      </c>
      <c r="R183" s="77">
        <f>IF(OR('Trust - Frontsheet'!AA195="",'Trust - Frontsheet'!AA195="-"),0,('Trust - Frontsheet'!AA195))</f>
        <v>0</v>
      </c>
      <c r="S183" s="77">
        <f>IF(OR('Trust - Frontsheet'!AB195="",'Trust - Frontsheet'!AB195="-"),0,('Trust - Frontsheet'!AB195))</f>
        <v>0</v>
      </c>
      <c r="T183" s="77">
        <f>IF(OR('Trust - Frontsheet'!AC195="",'Trust - Frontsheet'!AC195="-"),0,('Trust - Frontsheet'!AC195))</f>
        <v>0</v>
      </c>
      <c r="U183" s="77">
        <f>IF(OR('Trust - Frontsheet'!AD195="",'Trust - Frontsheet'!AD195="-"),0,('Trust - Frontsheet'!AD195))</f>
        <v>0</v>
      </c>
      <c r="V183" s="77">
        <f>IF(OR('Trust - Frontsheet'!AE195="",'Trust - Frontsheet'!AE195="-"),0,('Trust - Frontsheet'!AE195))</f>
        <v>0</v>
      </c>
      <c r="W183" s="77">
        <f>IF(OR('Trust - Frontsheet'!AF195="",'Trust - Frontsheet'!AF195="-"),0,('Trust - Frontsheet'!AF195))</f>
        <v>0</v>
      </c>
      <c r="X183" s="77">
        <f>'Trust - Frontsheet'!U195</f>
        <v>0</v>
      </c>
      <c r="Y183" s="77">
        <f>IF(OR('Trust - Frontsheet'!V195="",'Trust - Frontsheet'!V195="-"),0,('Trust - Frontsheet'!V195))</f>
        <v>0</v>
      </c>
      <c r="Z183" s="77">
        <f>IF(OR('Trust - Frontsheet'!W195="",'Trust - Frontsheet'!W195="-"),0,('Trust - Frontsheet'!W195))</f>
        <v>0</v>
      </c>
      <c r="AA183" s="77">
        <f>IF(OR('Trust - Frontsheet'!X195="",'Trust - Frontsheet'!X195="-"),0,('Trust - Frontsheet'!X195))</f>
        <v>0</v>
      </c>
      <c r="AB183" s="77">
        <f>IF(OR('Trust - Frontsheet'!Y195="",'Trust - Frontsheet'!Y195="-"),0,('Trust - Frontsheet'!Y195))</f>
        <v>0</v>
      </c>
      <c r="AC183" s="77">
        <f>IF(OR('Trust - Frontsheet'!Z195="",'Trust - Frontsheet'!Z195="-"),0,('Trust - Frontsheet'!Z195))</f>
        <v>0</v>
      </c>
      <c r="AD183" s="77" t="str">
        <f>IF(A183="","",(IF(ISBLANK('Trust - Frontsheet'!F9),"",'Trust - Frontsheet'!F9)))</f>
        <v/>
      </c>
    </row>
    <row r="184" spans="1:30" s="77" customFormat="1" x14ac:dyDescent="0.25">
      <c r="A184" s="77" t="str">
        <f>IF('Trust - Frontsheet'!D196=0,"",IF('Trust - Frontsheet'!D196="","",'Trust - Frontsheet'!D196))</f>
        <v/>
      </c>
      <c r="B184" s="77" t="str">
        <f>IF(ISBLANK('Trust - Frontsheet'!E196),"",'Trust - Frontsheet'!E196)</f>
        <v/>
      </c>
      <c r="C184" s="77" t="str">
        <f>IF(ISBLANK('Trust - Frontsheet'!F196),"","'" &amp; 'Trust - Frontsheet'!F196 &amp; "'")</f>
        <v/>
      </c>
      <c r="D184" s="77" t="str">
        <f>IF(ISBLANK('Trust - Frontsheet'!G196),"",'Trust - Frontsheet'!G196)</f>
        <v/>
      </c>
      <c r="E184" s="77" t="str">
        <f>IF(ISBLANK('Trust - Frontsheet'!H196),"",'Trust - Frontsheet'!H196)</f>
        <v/>
      </c>
      <c r="F184" s="77">
        <f>'Trust - Frontsheet'!I196</f>
        <v>0</v>
      </c>
      <c r="G184" s="77">
        <f>'Trust - Frontsheet'!J196</f>
        <v>0</v>
      </c>
      <c r="H184" s="77">
        <f>'Trust - Frontsheet'!K196</f>
        <v>0</v>
      </c>
      <c r="I184" s="77">
        <f>'Trust - Frontsheet'!L196</f>
        <v>0</v>
      </c>
      <c r="J184" s="77">
        <f>'Trust - Frontsheet'!M196</f>
        <v>0</v>
      </c>
      <c r="K184" s="77">
        <f>'Trust - Frontsheet'!N196</f>
        <v>0</v>
      </c>
      <c r="L184" s="77">
        <f>'Trust - Frontsheet'!O196</f>
        <v>0</v>
      </c>
      <c r="M184" s="77">
        <f>'Trust - Frontsheet'!P196</f>
        <v>0</v>
      </c>
      <c r="N184" s="77">
        <f>'Trust - Frontsheet'!Q196</f>
        <v>0</v>
      </c>
      <c r="O184" s="77">
        <f>'Trust - Frontsheet'!R196</f>
        <v>0</v>
      </c>
      <c r="P184" s="77">
        <f>'Trust - Frontsheet'!S196</f>
        <v>0</v>
      </c>
      <c r="Q184" s="77">
        <f>'Trust - Frontsheet'!T196</f>
        <v>0</v>
      </c>
      <c r="R184" s="77">
        <f>IF(OR('Trust - Frontsheet'!AA196="",'Trust - Frontsheet'!AA196="-"),0,('Trust - Frontsheet'!AA196))</f>
        <v>0</v>
      </c>
      <c r="S184" s="77">
        <f>IF(OR('Trust - Frontsheet'!AB196="",'Trust - Frontsheet'!AB196="-"),0,('Trust - Frontsheet'!AB196))</f>
        <v>0</v>
      </c>
      <c r="T184" s="77">
        <f>IF(OR('Trust - Frontsheet'!AC196="",'Trust - Frontsheet'!AC196="-"),0,('Trust - Frontsheet'!AC196))</f>
        <v>0</v>
      </c>
      <c r="U184" s="77">
        <f>IF(OR('Trust - Frontsheet'!AD196="",'Trust - Frontsheet'!AD196="-"),0,('Trust - Frontsheet'!AD196))</f>
        <v>0</v>
      </c>
      <c r="V184" s="77">
        <f>IF(OR('Trust - Frontsheet'!AE196="",'Trust - Frontsheet'!AE196="-"),0,('Trust - Frontsheet'!AE196))</f>
        <v>0</v>
      </c>
      <c r="W184" s="77">
        <f>IF(OR('Trust - Frontsheet'!AF196="",'Trust - Frontsheet'!AF196="-"),0,('Trust - Frontsheet'!AF196))</f>
        <v>0</v>
      </c>
      <c r="X184" s="77">
        <f>'Trust - Frontsheet'!U196</f>
        <v>0</v>
      </c>
      <c r="Y184" s="77">
        <f>IF(OR('Trust - Frontsheet'!V196="",'Trust - Frontsheet'!V196="-"),0,('Trust - Frontsheet'!V196))</f>
        <v>0</v>
      </c>
      <c r="Z184" s="77">
        <f>IF(OR('Trust - Frontsheet'!W196="",'Trust - Frontsheet'!W196="-"),0,('Trust - Frontsheet'!W196))</f>
        <v>0</v>
      </c>
      <c r="AA184" s="77">
        <f>IF(OR('Trust - Frontsheet'!X196="",'Trust - Frontsheet'!X196="-"),0,('Trust - Frontsheet'!X196))</f>
        <v>0</v>
      </c>
      <c r="AB184" s="77">
        <f>IF(OR('Trust - Frontsheet'!Y196="",'Trust - Frontsheet'!Y196="-"),0,('Trust - Frontsheet'!Y196))</f>
        <v>0</v>
      </c>
      <c r="AC184" s="77">
        <f>IF(OR('Trust - Frontsheet'!Z196="",'Trust - Frontsheet'!Z196="-"),0,('Trust - Frontsheet'!Z196))</f>
        <v>0</v>
      </c>
      <c r="AD184" s="77" t="str">
        <f>IF(A184="","",(IF(ISBLANK('Trust - Frontsheet'!F9),"",'Trust - Frontsheet'!F9)))</f>
        <v/>
      </c>
    </row>
    <row r="185" spans="1:30" s="77" customFormat="1" x14ac:dyDescent="0.25">
      <c r="A185" s="77" t="str">
        <f>IF('Trust - Frontsheet'!D197=0,"",IF('Trust - Frontsheet'!D197="","",'Trust - Frontsheet'!D197))</f>
        <v/>
      </c>
      <c r="B185" s="77" t="str">
        <f>IF(ISBLANK('Trust - Frontsheet'!E197),"",'Trust - Frontsheet'!E197)</f>
        <v/>
      </c>
      <c r="C185" s="77" t="str">
        <f>IF(ISBLANK('Trust - Frontsheet'!F197),"","'" &amp; 'Trust - Frontsheet'!F197 &amp; "'")</f>
        <v/>
      </c>
      <c r="D185" s="77" t="str">
        <f>IF(ISBLANK('Trust - Frontsheet'!G197),"",'Trust - Frontsheet'!G197)</f>
        <v/>
      </c>
      <c r="E185" s="77" t="str">
        <f>IF(ISBLANK('Trust - Frontsheet'!H197),"",'Trust - Frontsheet'!H197)</f>
        <v/>
      </c>
      <c r="F185" s="77">
        <f>'Trust - Frontsheet'!I197</f>
        <v>0</v>
      </c>
      <c r="G185" s="77">
        <f>'Trust - Frontsheet'!J197</f>
        <v>0</v>
      </c>
      <c r="H185" s="77">
        <f>'Trust - Frontsheet'!K197</f>
        <v>0</v>
      </c>
      <c r="I185" s="77">
        <f>'Trust - Frontsheet'!L197</f>
        <v>0</v>
      </c>
      <c r="J185" s="77">
        <f>'Trust - Frontsheet'!M197</f>
        <v>0</v>
      </c>
      <c r="K185" s="77">
        <f>'Trust - Frontsheet'!N197</f>
        <v>0</v>
      </c>
      <c r="L185" s="77">
        <f>'Trust - Frontsheet'!O197</f>
        <v>0</v>
      </c>
      <c r="M185" s="77">
        <f>'Trust - Frontsheet'!P197</f>
        <v>0</v>
      </c>
      <c r="N185" s="77">
        <f>'Trust - Frontsheet'!Q197</f>
        <v>0</v>
      </c>
      <c r="O185" s="77">
        <f>'Trust - Frontsheet'!R197</f>
        <v>0</v>
      </c>
      <c r="P185" s="77">
        <f>'Trust - Frontsheet'!S197</f>
        <v>0</v>
      </c>
      <c r="Q185" s="77">
        <f>'Trust - Frontsheet'!T197</f>
        <v>0</v>
      </c>
      <c r="R185" s="77">
        <f>IF(OR('Trust - Frontsheet'!AA197="",'Trust - Frontsheet'!AA197="-"),0,('Trust - Frontsheet'!AA197))</f>
        <v>0</v>
      </c>
      <c r="S185" s="77">
        <f>IF(OR('Trust - Frontsheet'!AB197="",'Trust - Frontsheet'!AB197="-"),0,('Trust - Frontsheet'!AB197))</f>
        <v>0</v>
      </c>
      <c r="T185" s="77">
        <f>IF(OR('Trust - Frontsheet'!AC197="",'Trust - Frontsheet'!AC197="-"),0,('Trust - Frontsheet'!AC197))</f>
        <v>0</v>
      </c>
      <c r="U185" s="77">
        <f>IF(OR('Trust - Frontsheet'!AD197="",'Trust - Frontsheet'!AD197="-"),0,('Trust - Frontsheet'!AD197))</f>
        <v>0</v>
      </c>
      <c r="V185" s="77">
        <f>IF(OR('Trust - Frontsheet'!AE197="",'Trust - Frontsheet'!AE197="-"),0,('Trust - Frontsheet'!AE197))</f>
        <v>0</v>
      </c>
      <c r="W185" s="77">
        <f>IF(OR('Trust - Frontsheet'!AF197="",'Trust - Frontsheet'!AF197="-"),0,('Trust - Frontsheet'!AF197))</f>
        <v>0</v>
      </c>
      <c r="X185" s="77">
        <f>'Trust - Frontsheet'!U197</f>
        <v>0</v>
      </c>
      <c r="Y185" s="77">
        <f>IF(OR('Trust - Frontsheet'!V197="",'Trust - Frontsheet'!V197="-"),0,('Trust - Frontsheet'!V197))</f>
        <v>0</v>
      </c>
      <c r="Z185" s="77">
        <f>IF(OR('Trust - Frontsheet'!W197="",'Trust - Frontsheet'!W197="-"),0,('Trust - Frontsheet'!W197))</f>
        <v>0</v>
      </c>
      <c r="AA185" s="77">
        <f>IF(OR('Trust - Frontsheet'!X197="",'Trust - Frontsheet'!X197="-"),0,('Trust - Frontsheet'!X197))</f>
        <v>0</v>
      </c>
      <c r="AB185" s="77">
        <f>IF(OR('Trust - Frontsheet'!Y197="",'Trust - Frontsheet'!Y197="-"),0,('Trust - Frontsheet'!Y197))</f>
        <v>0</v>
      </c>
      <c r="AC185" s="77">
        <f>IF(OR('Trust - Frontsheet'!Z197="",'Trust - Frontsheet'!Z197="-"),0,('Trust - Frontsheet'!Z197))</f>
        <v>0</v>
      </c>
      <c r="AD185" s="77" t="str">
        <f>IF(A185="","",(IF(ISBLANK('Trust - Frontsheet'!F9),"",'Trust - Frontsheet'!F9)))</f>
        <v/>
      </c>
    </row>
    <row r="186" spans="1:30" s="77" customFormat="1" x14ac:dyDescent="0.25">
      <c r="A186" s="77" t="str">
        <f>IF('Trust - Frontsheet'!D198=0,"",IF('Trust - Frontsheet'!D198="","",'Trust - Frontsheet'!D198))</f>
        <v/>
      </c>
      <c r="B186" s="77" t="str">
        <f>IF(ISBLANK('Trust - Frontsheet'!E198),"",'Trust - Frontsheet'!E198)</f>
        <v/>
      </c>
      <c r="C186" s="77" t="str">
        <f>IF(ISBLANK('Trust - Frontsheet'!F198),"","'" &amp; 'Trust - Frontsheet'!F198 &amp; "'")</f>
        <v/>
      </c>
      <c r="D186" s="77" t="str">
        <f>IF(ISBLANK('Trust - Frontsheet'!G198),"",'Trust - Frontsheet'!G198)</f>
        <v/>
      </c>
      <c r="E186" s="77" t="str">
        <f>IF(ISBLANK('Trust - Frontsheet'!H198),"",'Trust - Frontsheet'!H198)</f>
        <v/>
      </c>
      <c r="F186" s="77">
        <f>'Trust - Frontsheet'!I198</f>
        <v>0</v>
      </c>
      <c r="G186" s="77">
        <f>'Trust - Frontsheet'!J198</f>
        <v>0</v>
      </c>
      <c r="H186" s="77">
        <f>'Trust - Frontsheet'!K198</f>
        <v>0</v>
      </c>
      <c r="I186" s="77">
        <f>'Trust - Frontsheet'!L198</f>
        <v>0</v>
      </c>
      <c r="J186" s="77">
        <f>'Trust - Frontsheet'!M198</f>
        <v>0</v>
      </c>
      <c r="K186" s="77">
        <f>'Trust - Frontsheet'!N198</f>
        <v>0</v>
      </c>
      <c r="L186" s="77">
        <f>'Trust - Frontsheet'!O198</f>
        <v>0</v>
      </c>
      <c r="M186" s="77">
        <f>'Trust - Frontsheet'!P198</f>
        <v>0</v>
      </c>
      <c r="N186" s="77">
        <f>'Trust - Frontsheet'!Q198</f>
        <v>0</v>
      </c>
      <c r="O186" s="77">
        <f>'Trust - Frontsheet'!R198</f>
        <v>0</v>
      </c>
      <c r="P186" s="77">
        <f>'Trust - Frontsheet'!S198</f>
        <v>0</v>
      </c>
      <c r="Q186" s="77">
        <f>'Trust - Frontsheet'!T198</f>
        <v>0</v>
      </c>
      <c r="R186" s="77">
        <f>IF(OR('Trust - Frontsheet'!AA198="",'Trust - Frontsheet'!AA198="-"),0,('Trust - Frontsheet'!AA198))</f>
        <v>0</v>
      </c>
      <c r="S186" s="77">
        <f>IF(OR('Trust - Frontsheet'!AB198="",'Trust - Frontsheet'!AB198="-"),0,('Trust - Frontsheet'!AB198))</f>
        <v>0</v>
      </c>
      <c r="T186" s="77">
        <f>IF(OR('Trust - Frontsheet'!AC198="",'Trust - Frontsheet'!AC198="-"),0,('Trust - Frontsheet'!AC198))</f>
        <v>0</v>
      </c>
      <c r="U186" s="77">
        <f>IF(OR('Trust - Frontsheet'!AD198="",'Trust - Frontsheet'!AD198="-"),0,('Trust - Frontsheet'!AD198))</f>
        <v>0</v>
      </c>
      <c r="V186" s="77">
        <f>IF(OR('Trust - Frontsheet'!AE198="",'Trust - Frontsheet'!AE198="-"),0,('Trust - Frontsheet'!AE198))</f>
        <v>0</v>
      </c>
      <c r="W186" s="77">
        <f>IF(OR('Trust - Frontsheet'!AF198="",'Trust - Frontsheet'!AF198="-"),0,('Trust - Frontsheet'!AF198))</f>
        <v>0</v>
      </c>
      <c r="X186" s="77">
        <f>'Trust - Frontsheet'!U198</f>
        <v>0</v>
      </c>
      <c r="Y186" s="77">
        <f>IF(OR('Trust - Frontsheet'!V198="",'Trust - Frontsheet'!V198="-"),0,('Trust - Frontsheet'!V198))</f>
        <v>0</v>
      </c>
      <c r="Z186" s="77">
        <f>IF(OR('Trust - Frontsheet'!W198="",'Trust - Frontsheet'!W198="-"),0,('Trust - Frontsheet'!W198))</f>
        <v>0</v>
      </c>
      <c r="AA186" s="77">
        <f>IF(OR('Trust - Frontsheet'!X198="",'Trust - Frontsheet'!X198="-"),0,('Trust - Frontsheet'!X198))</f>
        <v>0</v>
      </c>
      <c r="AB186" s="77">
        <f>IF(OR('Trust - Frontsheet'!Y198="",'Trust - Frontsheet'!Y198="-"),0,('Trust - Frontsheet'!Y198))</f>
        <v>0</v>
      </c>
      <c r="AC186" s="77">
        <f>IF(OR('Trust - Frontsheet'!Z198="",'Trust - Frontsheet'!Z198="-"),0,('Trust - Frontsheet'!Z198))</f>
        <v>0</v>
      </c>
      <c r="AD186" s="77" t="str">
        <f>IF(A186="","",(IF(ISBLANK('Trust - Frontsheet'!F9),"",'Trust - Frontsheet'!F9)))</f>
        <v/>
      </c>
    </row>
    <row r="187" spans="1:30" s="77" customFormat="1" x14ac:dyDescent="0.25">
      <c r="A187" s="77" t="str">
        <f>IF('Trust - Frontsheet'!D199=0,"",IF('Trust - Frontsheet'!D199="","",'Trust - Frontsheet'!D199))</f>
        <v/>
      </c>
      <c r="B187" s="77" t="str">
        <f>IF(ISBLANK('Trust - Frontsheet'!E199),"",'Trust - Frontsheet'!E199)</f>
        <v/>
      </c>
      <c r="C187" s="77" t="str">
        <f>IF(ISBLANK('Trust - Frontsheet'!F199),"","'" &amp; 'Trust - Frontsheet'!F199 &amp; "'")</f>
        <v/>
      </c>
      <c r="D187" s="77" t="str">
        <f>IF(ISBLANK('Trust - Frontsheet'!G199),"",'Trust - Frontsheet'!G199)</f>
        <v/>
      </c>
      <c r="E187" s="77" t="str">
        <f>IF(ISBLANK('Trust - Frontsheet'!H199),"",'Trust - Frontsheet'!H199)</f>
        <v/>
      </c>
      <c r="F187" s="77">
        <f>'Trust - Frontsheet'!I199</f>
        <v>0</v>
      </c>
      <c r="G187" s="77">
        <f>'Trust - Frontsheet'!J199</f>
        <v>0</v>
      </c>
      <c r="H187" s="77">
        <f>'Trust - Frontsheet'!K199</f>
        <v>0</v>
      </c>
      <c r="I187" s="77">
        <f>'Trust - Frontsheet'!L199</f>
        <v>0</v>
      </c>
      <c r="J187" s="77">
        <f>'Trust - Frontsheet'!M199</f>
        <v>0</v>
      </c>
      <c r="K187" s="77">
        <f>'Trust - Frontsheet'!N199</f>
        <v>0</v>
      </c>
      <c r="L187" s="77">
        <f>'Trust - Frontsheet'!O199</f>
        <v>0</v>
      </c>
      <c r="M187" s="77">
        <f>'Trust - Frontsheet'!P199</f>
        <v>0</v>
      </c>
      <c r="N187" s="77">
        <f>'Trust - Frontsheet'!Q199</f>
        <v>0</v>
      </c>
      <c r="O187" s="77">
        <f>'Trust - Frontsheet'!R199</f>
        <v>0</v>
      </c>
      <c r="P187" s="77">
        <f>'Trust - Frontsheet'!S199</f>
        <v>0</v>
      </c>
      <c r="Q187" s="77">
        <f>'Trust - Frontsheet'!T199</f>
        <v>0</v>
      </c>
      <c r="R187" s="77">
        <f>IF(OR('Trust - Frontsheet'!AA199="",'Trust - Frontsheet'!AA199="-"),0,('Trust - Frontsheet'!AA199))</f>
        <v>0</v>
      </c>
      <c r="S187" s="77">
        <f>IF(OR('Trust - Frontsheet'!AB199="",'Trust - Frontsheet'!AB199="-"),0,('Trust - Frontsheet'!AB199))</f>
        <v>0</v>
      </c>
      <c r="T187" s="77">
        <f>IF(OR('Trust - Frontsheet'!AC199="",'Trust - Frontsheet'!AC199="-"),0,('Trust - Frontsheet'!AC199))</f>
        <v>0</v>
      </c>
      <c r="U187" s="77">
        <f>IF(OR('Trust - Frontsheet'!AD199="",'Trust - Frontsheet'!AD199="-"),0,('Trust - Frontsheet'!AD199))</f>
        <v>0</v>
      </c>
      <c r="V187" s="77">
        <f>IF(OR('Trust - Frontsheet'!AE199="",'Trust - Frontsheet'!AE199="-"),0,('Trust - Frontsheet'!AE199))</f>
        <v>0</v>
      </c>
      <c r="W187" s="77">
        <f>IF(OR('Trust - Frontsheet'!AF199="",'Trust - Frontsheet'!AF199="-"),0,('Trust - Frontsheet'!AF199))</f>
        <v>0</v>
      </c>
      <c r="X187" s="77">
        <f>'Trust - Frontsheet'!U199</f>
        <v>0</v>
      </c>
      <c r="Y187" s="77">
        <f>IF(OR('Trust - Frontsheet'!V199="",'Trust - Frontsheet'!V199="-"),0,('Trust - Frontsheet'!V199))</f>
        <v>0</v>
      </c>
      <c r="Z187" s="77">
        <f>IF(OR('Trust - Frontsheet'!W199="",'Trust - Frontsheet'!W199="-"),0,('Trust - Frontsheet'!W199))</f>
        <v>0</v>
      </c>
      <c r="AA187" s="77">
        <f>IF(OR('Trust - Frontsheet'!X199="",'Trust - Frontsheet'!X199="-"),0,('Trust - Frontsheet'!X199))</f>
        <v>0</v>
      </c>
      <c r="AB187" s="77">
        <f>IF(OR('Trust - Frontsheet'!Y199="",'Trust - Frontsheet'!Y199="-"),0,('Trust - Frontsheet'!Y199))</f>
        <v>0</v>
      </c>
      <c r="AC187" s="77">
        <f>IF(OR('Trust - Frontsheet'!Z199="",'Trust - Frontsheet'!Z199="-"),0,('Trust - Frontsheet'!Z199))</f>
        <v>0</v>
      </c>
      <c r="AD187" s="77" t="str">
        <f>IF(A187="","",(IF(ISBLANK('Trust - Frontsheet'!F9),"",'Trust - Frontsheet'!F9)))</f>
        <v/>
      </c>
    </row>
    <row r="188" spans="1:30" s="77" customFormat="1" x14ac:dyDescent="0.25">
      <c r="A188" s="77" t="str">
        <f>IF('Trust - Frontsheet'!D200=0,"",IF('Trust - Frontsheet'!D200="","",'Trust - Frontsheet'!D200))</f>
        <v/>
      </c>
      <c r="B188" s="77" t="str">
        <f>IF(ISBLANK('Trust - Frontsheet'!E200),"",'Trust - Frontsheet'!E200)</f>
        <v/>
      </c>
      <c r="C188" s="77" t="str">
        <f>IF(ISBLANK('Trust - Frontsheet'!F200),"","'" &amp; 'Trust - Frontsheet'!F200 &amp; "'")</f>
        <v/>
      </c>
      <c r="D188" s="77" t="str">
        <f>IF(ISBLANK('Trust - Frontsheet'!G200),"",'Trust - Frontsheet'!G200)</f>
        <v/>
      </c>
      <c r="E188" s="77" t="str">
        <f>IF(ISBLANK('Trust - Frontsheet'!H200),"",'Trust - Frontsheet'!H200)</f>
        <v/>
      </c>
      <c r="F188" s="77">
        <f>'Trust - Frontsheet'!I200</f>
        <v>0</v>
      </c>
      <c r="G188" s="77">
        <f>'Trust - Frontsheet'!J200</f>
        <v>0</v>
      </c>
      <c r="H188" s="77">
        <f>'Trust - Frontsheet'!K200</f>
        <v>0</v>
      </c>
      <c r="I188" s="77">
        <f>'Trust - Frontsheet'!L200</f>
        <v>0</v>
      </c>
      <c r="J188" s="77">
        <f>'Trust - Frontsheet'!M200</f>
        <v>0</v>
      </c>
      <c r="K188" s="77">
        <f>'Trust - Frontsheet'!N200</f>
        <v>0</v>
      </c>
      <c r="L188" s="77">
        <f>'Trust - Frontsheet'!O200</f>
        <v>0</v>
      </c>
      <c r="M188" s="77">
        <f>'Trust - Frontsheet'!P200</f>
        <v>0</v>
      </c>
      <c r="N188" s="77">
        <f>'Trust - Frontsheet'!Q200</f>
        <v>0</v>
      </c>
      <c r="O188" s="77">
        <f>'Trust - Frontsheet'!R200</f>
        <v>0</v>
      </c>
      <c r="P188" s="77">
        <f>'Trust - Frontsheet'!S200</f>
        <v>0</v>
      </c>
      <c r="Q188" s="77">
        <f>'Trust - Frontsheet'!T200</f>
        <v>0</v>
      </c>
      <c r="R188" s="77">
        <f>IF(OR('Trust - Frontsheet'!AA200="",'Trust - Frontsheet'!AA200="-"),0,('Trust - Frontsheet'!AA200))</f>
        <v>0</v>
      </c>
      <c r="S188" s="77">
        <f>IF(OR('Trust - Frontsheet'!AB200="",'Trust - Frontsheet'!AB200="-"),0,('Trust - Frontsheet'!AB200))</f>
        <v>0</v>
      </c>
      <c r="T188" s="77">
        <f>IF(OR('Trust - Frontsheet'!AC200="",'Trust - Frontsheet'!AC200="-"),0,('Trust - Frontsheet'!AC200))</f>
        <v>0</v>
      </c>
      <c r="U188" s="77">
        <f>IF(OR('Trust - Frontsheet'!AD200="",'Trust - Frontsheet'!AD200="-"),0,('Trust - Frontsheet'!AD200))</f>
        <v>0</v>
      </c>
      <c r="V188" s="77">
        <f>IF(OR('Trust - Frontsheet'!AE200="",'Trust - Frontsheet'!AE200="-"),0,('Trust - Frontsheet'!AE200))</f>
        <v>0</v>
      </c>
      <c r="W188" s="77">
        <f>IF(OR('Trust - Frontsheet'!AF200="",'Trust - Frontsheet'!AF200="-"),0,('Trust - Frontsheet'!AF200))</f>
        <v>0</v>
      </c>
      <c r="X188" s="77">
        <f>'Trust - Frontsheet'!U200</f>
        <v>0</v>
      </c>
      <c r="Y188" s="77">
        <f>IF(OR('Trust - Frontsheet'!V200="",'Trust - Frontsheet'!V200="-"),0,('Trust - Frontsheet'!V200))</f>
        <v>0</v>
      </c>
      <c r="Z188" s="77">
        <f>IF(OR('Trust - Frontsheet'!W200="",'Trust - Frontsheet'!W200="-"),0,('Trust - Frontsheet'!W200))</f>
        <v>0</v>
      </c>
      <c r="AA188" s="77">
        <f>IF(OR('Trust - Frontsheet'!X200="",'Trust - Frontsheet'!X200="-"),0,('Trust - Frontsheet'!X200))</f>
        <v>0</v>
      </c>
      <c r="AB188" s="77">
        <f>IF(OR('Trust - Frontsheet'!Y200="",'Trust - Frontsheet'!Y200="-"),0,('Trust - Frontsheet'!Y200))</f>
        <v>0</v>
      </c>
      <c r="AC188" s="77">
        <f>IF(OR('Trust - Frontsheet'!Z200="",'Trust - Frontsheet'!Z200="-"),0,('Trust - Frontsheet'!Z200))</f>
        <v>0</v>
      </c>
      <c r="AD188" s="77" t="str">
        <f>IF(A188="","",(IF(ISBLANK('Trust - Frontsheet'!F9),"",'Trust - Frontsheet'!F9)))</f>
        <v/>
      </c>
    </row>
    <row r="189" spans="1:30" s="77" customFormat="1" x14ac:dyDescent="0.25">
      <c r="A189" s="77" t="str">
        <f>IF('Trust - Frontsheet'!D201=0,"",IF('Trust - Frontsheet'!D201="","",'Trust - Frontsheet'!D201))</f>
        <v/>
      </c>
      <c r="B189" s="77" t="str">
        <f>IF(ISBLANK('Trust - Frontsheet'!E201),"",'Trust - Frontsheet'!E201)</f>
        <v/>
      </c>
      <c r="C189" s="77" t="str">
        <f>IF(ISBLANK('Trust - Frontsheet'!F201),"","'" &amp; 'Trust - Frontsheet'!F201 &amp; "'")</f>
        <v/>
      </c>
      <c r="D189" s="77" t="str">
        <f>IF(ISBLANK('Trust - Frontsheet'!G201),"",'Trust - Frontsheet'!G201)</f>
        <v/>
      </c>
      <c r="E189" s="77" t="str">
        <f>IF(ISBLANK('Trust - Frontsheet'!H201),"",'Trust - Frontsheet'!H201)</f>
        <v/>
      </c>
      <c r="F189" s="77">
        <f>'Trust - Frontsheet'!I201</f>
        <v>0</v>
      </c>
      <c r="G189" s="77">
        <f>'Trust - Frontsheet'!J201</f>
        <v>0</v>
      </c>
      <c r="H189" s="77">
        <f>'Trust - Frontsheet'!K201</f>
        <v>0</v>
      </c>
      <c r="I189" s="77">
        <f>'Trust - Frontsheet'!L201</f>
        <v>0</v>
      </c>
      <c r="J189" s="77">
        <f>'Trust - Frontsheet'!M201</f>
        <v>0</v>
      </c>
      <c r="K189" s="77">
        <f>'Trust - Frontsheet'!N201</f>
        <v>0</v>
      </c>
      <c r="L189" s="77">
        <f>'Trust - Frontsheet'!O201</f>
        <v>0</v>
      </c>
      <c r="M189" s="77">
        <f>'Trust - Frontsheet'!P201</f>
        <v>0</v>
      </c>
      <c r="N189" s="77">
        <f>'Trust - Frontsheet'!Q201</f>
        <v>0</v>
      </c>
      <c r="O189" s="77">
        <f>'Trust - Frontsheet'!R201</f>
        <v>0</v>
      </c>
      <c r="P189" s="77">
        <f>'Trust - Frontsheet'!S201</f>
        <v>0</v>
      </c>
      <c r="Q189" s="77">
        <f>'Trust - Frontsheet'!T201</f>
        <v>0</v>
      </c>
      <c r="R189" s="77">
        <f>IF(OR('Trust - Frontsheet'!AA201="",'Trust - Frontsheet'!AA201="-"),0,('Trust - Frontsheet'!AA201))</f>
        <v>0</v>
      </c>
      <c r="S189" s="77">
        <f>IF(OR('Trust - Frontsheet'!AB201="",'Trust - Frontsheet'!AB201="-"),0,('Trust - Frontsheet'!AB201))</f>
        <v>0</v>
      </c>
      <c r="T189" s="77">
        <f>IF(OR('Trust - Frontsheet'!AC201="",'Trust - Frontsheet'!AC201="-"),0,('Trust - Frontsheet'!AC201))</f>
        <v>0</v>
      </c>
      <c r="U189" s="77">
        <f>IF(OR('Trust - Frontsheet'!AD201="",'Trust - Frontsheet'!AD201="-"),0,('Trust - Frontsheet'!AD201))</f>
        <v>0</v>
      </c>
      <c r="V189" s="77">
        <f>IF(OR('Trust - Frontsheet'!AE201="",'Trust - Frontsheet'!AE201="-"),0,('Trust - Frontsheet'!AE201))</f>
        <v>0</v>
      </c>
      <c r="W189" s="77">
        <f>IF(OR('Trust - Frontsheet'!AF201="",'Trust - Frontsheet'!AF201="-"),0,('Trust - Frontsheet'!AF201))</f>
        <v>0</v>
      </c>
      <c r="X189" s="77">
        <f>'Trust - Frontsheet'!U201</f>
        <v>0</v>
      </c>
      <c r="Y189" s="77">
        <f>IF(OR('Trust - Frontsheet'!V201="",'Trust - Frontsheet'!V201="-"),0,('Trust - Frontsheet'!V201))</f>
        <v>0</v>
      </c>
      <c r="Z189" s="77">
        <f>IF(OR('Trust - Frontsheet'!W201="",'Trust - Frontsheet'!W201="-"),0,('Trust - Frontsheet'!W201))</f>
        <v>0</v>
      </c>
      <c r="AA189" s="77">
        <f>IF(OR('Trust - Frontsheet'!X201="",'Trust - Frontsheet'!X201="-"),0,('Trust - Frontsheet'!X201))</f>
        <v>0</v>
      </c>
      <c r="AB189" s="77">
        <f>IF(OR('Trust - Frontsheet'!Y201="",'Trust - Frontsheet'!Y201="-"),0,('Trust - Frontsheet'!Y201))</f>
        <v>0</v>
      </c>
      <c r="AC189" s="77">
        <f>IF(OR('Trust - Frontsheet'!Z201="",'Trust - Frontsheet'!Z201="-"),0,('Trust - Frontsheet'!Z201))</f>
        <v>0</v>
      </c>
      <c r="AD189" s="77" t="str">
        <f>IF(A189="","",(IF(ISBLANK('Trust - Frontsheet'!F9),"",'Trust - Frontsheet'!F9)))</f>
        <v/>
      </c>
    </row>
    <row r="190" spans="1:30" s="77" customFormat="1" x14ac:dyDescent="0.25">
      <c r="A190" s="77" t="str">
        <f>IF('Trust - Frontsheet'!D202=0,"",IF('Trust - Frontsheet'!D202="","",'Trust - Frontsheet'!D202))</f>
        <v/>
      </c>
      <c r="B190" s="77" t="str">
        <f>IF(ISBLANK('Trust - Frontsheet'!E202),"",'Trust - Frontsheet'!E202)</f>
        <v/>
      </c>
      <c r="C190" s="77" t="str">
        <f>IF(ISBLANK('Trust - Frontsheet'!F202),"","'" &amp; 'Trust - Frontsheet'!F202 &amp; "'")</f>
        <v/>
      </c>
      <c r="D190" s="77" t="str">
        <f>IF(ISBLANK('Trust - Frontsheet'!G202),"",'Trust - Frontsheet'!G202)</f>
        <v/>
      </c>
      <c r="E190" s="77" t="str">
        <f>IF(ISBLANK('Trust - Frontsheet'!H202),"",'Trust - Frontsheet'!H202)</f>
        <v/>
      </c>
      <c r="F190" s="77">
        <f>'Trust - Frontsheet'!I202</f>
        <v>0</v>
      </c>
      <c r="G190" s="77">
        <f>'Trust - Frontsheet'!J202</f>
        <v>0</v>
      </c>
      <c r="H190" s="77">
        <f>'Trust - Frontsheet'!K202</f>
        <v>0</v>
      </c>
      <c r="I190" s="77">
        <f>'Trust - Frontsheet'!L202</f>
        <v>0</v>
      </c>
      <c r="J190" s="77">
        <f>'Trust - Frontsheet'!M202</f>
        <v>0</v>
      </c>
      <c r="K190" s="77">
        <f>'Trust - Frontsheet'!N202</f>
        <v>0</v>
      </c>
      <c r="L190" s="77">
        <f>'Trust - Frontsheet'!O202</f>
        <v>0</v>
      </c>
      <c r="M190" s="77">
        <f>'Trust - Frontsheet'!P202</f>
        <v>0</v>
      </c>
      <c r="N190" s="77">
        <f>'Trust - Frontsheet'!Q202</f>
        <v>0</v>
      </c>
      <c r="O190" s="77">
        <f>'Trust - Frontsheet'!R202</f>
        <v>0</v>
      </c>
      <c r="P190" s="77">
        <f>'Trust - Frontsheet'!S202</f>
        <v>0</v>
      </c>
      <c r="Q190" s="77">
        <f>'Trust - Frontsheet'!T202</f>
        <v>0</v>
      </c>
      <c r="R190" s="77">
        <f>IF(OR('Trust - Frontsheet'!AA202="",'Trust - Frontsheet'!AA202="-"),0,('Trust - Frontsheet'!AA202))</f>
        <v>0</v>
      </c>
      <c r="S190" s="77">
        <f>IF(OR('Trust - Frontsheet'!AB202="",'Trust - Frontsheet'!AB202="-"),0,('Trust - Frontsheet'!AB202))</f>
        <v>0</v>
      </c>
      <c r="T190" s="77">
        <f>IF(OR('Trust - Frontsheet'!AC202="",'Trust - Frontsheet'!AC202="-"),0,('Trust - Frontsheet'!AC202))</f>
        <v>0</v>
      </c>
      <c r="U190" s="77">
        <f>IF(OR('Trust - Frontsheet'!AD202="",'Trust - Frontsheet'!AD202="-"),0,('Trust - Frontsheet'!AD202))</f>
        <v>0</v>
      </c>
      <c r="V190" s="77">
        <f>IF(OR('Trust - Frontsheet'!AE202="",'Trust - Frontsheet'!AE202="-"),0,('Trust - Frontsheet'!AE202))</f>
        <v>0</v>
      </c>
      <c r="W190" s="77">
        <f>IF(OR('Trust - Frontsheet'!AF202="",'Trust - Frontsheet'!AF202="-"),0,('Trust - Frontsheet'!AF202))</f>
        <v>0</v>
      </c>
      <c r="X190" s="77">
        <f>'Trust - Frontsheet'!U202</f>
        <v>0</v>
      </c>
      <c r="Y190" s="77">
        <f>IF(OR('Trust - Frontsheet'!V202="",'Trust - Frontsheet'!V202="-"),0,('Trust - Frontsheet'!V202))</f>
        <v>0</v>
      </c>
      <c r="Z190" s="77">
        <f>IF(OR('Trust - Frontsheet'!W202="",'Trust - Frontsheet'!W202="-"),0,('Trust - Frontsheet'!W202))</f>
        <v>0</v>
      </c>
      <c r="AA190" s="77">
        <f>IF(OR('Trust - Frontsheet'!X202="",'Trust - Frontsheet'!X202="-"),0,('Trust - Frontsheet'!X202))</f>
        <v>0</v>
      </c>
      <c r="AB190" s="77">
        <f>IF(OR('Trust - Frontsheet'!Y202="",'Trust - Frontsheet'!Y202="-"),0,('Trust - Frontsheet'!Y202))</f>
        <v>0</v>
      </c>
      <c r="AC190" s="77">
        <f>IF(OR('Trust - Frontsheet'!Z202="",'Trust - Frontsheet'!Z202="-"),0,('Trust - Frontsheet'!Z202))</f>
        <v>0</v>
      </c>
      <c r="AD190" s="77" t="str">
        <f>IF(A190="","",(IF(ISBLANK('Trust - Frontsheet'!F9),"",'Trust - Frontsheet'!F9)))</f>
        <v/>
      </c>
    </row>
    <row r="191" spans="1:30" s="77" customFormat="1" x14ac:dyDescent="0.25">
      <c r="A191" s="77" t="str">
        <f>IF('Trust - Frontsheet'!D203=0,"",IF('Trust - Frontsheet'!D203="","",'Trust - Frontsheet'!D203))</f>
        <v/>
      </c>
      <c r="B191" s="77" t="str">
        <f>IF(ISBLANK('Trust - Frontsheet'!E203),"",'Trust - Frontsheet'!E203)</f>
        <v/>
      </c>
      <c r="C191" s="77" t="str">
        <f>IF(ISBLANK('Trust - Frontsheet'!F203),"","'" &amp; 'Trust - Frontsheet'!F203 &amp; "'")</f>
        <v/>
      </c>
      <c r="D191" s="77" t="str">
        <f>IF(ISBLANK('Trust - Frontsheet'!G203),"",'Trust - Frontsheet'!G203)</f>
        <v/>
      </c>
      <c r="E191" s="77" t="str">
        <f>IF(ISBLANK('Trust - Frontsheet'!H203),"",'Trust - Frontsheet'!H203)</f>
        <v/>
      </c>
      <c r="F191" s="77">
        <f>'Trust - Frontsheet'!I203</f>
        <v>0</v>
      </c>
      <c r="G191" s="77">
        <f>'Trust - Frontsheet'!J203</f>
        <v>0</v>
      </c>
      <c r="H191" s="77">
        <f>'Trust - Frontsheet'!K203</f>
        <v>0</v>
      </c>
      <c r="I191" s="77">
        <f>'Trust - Frontsheet'!L203</f>
        <v>0</v>
      </c>
      <c r="J191" s="77">
        <f>'Trust - Frontsheet'!M203</f>
        <v>0</v>
      </c>
      <c r="K191" s="77">
        <f>'Trust - Frontsheet'!N203</f>
        <v>0</v>
      </c>
      <c r="L191" s="77">
        <f>'Trust - Frontsheet'!O203</f>
        <v>0</v>
      </c>
      <c r="M191" s="77">
        <f>'Trust - Frontsheet'!P203</f>
        <v>0</v>
      </c>
      <c r="N191" s="77">
        <f>'Trust - Frontsheet'!Q203</f>
        <v>0</v>
      </c>
      <c r="O191" s="77">
        <f>'Trust - Frontsheet'!R203</f>
        <v>0</v>
      </c>
      <c r="P191" s="77">
        <f>'Trust - Frontsheet'!S203</f>
        <v>0</v>
      </c>
      <c r="Q191" s="77">
        <f>'Trust - Frontsheet'!T203</f>
        <v>0</v>
      </c>
      <c r="R191" s="77">
        <f>IF(OR('Trust - Frontsheet'!AA203="",'Trust - Frontsheet'!AA203="-"),0,('Trust - Frontsheet'!AA203))</f>
        <v>0</v>
      </c>
      <c r="S191" s="77">
        <f>IF(OR('Trust - Frontsheet'!AB203="",'Trust - Frontsheet'!AB203="-"),0,('Trust - Frontsheet'!AB203))</f>
        <v>0</v>
      </c>
      <c r="T191" s="77">
        <f>IF(OR('Trust - Frontsheet'!AC203="",'Trust - Frontsheet'!AC203="-"),0,('Trust - Frontsheet'!AC203))</f>
        <v>0</v>
      </c>
      <c r="U191" s="77">
        <f>IF(OR('Trust - Frontsheet'!AD203="",'Trust - Frontsheet'!AD203="-"),0,('Trust - Frontsheet'!AD203))</f>
        <v>0</v>
      </c>
      <c r="V191" s="77">
        <f>IF(OR('Trust - Frontsheet'!AE203="",'Trust - Frontsheet'!AE203="-"),0,('Trust - Frontsheet'!AE203))</f>
        <v>0</v>
      </c>
      <c r="W191" s="77">
        <f>IF(OR('Trust - Frontsheet'!AF203="",'Trust - Frontsheet'!AF203="-"),0,('Trust - Frontsheet'!AF203))</f>
        <v>0</v>
      </c>
      <c r="X191" s="77">
        <f>'Trust - Frontsheet'!U203</f>
        <v>0</v>
      </c>
      <c r="Y191" s="77">
        <f>IF(OR('Trust - Frontsheet'!V203="",'Trust - Frontsheet'!V203="-"),0,('Trust - Frontsheet'!V203))</f>
        <v>0</v>
      </c>
      <c r="Z191" s="77">
        <f>IF(OR('Trust - Frontsheet'!W203="",'Trust - Frontsheet'!W203="-"),0,('Trust - Frontsheet'!W203))</f>
        <v>0</v>
      </c>
      <c r="AA191" s="77">
        <f>IF(OR('Trust - Frontsheet'!X203="",'Trust - Frontsheet'!X203="-"),0,('Trust - Frontsheet'!X203))</f>
        <v>0</v>
      </c>
      <c r="AB191" s="77">
        <f>IF(OR('Trust - Frontsheet'!Y203="",'Trust - Frontsheet'!Y203="-"),0,('Trust - Frontsheet'!Y203))</f>
        <v>0</v>
      </c>
      <c r="AC191" s="77">
        <f>IF(OR('Trust - Frontsheet'!Z203="",'Trust - Frontsheet'!Z203="-"),0,('Trust - Frontsheet'!Z203))</f>
        <v>0</v>
      </c>
      <c r="AD191" s="77" t="str">
        <f>IF(A191="","",(IF(ISBLANK('Trust - Frontsheet'!F9),"",'Trust - Frontsheet'!F9)))</f>
        <v/>
      </c>
    </row>
    <row r="192" spans="1:30" s="77" customFormat="1" x14ac:dyDescent="0.25">
      <c r="A192" s="77" t="str">
        <f>IF('Trust - Frontsheet'!D204=0,"",IF('Trust - Frontsheet'!D204="","",'Trust - Frontsheet'!D204))</f>
        <v/>
      </c>
      <c r="B192" s="77" t="str">
        <f>IF(ISBLANK('Trust - Frontsheet'!E204),"",'Trust - Frontsheet'!E204)</f>
        <v/>
      </c>
      <c r="C192" s="77" t="str">
        <f>IF(ISBLANK('Trust - Frontsheet'!F204),"","'" &amp; 'Trust - Frontsheet'!F204 &amp; "'")</f>
        <v/>
      </c>
      <c r="D192" s="77" t="str">
        <f>IF(ISBLANK('Trust - Frontsheet'!G204),"",'Trust - Frontsheet'!G204)</f>
        <v/>
      </c>
      <c r="E192" s="77" t="str">
        <f>IF(ISBLANK('Trust - Frontsheet'!H204),"",'Trust - Frontsheet'!H204)</f>
        <v/>
      </c>
      <c r="F192" s="77">
        <f>'Trust - Frontsheet'!I204</f>
        <v>0</v>
      </c>
      <c r="G192" s="77">
        <f>'Trust - Frontsheet'!J204</f>
        <v>0</v>
      </c>
      <c r="H192" s="77">
        <f>'Trust - Frontsheet'!K204</f>
        <v>0</v>
      </c>
      <c r="I192" s="77">
        <f>'Trust - Frontsheet'!L204</f>
        <v>0</v>
      </c>
      <c r="J192" s="77">
        <f>'Trust - Frontsheet'!M204</f>
        <v>0</v>
      </c>
      <c r="K192" s="77">
        <f>'Trust - Frontsheet'!N204</f>
        <v>0</v>
      </c>
      <c r="L192" s="77">
        <f>'Trust - Frontsheet'!O204</f>
        <v>0</v>
      </c>
      <c r="M192" s="77">
        <f>'Trust - Frontsheet'!P204</f>
        <v>0</v>
      </c>
      <c r="N192" s="77">
        <f>'Trust - Frontsheet'!Q204</f>
        <v>0</v>
      </c>
      <c r="O192" s="77">
        <f>'Trust - Frontsheet'!R204</f>
        <v>0</v>
      </c>
      <c r="P192" s="77">
        <f>'Trust - Frontsheet'!S204</f>
        <v>0</v>
      </c>
      <c r="Q192" s="77">
        <f>'Trust - Frontsheet'!T204</f>
        <v>0</v>
      </c>
      <c r="R192" s="77">
        <f>IF(OR('Trust - Frontsheet'!AA204="",'Trust - Frontsheet'!AA204="-"),0,('Trust - Frontsheet'!AA204))</f>
        <v>0</v>
      </c>
      <c r="S192" s="77">
        <f>IF(OR('Trust - Frontsheet'!AB204="",'Trust - Frontsheet'!AB204="-"),0,('Trust - Frontsheet'!AB204))</f>
        <v>0</v>
      </c>
      <c r="T192" s="77">
        <f>IF(OR('Trust - Frontsheet'!AC204="",'Trust - Frontsheet'!AC204="-"),0,('Trust - Frontsheet'!AC204))</f>
        <v>0</v>
      </c>
      <c r="U192" s="77">
        <f>IF(OR('Trust - Frontsheet'!AD204="",'Trust - Frontsheet'!AD204="-"),0,('Trust - Frontsheet'!AD204))</f>
        <v>0</v>
      </c>
      <c r="V192" s="77">
        <f>IF(OR('Trust - Frontsheet'!AE204="",'Trust - Frontsheet'!AE204="-"),0,('Trust - Frontsheet'!AE204))</f>
        <v>0</v>
      </c>
      <c r="W192" s="77">
        <f>IF(OR('Trust - Frontsheet'!AF204="",'Trust - Frontsheet'!AF204="-"),0,('Trust - Frontsheet'!AF204))</f>
        <v>0</v>
      </c>
      <c r="X192" s="77">
        <f>'Trust - Frontsheet'!U204</f>
        <v>0</v>
      </c>
      <c r="Y192" s="77">
        <f>IF(OR('Trust - Frontsheet'!V204="",'Trust - Frontsheet'!V204="-"),0,('Trust - Frontsheet'!V204))</f>
        <v>0</v>
      </c>
      <c r="Z192" s="77">
        <f>IF(OR('Trust - Frontsheet'!W204="",'Trust - Frontsheet'!W204="-"),0,('Trust - Frontsheet'!W204))</f>
        <v>0</v>
      </c>
      <c r="AA192" s="77">
        <f>IF(OR('Trust - Frontsheet'!X204="",'Trust - Frontsheet'!X204="-"),0,('Trust - Frontsheet'!X204))</f>
        <v>0</v>
      </c>
      <c r="AB192" s="77">
        <f>IF(OR('Trust - Frontsheet'!Y204="",'Trust - Frontsheet'!Y204="-"),0,('Trust - Frontsheet'!Y204))</f>
        <v>0</v>
      </c>
      <c r="AC192" s="77">
        <f>IF(OR('Trust - Frontsheet'!Z204="",'Trust - Frontsheet'!Z204="-"),0,('Trust - Frontsheet'!Z204))</f>
        <v>0</v>
      </c>
      <c r="AD192" s="77" t="str">
        <f>IF(A192="","",(IF(ISBLANK('Trust - Frontsheet'!F9),"",'Trust - Frontsheet'!F9)))</f>
        <v/>
      </c>
    </row>
    <row r="193" spans="1:30" s="77" customFormat="1" x14ac:dyDescent="0.25">
      <c r="A193" s="77" t="str">
        <f>IF('Trust - Frontsheet'!D205=0,"",IF('Trust - Frontsheet'!D205="","",'Trust - Frontsheet'!D205))</f>
        <v/>
      </c>
      <c r="B193" s="77" t="str">
        <f>IF(ISBLANK('Trust - Frontsheet'!E205),"",'Trust - Frontsheet'!E205)</f>
        <v/>
      </c>
      <c r="C193" s="77" t="str">
        <f>IF(ISBLANK('Trust - Frontsheet'!F205),"","'" &amp; 'Trust - Frontsheet'!F205 &amp; "'")</f>
        <v/>
      </c>
      <c r="D193" s="77" t="str">
        <f>IF(ISBLANK('Trust - Frontsheet'!G205),"",'Trust - Frontsheet'!G205)</f>
        <v/>
      </c>
      <c r="E193" s="77" t="str">
        <f>IF(ISBLANK('Trust - Frontsheet'!H205),"",'Trust - Frontsheet'!H205)</f>
        <v/>
      </c>
      <c r="F193" s="77">
        <f>'Trust - Frontsheet'!I205</f>
        <v>0</v>
      </c>
      <c r="G193" s="77">
        <f>'Trust - Frontsheet'!J205</f>
        <v>0</v>
      </c>
      <c r="H193" s="77">
        <f>'Trust - Frontsheet'!K205</f>
        <v>0</v>
      </c>
      <c r="I193" s="77">
        <f>'Trust - Frontsheet'!L205</f>
        <v>0</v>
      </c>
      <c r="J193" s="77">
        <f>'Trust - Frontsheet'!M205</f>
        <v>0</v>
      </c>
      <c r="K193" s="77">
        <f>'Trust - Frontsheet'!N205</f>
        <v>0</v>
      </c>
      <c r="L193" s="77">
        <f>'Trust - Frontsheet'!O205</f>
        <v>0</v>
      </c>
      <c r="M193" s="77">
        <f>'Trust - Frontsheet'!P205</f>
        <v>0</v>
      </c>
      <c r="N193" s="77">
        <f>'Trust - Frontsheet'!Q205</f>
        <v>0</v>
      </c>
      <c r="O193" s="77">
        <f>'Trust - Frontsheet'!R205</f>
        <v>0</v>
      </c>
      <c r="P193" s="77">
        <f>'Trust - Frontsheet'!S205</f>
        <v>0</v>
      </c>
      <c r="Q193" s="77">
        <f>'Trust - Frontsheet'!T205</f>
        <v>0</v>
      </c>
      <c r="R193" s="77">
        <f>IF(OR('Trust - Frontsheet'!AA205="",'Trust - Frontsheet'!AA205="-"),0,('Trust - Frontsheet'!AA205))</f>
        <v>0</v>
      </c>
      <c r="S193" s="77">
        <f>IF(OR('Trust - Frontsheet'!AB205="",'Trust - Frontsheet'!AB205="-"),0,('Trust - Frontsheet'!AB205))</f>
        <v>0</v>
      </c>
      <c r="T193" s="77">
        <f>IF(OR('Trust - Frontsheet'!AC205="",'Trust - Frontsheet'!AC205="-"),0,('Trust - Frontsheet'!AC205))</f>
        <v>0</v>
      </c>
      <c r="U193" s="77">
        <f>IF(OR('Trust - Frontsheet'!AD205="",'Trust - Frontsheet'!AD205="-"),0,('Trust - Frontsheet'!AD205))</f>
        <v>0</v>
      </c>
      <c r="V193" s="77">
        <f>IF(OR('Trust - Frontsheet'!AE205="",'Trust - Frontsheet'!AE205="-"),0,('Trust - Frontsheet'!AE205))</f>
        <v>0</v>
      </c>
      <c r="W193" s="77">
        <f>IF(OR('Trust - Frontsheet'!AF205="",'Trust - Frontsheet'!AF205="-"),0,('Trust - Frontsheet'!AF205))</f>
        <v>0</v>
      </c>
      <c r="X193" s="77">
        <f>'Trust - Frontsheet'!U205</f>
        <v>0</v>
      </c>
      <c r="Y193" s="77">
        <f>IF(OR('Trust - Frontsheet'!V205="",'Trust - Frontsheet'!V205="-"),0,('Trust - Frontsheet'!V205))</f>
        <v>0</v>
      </c>
      <c r="Z193" s="77">
        <f>IF(OR('Trust - Frontsheet'!W205="",'Trust - Frontsheet'!W205="-"),0,('Trust - Frontsheet'!W205))</f>
        <v>0</v>
      </c>
      <c r="AA193" s="77">
        <f>IF(OR('Trust - Frontsheet'!X205="",'Trust - Frontsheet'!X205="-"),0,('Trust - Frontsheet'!X205))</f>
        <v>0</v>
      </c>
      <c r="AB193" s="77">
        <f>IF(OR('Trust - Frontsheet'!Y205="",'Trust - Frontsheet'!Y205="-"),0,('Trust - Frontsheet'!Y205))</f>
        <v>0</v>
      </c>
      <c r="AC193" s="77">
        <f>IF(OR('Trust - Frontsheet'!Z205="",'Trust - Frontsheet'!Z205="-"),0,('Trust - Frontsheet'!Z205))</f>
        <v>0</v>
      </c>
      <c r="AD193" s="77" t="str">
        <f>IF(A193="","",(IF(ISBLANK('Trust - Frontsheet'!F9),"",'Trust - Frontsheet'!F9)))</f>
        <v/>
      </c>
    </row>
    <row r="194" spans="1:30" s="77" customFormat="1" x14ac:dyDescent="0.25">
      <c r="A194" s="77" t="str">
        <f>IF('Trust - Frontsheet'!D206=0,"",IF('Trust - Frontsheet'!D206="","",'Trust - Frontsheet'!D206))</f>
        <v/>
      </c>
      <c r="B194" s="77" t="str">
        <f>IF(ISBLANK('Trust - Frontsheet'!E206),"",'Trust - Frontsheet'!E206)</f>
        <v/>
      </c>
      <c r="C194" s="77" t="str">
        <f>IF(ISBLANK('Trust - Frontsheet'!F206),"","'" &amp; 'Trust - Frontsheet'!F206 &amp; "'")</f>
        <v/>
      </c>
      <c r="D194" s="77" t="str">
        <f>IF(ISBLANK('Trust - Frontsheet'!G206),"",'Trust - Frontsheet'!G206)</f>
        <v/>
      </c>
      <c r="E194" s="77" t="str">
        <f>IF(ISBLANK('Trust - Frontsheet'!H206),"",'Trust - Frontsheet'!H206)</f>
        <v/>
      </c>
      <c r="F194" s="77">
        <f>'Trust - Frontsheet'!I206</f>
        <v>0</v>
      </c>
      <c r="G194" s="77">
        <f>'Trust - Frontsheet'!J206</f>
        <v>0</v>
      </c>
      <c r="H194" s="77">
        <f>'Trust - Frontsheet'!K206</f>
        <v>0</v>
      </c>
      <c r="I194" s="77">
        <f>'Trust - Frontsheet'!L206</f>
        <v>0</v>
      </c>
      <c r="J194" s="77">
        <f>'Trust - Frontsheet'!M206</f>
        <v>0</v>
      </c>
      <c r="K194" s="77">
        <f>'Trust - Frontsheet'!N206</f>
        <v>0</v>
      </c>
      <c r="L194" s="77">
        <f>'Trust - Frontsheet'!O206</f>
        <v>0</v>
      </c>
      <c r="M194" s="77">
        <f>'Trust - Frontsheet'!P206</f>
        <v>0</v>
      </c>
      <c r="N194" s="77">
        <f>'Trust - Frontsheet'!Q206</f>
        <v>0</v>
      </c>
      <c r="O194" s="77">
        <f>'Trust - Frontsheet'!R206</f>
        <v>0</v>
      </c>
      <c r="P194" s="77">
        <f>'Trust - Frontsheet'!S206</f>
        <v>0</v>
      </c>
      <c r="Q194" s="77">
        <f>'Trust - Frontsheet'!T206</f>
        <v>0</v>
      </c>
      <c r="R194" s="77">
        <f>IF(OR('Trust - Frontsheet'!AA206="",'Trust - Frontsheet'!AA206="-"),0,('Trust - Frontsheet'!AA206))</f>
        <v>0</v>
      </c>
      <c r="S194" s="77">
        <f>IF(OR('Trust - Frontsheet'!AB206="",'Trust - Frontsheet'!AB206="-"),0,('Trust - Frontsheet'!AB206))</f>
        <v>0</v>
      </c>
      <c r="T194" s="77">
        <f>IF(OR('Trust - Frontsheet'!AC206="",'Trust - Frontsheet'!AC206="-"),0,('Trust - Frontsheet'!AC206))</f>
        <v>0</v>
      </c>
      <c r="U194" s="77">
        <f>IF(OR('Trust - Frontsheet'!AD206="",'Trust - Frontsheet'!AD206="-"),0,('Trust - Frontsheet'!AD206))</f>
        <v>0</v>
      </c>
      <c r="V194" s="77">
        <f>IF(OR('Trust - Frontsheet'!AE206="",'Trust - Frontsheet'!AE206="-"),0,('Trust - Frontsheet'!AE206))</f>
        <v>0</v>
      </c>
      <c r="W194" s="77">
        <f>IF(OR('Trust - Frontsheet'!AF206="",'Trust - Frontsheet'!AF206="-"),0,('Trust - Frontsheet'!AF206))</f>
        <v>0</v>
      </c>
      <c r="X194" s="77">
        <f>'Trust - Frontsheet'!U206</f>
        <v>0</v>
      </c>
      <c r="Y194" s="77">
        <f>IF(OR('Trust - Frontsheet'!V206="",'Trust - Frontsheet'!V206="-"),0,('Trust - Frontsheet'!V206))</f>
        <v>0</v>
      </c>
      <c r="Z194" s="77">
        <f>IF(OR('Trust - Frontsheet'!W206="",'Trust - Frontsheet'!W206="-"),0,('Trust - Frontsheet'!W206))</f>
        <v>0</v>
      </c>
      <c r="AA194" s="77">
        <f>IF(OR('Trust - Frontsheet'!X206="",'Trust - Frontsheet'!X206="-"),0,('Trust - Frontsheet'!X206))</f>
        <v>0</v>
      </c>
      <c r="AB194" s="77">
        <f>IF(OR('Trust - Frontsheet'!Y206="",'Trust - Frontsheet'!Y206="-"),0,('Trust - Frontsheet'!Y206))</f>
        <v>0</v>
      </c>
      <c r="AC194" s="77">
        <f>IF(OR('Trust - Frontsheet'!Z206="",'Trust - Frontsheet'!Z206="-"),0,('Trust - Frontsheet'!Z206))</f>
        <v>0</v>
      </c>
      <c r="AD194" s="77" t="str">
        <f>IF(A194="","",(IF(ISBLANK('Trust - Frontsheet'!F9),"",'Trust - Frontsheet'!F9)))</f>
        <v/>
      </c>
    </row>
    <row r="195" spans="1:30" s="77" customFormat="1" x14ac:dyDescent="0.25">
      <c r="A195" s="77" t="str">
        <f>IF('Trust - Frontsheet'!D207=0,"",IF('Trust - Frontsheet'!D207="","",'Trust - Frontsheet'!D207))</f>
        <v/>
      </c>
      <c r="B195" s="77" t="str">
        <f>IF(ISBLANK('Trust - Frontsheet'!E207),"",'Trust - Frontsheet'!E207)</f>
        <v/>
      </c>
      <c r="C195" s="77" t="str">
        <f>IF(ISBLANK('Trust - Frontsheet'!F207),"","'" &amp; 'Trust - Frontsheet'!F207 &amp; "'")</f>
        <v/>
      </c>
      <c r="D195" s="77" t="str">
        <f>IF(ISBLANK('Trust - Frontsheet'!G207),"",'Trust - Frontsheet'!G207)</f>
        <v/>
      </c>
      <c r="E195" s="77" t="str">
        <f>IF(ISBLANK('Trust - Frontsheet'!H207),"",'Trust - Frontsheet'!H207)</f>
        <v/>
      </c>
      <c r="F195" s="77">
        <f>'Trust - Frontsheet'!I207</f>
        <v>0</v>
      </c>
      <c r="G195" s="77">
        <f>'Trust - Frontsheet'!J207</f>
        <v>0</v>
      </c>
      <c r="H195" s="77">
        <f>'Trust - Frontsheet'!K207</f>
        <v>0</v>
      </c>
      <c r="I195" s="77">
        <f>'Trust - Frontsheet'!L207</f>
        <v>0</v>
      </c>
      <c r="J195" s="77">
        <f>'Trust - Frontsheet'!M207</f>
        <v>0</v>
      </c>
      <c r="K195" s="77">
        <f>'Trust - Frontsheet'!N207</f>
        <v>0</v>
      </c>
      <c r="L195" s="77">
        <f>'Trust - Frontsheet'!O207</f>
        <v>0</v>
      </c>
      <c r="M195" s="77">
        <f>'Trust - Frontsheet'!P207</f>
        <v>0</v>
      </c>
      <c r="N195" s="77">
        <f>'Trust - Frontsheet'!Q207</f>
        <v>0</v>
      </c>
      <c r="O195" s="77">
        <f>'Trust - Frontsheet'!R207</f>
        <v>0</v>
      </c>
      <c r="P195" s="77">
        <f>'Trust - Frontsheet'!S207</f>
        <v>0</v>
      </c>
      <c r="Q195" s="77">
        <f>'Trust - Frontsheet'!T207</f>
        <v>0</v>
      </c>
      <c r="R195" s="77">
        <f>IF(OR('Trust - Frontsheet'!AA207="",'Trust - Frontsheet'!AA207="-"),0,('Trust - Frontsheet'!AA207))</f>
        <v>0</v>
      </c>
      <c r="S195" s="77">
        <f>IF(OR('Trust - Frontsheet'!AB207="",'Trust - Frontsheet'!AB207="-"),0,('Trust - Frontsheet'!AB207))</f>
        <v>0</v>
      </c>
      <c r="T195" s="77">
        <f>IF(OR('Trust - Frontsheet'!AC207="",'Trust - Frontsheet'!AC207="-"),0,('Trust - Frontsheet'!AC207))</f>
        <v>0</v>
      </c>
      <c r="U195" s="77">
        <f>IF(OR('Trust - Frontsheet'!AD207="",'Trust - Frontsheet'!AD207="-"),0,('Trust - Frontsheet'!AD207))</f>
        <v>0</v>
      </c>
      <c r="V195" s="77">
        <f>IF(OR('Trust - Frontsheet'!AE207="",'Trust - Frontsheet'!AE207="-"),0,('Trust - Frontsheet'!AE207))</f>
        <v>0</v>
      </c>
      <c r="W195" s="77">
        <f>IF(OR('Trust - Frontsheet'!AF207="",'Trust - Frontsheet'!AF207="-"),0,('Trust - Frontsheet'!AF207))</f>
        <v>0</v>
      </c>
      <c r="X195" s="77">
        <f>'Trust - Frontsheet'!U207</f>
        <v>0</v>
      </c>
      <c r="Y195" s="77">
        <f>IF(OR('Trust - Frontsheet'!V207="",'Trust - Frontsheet'!V207="-"),0,('Trust - Frontsheet'!V207))</f>
        <v>0</v>
      </c>
      <c r="Z195" s="77">
        <f>IF(OR('Trust - Frontsheet'!W207="",'Trust - Frontsheet'!W207="-"),0,('Trust - Frontsheet'!W207))</f>
        <v>0</v>
      </c>
      <c r="AA195" s="77">
        <f>IF(OR('Trust - Frontsheet'!X207="",'Trust - Frontsheet'!X207="-"),0,('Trust - Frontsheet'!X207))</f>
        <v>0</v>
      </c>
      <c r="AB195" s="77">
        <f>IF(OR('Trust - Frontsheet'!Y207="",'Trust - Frontsheet'!Y207="-"),0,('Trust - Frontsheet'!Y207))</f>
        <v>0</v>
      </c>
      <c r="AC195" s="77">
        <f>IF(OR('Trust - Frontsheet'!Z207="",'Trust - Frontsheet'!Z207="-"),0,('Trust - Frontsheet'!Z207))</f>
        <v>0</v>
      </c>
      <c r="AD195" s="77" t="str">
        <f>IF(A195="","",(IF(ISBLANK('Trust - Frontsheet'!F9),"",'Trust - Frontsheet'!F9)))</f>
        <v/>
      </c>
    </row>
    <row r="196" spans="1:30" s="77" customFormat="1" x14ac:dyDescent="0.25">
      <c r="A196" s="77" t="str">
        <f>IF('Trust - Frontsheet'!D208=0,"",IF('Trust - Frontsheet'!D208="","",'Trust - Frontsheet'!D208))</f>
        <v/>
      </c>
      <c r="B196" s="77" t="str">
        <f>IF(ISBLANK('Trust - Frontsheet'!E208),"",'Trust - Frontsheet'!E208)</f>
        <v/>
      </c>
      <c r="C196" s="77" t="str">
        <f>IF(ISBLANK('Trust - Frontsheet'!F208),"","'" &amp; 'Trust - Frontsheet'!F208 &amp; "'")</f>
        <v/>
      </c>
      <c r="D196" s="77" t="str">
        <f>IF(ISBLANK('Trust - Frontsheet'!G208),"",'Trust - Frontsheet'!G208)</f>
        <v/>
      </c>
      <c r="E196" s="77" t="str">
        <f>IF(ISBLANK('Trust - Frontsheet'!H208),"",'Trust - Frontsheet'!H208)</f>
        <v/>
      </c>
      <c r="F196" s="77">
        <f>'Trust - Frontsheet'!I208</f>
        <v>0</v>
      </c>
      <c r="G196" s="77">
        <f>'Trust - Frontsheet'!J208</f>
        <v>0</v>
      </c>
      <c r="H196" s="77">
        <f>'Trust - Frontsheet'!K208</f>
        <v>0</v>
      </c>
      <c r="I196" s="77">
        <f>'Trust - Frontsheet'!L208</f>
        <v>0</v>
      </c>
      <c r="J196" s="77">
        <f>'Trust - Frontsheet'!M208</f>
        <v>0</v>
      </c>
      <c r="K196" s="77">
        <f>'Trust - Frontsheet'!N208</f>
        <v>0</v>
      </c>
      <c r="L196" s="77">
        <f>'Trust - Frontsheet'!O208</f>
        <v>0</v>
      </c>
      <c r="M196" s="77">
        <f>'Trust - Frontsheet'!P208</f>
        <v>0</v>
      </c>
      <c r="N196" s="77">
        <f>'Trust - Frontsheet'!Q208</f>
        <v>0</v>
      </c>
      <c r="O196" s="77">
        <f>'Trust - Frontsheet'!R208</f>
        <v>0</v>
      </c>
      <c r="P196" s="77">
        <f>'Trust - Frontsheet'!S208</f>
        <v>0</v>
      </c>
      <c r="Q196" s="77">
        <f>'Trust - Frontsheet'!T208</f>
        <v>0</v>
      </c>
      <c r="R196" s="77">
        <f>IF(OR('Trust - Frontsheet'!AA208="",'Trust - Frontsheet'!AA208="-"),0,('Trust - Frontsheet'!AA208))</f>
        <v>0</v>
      </c>
      <c r="S196" s="77">
        <f>IF(OR('Trust - Frontsheet'!AB208="",'Trust - Frontsheet'!AB208="-"),0,('Trust - Frontsheet'!AB208))</f>
        <v>0</v>
      </c>
      <c r="T196" s="77">
        <f>IF(OR('Trust - Frontsheet'!AC208="",'Trust - Frontsheet'!AC208="-"),0,('Trust - Frontsheet'!AC208))</f>
        <v>0</v>
      </c>
      <c r="U196" s="77">
        <f>IF(OR('Trust - Frontsheet'!AD208="",'Trust - Frontsheet'!AD208="-"),0,('Trust - Frontsheet'!AD208))</f>
        <v>0</v>
      </c>
      <c r="V196" s="77">
        <f>IF(OR('Trust - Frontsheet'!AE208="",'Trust - Frontsheet'!AE208="-"),0,('Trust - Frontsheet'!AE208))</f>
        <v>0</v>
      </c>
      <c r="W196" s="77">
        <f>IF(OR('Trust - Frontsheet'!AF208="",'Trust - Frontsheet'!AF208="-"),0,('Trust - Frontsheet'!AF208))</f>
        <v>0</v>
      </c>
      <c r="X196" s="77">
        <f>'Trust - Frontsheet'!U208</f>
        <v>0</v>
      </c>
      <c r="Y196" s="77">
        <f>IF(OR('Trust - Frontsheet'!V208="",'Trust - Frontsheet'!V208="-"),0,('Trust - Frontsheet'!V208))</f>
        <v>0</v>
      </c>
      <c r="Z196" s="77">
        <f>IF(OR('Trust - Frontsheet'!W208="",'Trust - Frontsheet'!W208="-"),0,('Trust - Frontsheet'!W208))</f>
        <v>0</v>
      </c>
      <c r="AA196" s="77">
        <f>IF(OR('Trust - Frontsheet'!X208="",'Trust - Frontsheet'!X208="-"),0,('Trust - Frontsheet'!X208))</f>
        <v>0</v>
      </c>
      <c r="AB196" s="77">
        <f>IF(OR('Trust - Frontsheet'!Y208="",'Trust - Frontsheet'!Y208="-"),0,('Trust - Frontsheet'!Y208))</f>
        <v>0</v>
      </c>
      <c r="AC196" s="77">
        <f>IF(OR('Trust - Frontsheet'!Z208="",'Trust - Frontsheet'!Z208="-"),0,('Trust - Frontsheet'!Z208))</f>
        <v>0</v>
      </c>
      <c r="AD196" s="77" t="str">
        <f>IF(A196="","",(IF(ISBLANK('Trust - Frontsheet'!F9),"",'Trust - Frontsheet'!F9)))</f>
        <v/>
      </c>
    </row>
    <row r="197" spans="1:30" s="77" customFormat="1" x14ac:dyDescent="0.25">
      <c r="A197" s="77" t="str">
        <f>IF('Trust - Frontsheet'!D209=0,"",IF('Trust - Frontsheet'!D209="","",'Trust - Frontsheet'!D209))</f>
        <v/>
      </c>
      <c r="B197" s="77" t="str">
        <f>IF(ISBLANK('Trust - Frontsheet'!E209),"",'Trust - Frontsheet'!E209)</f>
        <v/>
      </c>
      <c r="C197" s="77" t="str">
        <f>IF(ISBLANK('Trust - Frontsheet'!F209),"","'" &amp; 'Trust - Frontsheet'!F209 &amp; "'")</f>
        <v/>
      </c>
      <c r="D197" s="77" t="str">
        <f>IF(ISBLANK('Trust - Frontsheet'!G209),"",'Trust - Frontsheet'!G209)</f>
        <v/>
      </c>
      <c r="E197" s="77" t="str">
        <f>IF(ISBLANK('Trust - Frontsheet'!H209),"",'Trust - Frontsheet'!H209)</f>
        <v/>
      </c>
      <c r="F197" s="77">
        <f>'Trust - Frontsheet'!I209</f>
        <v>0</v>
      </c>
      <c r="G197" s="77">
        <f>'Trust - Frontsheet'!J209</f>
        <v>0</v>
      </c>
      <c r="H197" s="77">
        <f>'Trust - Frontsheet'!K209</f>
        <v>0</v>
      </c>
      <c r="I197" s="77">
        <f>'Trust - Frontsheet'!L209</f>
        <v>0</v>
      </c>
      <c r="J197" s="77">
        <f>'Trust - Frontsheet'!M209</f>
        <v>0</v>
      </c>
      <c r="K197" s="77">
        <f>'Trust - Frontsheet'!N209</f>
        <v>0</v>
      </c>
      <c r="L197" s="77">
        <f>'Trust - Frontsheet'!O209</f>
        <v>0</v>
      </c>
      <c r="M197" s="77">
        <f>'Trust - Frontsheet'!P209</f>
        <v>0</v>
      </c>
      <c r="N197" s="77">
        <f>'Trust - Frontsheet'!Q209</f>
        <v>0</v>
      </c>
      <c r="O197" s="77">
        <f>'Trust - Frontsheet'!R209</f>
        <v>0</v>
      </c>
      <c r="P197" s="77">
        <f>'Trust - Frontsheet'!S209</f>
        <v>0</v>
      </c>
      <c r="Q197" s="77">
        <f>'Trust - Frontsheet'!T209</f>
        <v>0</v>
      </c>
      <c r="R197" s="77">
        <f>IF(OR('Trust - Frontsheet'!AA209="",'Trust - Frontsheet'!AA209="-"),0,('Trust - Frontsheet'!AA209))</f>
        <v>0</v>
      </c>
      <c r="S197" s="77">
        <f>IF(OR('Trust - Frontsheet'!AB209="",'Trust - Frontsheet'!AB209="-"),0,('Trust - Frontsheet'!AB209))</f>
        <v>0</v>
      </c>
      <c r="T197" s="77">
        <f>IF(OR('Trust - Frontsheet'!AC209="",'Trust - Frontsheet'!AC209="-"),0,('Trust - Frontsheet'!AC209))</f>
        <v>0</v>
      </c>
      <c r="U197" s="77">
        <f>IF(OR('Trust - Frontsheet'!AD209="",'Trust - Frontsheet'!AD209="-"),0,('Trust - Frontsheet'!AD209))</f>
        <v>0</v>
      </c>
      <c r="V197" s="77">
        <f>IF(OR('Trust - Frontsheet'!AE209="",'Trust - Frontsheet'!AE209="-"),0,('Trust - Frontsheet'!AE209))</f>
        <v>0</v>
      </c>
      <c r="W197" s="77">
        <f>IF(OR('Trust - Frontsheet'!AF209="",'Trust - Frontsheet'!AF209="-"),0,('Trust - Frontsheet'!AF209))</f>
        <v>0</v>
      </c>
      <c r="X197" s="77">
        <f>'Trust - Frontsheet'!U209</f>
        <v>0</v>
      </c>
      <c r="Y197" s="77">
        <f>IF(OR('Trust - Frontsheet'!V209="",'Trust - Frontsheet'!V209="-"),0,('Trust - Frontsheet'!V209))</f>
        <v>0</v>
      </c>
      <c r="Z197" s="77">
        <f>IF(OR('Trust - Frontsheet'!W209="",'Trust - Frontsheet'!W209="-"),0,('Trust - Frontsheet'!W209))</f>
        <v>0</v>
      </c>
      <c r="AA197" s="77">
        <f>IF(OR('Trust - Frontsheet'!X209="",'Trust - Frontsheet'!X209="-"),0,('Trust - Frontsheet'!X209))</f>
        <v>0</v>
      </c>
      <c r="AB197" s="77">
        <f>IF(OR('Trust - Frontsheet'!Y209="",'Trust - Frontsheet'!Y209="-"),0,('Trust - Frontsheet'!Y209))</f>
        <v>0</v>
      </c>
      <c r="AC197" s="77">
        <f>IF(OR('Trust - Frontsheet'!Z209="",'Trust - Frontsheet'!Z209="-"),0,('Trust - Frontsheet'!Z209))</f>
        <v>0</v>
      </c>
      <c r="AD197" s="77" t="str">
        <f>IF(A197="","",(IF(ISBLANK('Trust - Frontsheet'!F9),"",'Trust - Frontsheet'!F9)))</f>
        <v/>
      </c>
    </row>
    <row r="198" spans="1:30" s="77" customFormat="1" x14ac:dyDescent="0.25">
      <c r="A198" s="77" t="str">
        <f>IF('Trust - Frontsheet'!D210=0,"",IF('Trust - Frontsheet'!D210="","",'Trust - Frontsheet'!D210))</f>
        <v/>
      </c>
      <c r="B198" s="77" t="str">
        <f>IF(ISBLANK('Trust - Frontsheet'!E210),"",'Trust - Frontsheet'!E210)</f>
        <v/>
      </c>
      <c r="C198" s="77" t="str">
        <f>IF(ISBLANK('Trust - Frontsheet'!F210),"","'" &amp; 'Trust - Frontsheet'!F210 &amp; "'")</f>
        <v/>
      </c>
      <c r="D198" s="77" t="str">
        <f>IF(ISBLANK('Trust - Frontsheet'!G210),"",'Trust - Frontsheet'!G210)</f>
        <v/>
      </c>
      <c r="E198" s="77" t="str">
        <f>IF(ISBLANK('Trust - Frontsheet'!H210),"",'Trust - Frontsheet'!H210)</f>
        <v/>
      </c>
      <c r="F198" s="77">
        <f>'Trust - Frontsheet'!I210</f>
        <v>0</v>
      </c>
      <c r="G198" s="77">
        <f>'Trust - Frontsheet'!J210</f>
        <v>0</v>
      </c>
      <c r="H198" s="77">
        <f>'Trust - Frontsheet'!K210</f>
        <v>0</v>
      </c>
      <c r="I198" s="77">
        <f>'Trust - Frontsheet'!L210</f>
        <v>0</v>
      </c>
      <c r="J198" s="77">
        <f>'Trust - Frontsheet'!M210</f>
        <v>0</v>
      </c>
      <c r="K198" s="77">
        <f>'Trust - Frontsheet'!N210</f>
        <v>0</v>
      </c>
      <c r="L198" s="77">
        <f>'Trust - Frontsheet'!O210</f>
        <v>0</v>
      </c>
      <c r="M198" s="77">
        <f>'Trust - Frontsheet'!P210</f>
        <v>0</v>
      </c>
      <c r="N198" s="77">
        <f>'Trust - Frontsheet'!Q210</f>
        <v>0</v>
      </c>
      <c r="O198" s="77">
        <f>'Trust - Frontsheet'!R210</f>
        <v>0</v>
      </c>
      <c r="P198" s="77">
        <f>'Trust - Frontsheet'!S210</f>
        <v>0</v>
      </c>
      <c r="Q198" s="77">
        <f>'Trust - Frontsheet'!T210</f>
        <v>0</v>
      </c>
      <c r="R198" s="77">
        <f>IF(OR('Trust - Frontsheet'!AA210="",'Trust - Frontsheet'!AA210="-"),0,('Trust - Frontsheet'!AA210))</f>
        <v>0</v>
      </c>
      <c r="S198" s="77">
        <f>IF(OR('Trust - Frontsheet'!AB210="",'Trust - Frontsheet'!AB210="-"),0,('Trust - Frontsheet'!AB210))</f>
        <v>0</v>
      </c>
      <c r="T198" s="77">
        <f>IF(OR('Trust - Frontsheet'!AC210="",'Trust - Frontsheet'!AC210="-"),0,('Trust - Frontsheet'!AC210))</f>
        <v>0</v>
      </c>
      <c r="U198" s="77">
        <f>IF(OR('Trust - Frontsheet'!AD210="",'Trust - Frontsheet'!AD210="-"),0,('Trust - Frontsheet'!AD210))</f>
        <v>0</v>
      </c>
      <c r="V198" s="77">
        <f>IF(OR('Trust - Frontsheet'!AE210="",'Trust - Frontsheet'!AE210="-"),0,('Trust - Frontsheet'!AE210))</f>
        <v>0</v>
      </c>
      <c r="W198" s="77">
        <f>IF(OR('Trust - Frontsheet'!AF210="",'Trust - Frontsheet'!AF210="-"),0,('Trust - Frontsheet'!AF210))</f>
        <v>0</v>
      </c>
      <c r="X198" s="77">
        <f>'Trust - Frontsheet'!U210</f>
        <v>0</v>
      </c>
      <c r="Y198" s="77">
        <f>IF(OR('Trust - Frontsheet'!V210="",'Trust - Frontsheet'!V210="-"),0,('Trust - Frontsheet'!V210))</f>
        <v>0</v>
      </c>
      <c r="Z198" s="77">
        <f>IF(OR('Trust - Frontsheet'!W210="",'Trust - Frontsheet'!W210="-"),0,('Trust - Frontsheet'!W210))</f>
        <v>0</v>
      </c>
      <c r="AA198" s="77">
        <f>IF(OR('Trust - Frontsheet'!X210="",'Trust - Frontsheet'!X210="-"),0,('Trust - Frontsheet'!X210))</f>
        <v>0</v>
      </c>
      <c r="AB198" s="77">
        <f>IF(OR('Trust - Frontsheet'!Y210="",'Trust - Frontsheet'!Y210="-"),0,('Trust - Frontsheet'!Y210))</f>
        <v>0</v>
      </c>
      <c r="AC198" s="77">
        <f>IF(OR('Trust - Frontsheet'!Z210="",'Trust - Frontsheet'!Z210="-"),0,('Trust - Frontsheet'!Z210))</f>
        <v>0</v>
      </c>
      <c r="AD198" s="77" t="str">
        <f>IF(A198="","",(IF(ISBLANK('Trust - Frontsheet'!F9),"",'Trust - Frontsheet'!F9)))</f>
        <v/>
      </c>
    </row>
    <row r="199" spans="1:30" s="77" customFormat="1" x14ac:dyDescent="0.25">
      <c r="A199" s="77" t="str">
        <f>IF('Trust - Frontsheet'!D211=0,"",IF('Trust - Frontsheet'!D211="","",'Trust - Frontsheet'!D211))</f>
        <v/>
      </c>
      <c r="B199" s="77" t="str">
        <f>IF(ISBLANK('Trust - Frontsheet'!E211),"",'Trust - Frontsheet'!E211)</f>
        <v/>
      </c>
      <c r="C199" s="77" t="str">
        <f>IF(ISBLANK('Trust - Frontsheet'!F211),"","'" &amp; 'Trust - Frontsheet'!F211 &amp; "'")</f>
        <v/>
      </c>
      <c r="D199" s="77" t="str">
        <f>IF(ISBLANK('Trust - Frontsheet'!G211),"",'Trust - Frontsheet'!G211)</f>
        <v/>
      </c>
      <c r="E199" s="77" t="str">
        <f>IF(ISBLANK('Trust - Frontsheet'!H211),"",'Trust - Frontsheet'!H211)</f>
        <v/>
      </c>
      <c r="F199" s="77">
        <f>'Trust - Frontsheet'!I211</f>
        <v>0</v>
      </c>
      <c r="G199" s="77">
        <f>'Trust - Frontsheet'!J211</f>
        <v>0</v>
      </c>
      <c r="H199" s="77">
        <f>'Trust - Frontsheet'!K211</f>
        <v>0</v>
      </c>
      <c r="I199" s="77">
        <f>'Trust - Frontsheet'!L211</f>
        <v>0</v>
      </c>
      <c r="J199" s="77">
        <f>'Trust - Frontsheet'!M211</f>
        <v>0</v>
      </c>
      <c r="K199" s="77">
        <f>'Trust - Frontsheet'!N211</f>
        <v>0</v>
      </c>
      <c r="L199" s="77">
        <f>'Trust - Frontsheet'!O211</f>
        <v>0</v>
      </c>
      <c r="M199" s="77">
        <f>'Trust - Frontsheet'!P211</f>
        <v>0</v>
      </c>
      <c r="N199" s="77">
        <f>'Trust - Frontsheet'!Q211</f>
        <v>0</v>
      </c>
      <c r="O199" s="77">
        <f>'Trust - Frontsheet'!R211</f>
        <v>0</v>
      </c>
      <c r="P199" s="77">
        <f>'Trust - Frontsheet'!S211</f>
        <v>0</v>
      </c>
      <c r="Q199" s="77">
        <f>'Trust - Frontsheet'!T211</f>
        <v>0</v>
      </c>
      <c r="R199" s="77">
        <f>IF(OR('Trust - Frontsheet'!AA211="",'Trust - Frontsheet'!AA211="-"),0,('Trust - Frontsheet'!AA211))</f>
        <v>0</v>
      </c>
      <c r="S199" s="77">
        <f>IF(OR('Trust - Frontsheet'!AB211="",'Trust - Frontsheet'!AB211="-"),0,('Trust - Frontsheet'!AB211))</f>
        <v>0</v>
      </c>
      <c r="T199" s="77">
        <f>IF(OR('Trust - Frontsheet'!AC211="",'Trust - Frontsheet'!AC211="-"),0,('Trust - Frontsheet'!AC211))</f>
        <v>0</v>
      </c>
      <c r="U199" s="77">
        <f>IF(OR('Trust - Frontsheet'!AD211="",'Trust - Frontsheet'!AD211="-"),0,('Trust - Frontsheet'!AD211))</f>
        <v>0</v>
      </c>
      <c r="V199" s="77">
        <f>IF(OR('Trust - Frontsheet'!AE211="",'Trust - Frontsheet'!AE211="-"),0,('Trust - Frontsheet'!AE211))</f>
        <v>0</v>
      </c>
      <c r="W199" s="77">
        <f>IF(OR('Trust - Frontsheet'!AF211="",'Trust - Frontsheet'!AF211="-"),0,('Trust - Frontsheet'!AF211))</f>
        <v>0</v>
      </c>
      <c r="X199" s="77">
        <f>'Trust - Frontsheet'!U211</f>
        <v>0</v>
      </c>
      <c r="Y199" s="77">
        <f>IF(OR('Trust - Frontsheet'!V211="",'Trust - Frontsheet'!V211="-"),0,('Trust - Frontsheet'!V211))</f>
        <v>0</v>
      </c>
      <c r="Z199" s="77">
        <f>IF(OR('Trust - Frontsheet'!W211="",'Trust - Frontsheet'!W211="-"),0,('Trust - Frontsheet'!W211))</f>
        <v>0</v>
      </c>
      <c r="AA199" s="77">
        <f>IF(OR('Trust - Frontsheet'!X211="",'Trust - Frontsheet'!X211="-"),0,('Trust - Frontsheet'!X211))</f>
        <v>0</v>
      </c>
      <c r="AB199" s="77">
        <f>IF(OR('Trust - Frontsheet'!Y211="",'Trust - Frontsheet'!Y211="-"),0,('Trust - Frontsheet'!Y211))</f>
        <v>0</v>
      </c>
      <c r="AC199" s="77">
        <f>IF(OR('Trust - Frontsheet'!Z211="",'Trust - Frontsheet'!Z211="-"),0,('Trust - Frontsheet'!Z211))</f>
        <v>0</v>
      </c>
      <c r="AD199" s="77" t="str">
        <f>IF(A199="","",(IF(ISBLANK('Trust - Frontsheet'!F9),"",'Trust - Frontsheet'!F9)))</f>
        <v/>
      </c>
    </row>
    <row r="200" spans="1:30" s="77" customFormat="1" x14ac:dyDescent="0.25">
      <c r="A200" s="77" t="str">
        <f>IF('Trust - Frontsheet'!D212=0,"",IF('Trust - Frontsheet'!D212="","",'Trust - Frontsheet'!D212))</f>
        <v/>
      </c>
      <c r="B200" s="77" t="str">
        <f>IF(ISBLANK('Trust - Frontsheet'!E212),"",'Trust - Frontsheet'!E212)</f>
        <v/>
      </c>
      <c r="C200" s="77" t="str">
        <f>IF(ISBLANK('Trust - Frontsheet'!F212),"","'" &amp; 'Trust - Frontsheet'!F212 &amp; "'")</f>
        <v/>
      </c>
      <c r="D200" s="77" t="str">
        <f>IF(ISBLANK('Trust - Frontsheet'!G212),"",'Trust - Frontsheet'!G212)</f>
        <v/>
      </c>
      <c r="E200" s="77" t="str">
        <f>IF(ISBLANK('Trust - Frontsheet'!H212),"",'Trust - Frontsheet'!H212)</f>
        <v/>
      </c>
      <c r="F200" s="77">
        <f>'Trust - Frontsheet'!I212</f>
        <v>0</v>
      </c>
      <c r="G200" s="77">
        <f>'Trust - Frontsheet'!J212</f>
        <v>0</v>
      </c>
      <c r="H200" s="77">
        <f>'Trust - Frontsheet'!K212</f>
        <v>0</v>
      </c>
      <c r="I200" s="77">
        <f>'Trust - Frontsheet'!L212</f>
        <v>0</v>
      </c>
      <c r="J200" s="77">
        <f>'Trust - Frontsheet'!M212</f>
        <v>0</v>
      </c>
      <c r="K200" s="77">
        <f>'Trust - Frontsheet'!N212</f>
        <v>0</v>
      </c>
      <c r="L200" s="77">
        <f>'Trust - Frontsheet'!O212</f>
        <v>0</v>
      </c>
      <c r="M200" s="77">
        <f>'Trust - Frontsheet'!P212</f>
        <v>0</v>
      </c>
      <c r="N200" s="77">
        <f>'Trust - Frontsheet'!Q212</f>
        <v>0</v>
      </c>
      <c r="O200" s="77">
        <f>'Trust - Frontsheet'!R212</f>
        <v>0</v>
      </c>
      <c r="P200" s="77">
        <f>'Trust - Frontsheet'!S212</f>
        <v>0</v>
      </c>
      <c r="Q200" s="77">
        <f>'Trust - Frontsheet'!T212</f>
        <v>0</v>
      </c>
      <c r="R200" s="77">
        <f>IF(OR('Trust - Frontsheet'!AA212="",'Trust - Frontsheet'!AA212="-"),0,('Trust - Frontsheet'!AA212))</f>
        <v>0</v>
      </c>
      <c r="S200" s="77">
        <f>IF(OR('Trust - Frontsheet'!AB212="",'Trust - Frontsheet'!AB212="-"),0,('Trust - Frontsheet'!AB212))</f>
        <v>0</v>
      </c>
      <c r="T200" s="77">
        <f>IF(OR('Trust - Frontsheet'!AC212="",'Trust - Frontsheet'!AC212="-"),0,('Trust - Frontsheet'!AC212))</f>
        <v>0</v>
      </c>
      <c r="U200" s="77">
        <f>IF(OR('Trust - Frontsheet'!AD212="",'Trust - Frontsheet'!AD212="-"),0,('Trust - Frontsheet'!AD212))</f>
        <v>0</v>
      </c>
      <c r="V200" s="77">
        <f>IF(OR('Trust - Frontsheet'!AE212="",'Trust - Frontsheet'!AE212="-"),0,('Trust - Frontsheet'!AE212))</f>
        <v>0</v>
      </c>
      <c r="W200" s="77">
        <f>IF(OR('Trust - Frontsheet'!AF212="",'Trust - Frontsheet'!AF212="-"),0,('Trust - Frontsheet'!AF212))</f>
        <v>0</v>
      </c>
      <c r="X200" s="77">
        <f>'Trust - Frontsheet'!U212</f>
        <v>0</v>
      </c>
      <c r="Y200" s="77">
        <f>IF(OR('Trust - Frontsheet'!V212="",'Trust - Frontsheet'!V212="-"),0,('Trust - Frontsheet'!V212))</f>
        <v>0</v>
      </c>
      <c r="Z200" s="77">
        <f>IF(OR('Trust - Frontsheet'!W212="",'Trust - Frontsheet'!W212="-"),0,('Trust - Frontsheet'!W212))</f>
        <v>0</v>
      </c>
      <c r="AA200" s="77">
        <f>IF(OR('Trust - Frontsheet'!X212="",'Trust - Frontsheet'!X212="-"),0,('Trust - Frontsheet'!X212))</f>
        <v>0</v>
      </c>
      <c r="AB200" s="77">
        <f>IF(OR('Trust - Frontsheet'!Y212="",'Trust - Frontsheet'!Y212="-"),0,('Trust - Frontsheet'!Y212))</f>
        <v>0</v>
      </c>
      <c r="AC200" s="77">
        <f>IF(OR('Trust - Frontsheet'!Z212="",'Trust - Frontsheet'!Z212="-"),0,('Trust - Frontsheet'!Z212))</f>
        <v>0</v>
      </c>
      <c r="AD200" s="77" t="str">
        <f>IF(A200="","",(IF(ISBLANK('Trust - Frontsheet'!F9),"",'Trust - Frontsheet'!F9)))</f>
        <v/>
      </c>
    </row>
    <row r="201" spans="1:30" s="77" customFormat="1" x14ac:dyDescent="0.25">
      <c r="A201" s="77" t="str">
        <f>IF('Trust - Frontsheet'!D213=0,"",IF('Trust - Frontsheet'!D213="","",'Trust - Frontsheet'!D213))</f>
        <v/>
      </c>
      <c r="B201" s="77" t="str">
        <f>IF(ISBLANK('Trust - Frontsheet'!E213),"",'Trust - Frontsheet'!E213)</f>
        <v/>
      </c>
      <c r="C201" s="77" t="str">
        <f>IF(ISBLANK('Trust - Frontsheet'!F213),"","'" &amp; 'Trust - Frontsheet'!F213 &amp; "'")</f>
        <v/>
      </c>
      <c r="D201" s="77" t="str">
        <f>IF(ISBLANK('Trust - Frontsheet'!G213),"",'Trust - Frontsheet'!G213)</f>
        <v/>
      </c>
      <c r="E201" s="77" t="str">
        <f>IF(ISBLANK('Trust - Frontsheet'!H213),"",'Trust - Frontsheet'!H213)</f>
        <v/>
      </c>
      <c r="F201" s="77">
        <f>'Trust - Frontsheet'!I213</f>
        <v>0</v>
      </c>
      <c r="G201" s="77">
        <f>'Trust - Frontsheet'!J213</f>
        <v>0</v>
      </c>
      <c r="H201" s="77">
        <f>'Trust - Frontsheet'!K213</f>
        <v>0</v>
      </c>
      <c r="I201" s="77">
        <f>'Trust - Frontsheet'!L213</f>
        <v>0</v>
      </c>
      <c r="J201" s="77">
        <f>'Trust - Frontsheet'!M213</f>
        <v>0</v>
      </c>
      <c r="K201" s="77">
        <f>'Trust - Frontsheet'!N213</f>
        <v>0</v>
      </c>
      <c r="L201" s="77">
        <f>'Trust - Frontsheet'!O213</f>
        <v>0</v>
      </c>
      <c r="M201" s="77">
        <f>'Trust - Frontsheet'!P213</f>
        <v>0</v>
      </c>
      <c r="N201" s="77">
        <f>'Trust - Frontsheet'!Q213</f>
        <v>0</v>
      </c>
      <c r="O201" s="77">
        <f>'Trust - Frontsheet'!R213</f>
        <v>0</v>
      </c>
      <c r="P201" s="77">
        <f>'Trust - Frontsheet'!S213</f>
        <v>0</v>
      </c>
      <c r="Q201" s="77">
        <f>'Trust - Frontsheet'!T213</f>
        <v>0</v>
      </c>
      <c r="R201" s="77">
        <f>IF(OR('Trust - Frontsheet'!AA213="",'Trust - Frontsheet'!AA213="-"),0,('Trust - Frontsheet'!AA213))</f>
        <v>0</v>
      </c>
      <c r="S201" s="77">
        <f>IF(OR('Trust - Frontsheet'!AB213="",'Trust - Frontsheet'!AB213="-"),0,('Trust - Frontsheet'!AB213))</f>
        <v>0</v>
      </c>
      <c r="T201" s="77">
        <f>IF(OR('Trust - Frontsheet'!AC213="",'Trust - Frontsheet'!AC213="-"),0,('Trust - Frontsheet'!AC213))</f>
        <v>0</v>
      </c>
      <c r="U201" s="77">
        <f>IF(OR('Trust - Frontsheet'!AD213="",'Trust - Frontsheet'!AD213="-"),0,('Trust - Frontsheet'!AD213))</f>
        <v>0</v>
      </c>
      <c r="V201" s="77">
        <f>IF(OR('Trust - Frontsheet'!AE213="",'Trust - Frontsheet'!AE213="-"),0,('Trust - Frontsheet'!AE213))</f>
        <v>0</v>
      </c>
      <c r="W201" s="77">
        <f>IF(OR('Trust - Frontsheet'!AF213="",'Trust - Frontsheet'!AF213="-"),0,('Trust - Frontsheet'!AF213))</f>
        <v>0</v>
      </c>
      <c r="X201" s="77">
        <f>'Trust - Frontsheet'!U213</f>
        <v>0</v>
      </c>
      <c r="Y201" s="77">
        <f>IF(OR('Trust - Frontsheet'!V213="",'Trust - Frontsheet'!V213="-"),0,('Trust - Frontsheet'!V213))</f>
        <v>0</v>
      </c>
      <c r="Z201" s="77">
        <f>IF(OR('Trust - Frontsheet'!W213="",'Trust - Frontsheet'!W213="-"),0,('Trust - Frontsheet'!W213))</f>
        <v>0</v>
      </c>
      <c r="AA201" s="77">
        <f>IF(OR('Trust - Frontsheet'!X213="",'Trust - Frontsheet'!X213="-"),0,('Trust - Frontsheet'!X213))</f>
        <v>0</v>
      </c>
      <c r="AB201" s="77">
        <f>IF(OR('Trust - Frontsheet'!Y213="",'Trust - Frontsheet'!Y213="-"),0,('Trust - Frontsheet'!Y213))</f>
        <v>0</v>
      </c>
      <c r="AC201" s="77">
        <f>IF(OR('Trust - Frontsheet'!Z213="",'Trust - Frontsheet'!Z213="-"),0,('Trust - Frontsheet'!Z213))</f>
        <v>0</v>
      </c>
      <c r="AD201" s="77" t="str">
        <f>IF(A201="","",(IF(ISBLANK('Trust - Frontsheet'!F9),"",'Trust - Frontsheet'!F9)))</f>
        <v/>
      </c>
    </row>
  </sheetData>
  <sheetProtection password="C615"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NHSD-2186-1084529955-30495</_dlc_DocId>
    <_dlc_DocIdUrl xmlns="9e37be83-bb97-4972-8574-4eba9dc7e327">
      <Url>https://hscic365.sharepoint.com/sites/datacoll/_layouts/15/DocIdRedir.aspx?ID=NHSD-2186-1084529955-30495</Url>
      <Description>NHSD-2186-1084529955-30495</Description>
    </_dlc_DocIdUrl>
    <SharedWithUsers xmlns="9e37be83-bb97-4972-8574-4eba9dc7e327">
      <UserInfo>
        <DisplayName>Tobias Hampson</DisplayName>
        <AccountId>50</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cb0198fc0f251c129d642e14bd02098b">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b8ada0b136a38bdf7626a5e32404218"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4cb1e697-844f-4b1c-a569-eea61fc42741"/>
    <ds:schemaRef ds:uri="http://purl.org/dc/elements/1.1/"/>
    <ds:schemaRef ds:uri="http://purl.org/dc/terms/"/>
    <ds:schemaRef ds:uri="http://www.w3.org/XML/1998/namespace"/>
    <ds:schemaRef ds:uri="http://purl.org/dc/dcmitype/"/>
    <ds:schemaRef ds:uri="http://schemas.openxmlformats.org/package/2006/metadata/core-properties"/>
    <ds:schemaRef ds:uri="9e37be83-bb97-4972-8574-4eba9dc7e327"/>
    <ds:schemaRef ds:uri="http://schemas.microsoft.com/office/2006/documentManagement/type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D035FF75-2BCF-43B1-98B0-88F7D8DC1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Hilary_Burton</cp:lastModifiedBy>
  <cp:lastPrinted>2012-12-18T08:51:59Z</cp:lastPrinted>
  <dcterms:created xsi:type="dcterms:W3CDTF">2005-09-03T00:54:05Z</dcterms:created>
  <dcterms:modified xsi:type="dcterms:W3CDTF">2019-12-06T10:50:22Z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3dc0e6af-e37a-4ec8-851d-0b19f922b99c</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7" name="AuthorIds_UIVersion_512">
    <vt:lpwstr>51</vt:lpwstr>
  </property>
</Properties>
</file>